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60" windowWidth="19320" windowHeight="7695" tabRatio="938"/>
  </bookViews>
  <sheets>
    <sheet name="Tong " sheetId="221" r:id="rId1"/>
    <sheet name="2018Mơi" sheetId="219" r:id="rId2"/>
    <sheet name="NQ" sheetId="209" r:id="rId3"/>
    <sheet name="TP Ha Tinh" sheetId="207" r:id="rId4"/>
    <sheet name="TX Hong Linh" sheetId="208" r:id="rId5"/>
    <sheet name="TX Kỳ Anh" sheetId="210" r:id="rId6"/>
    <sheet name="Nghi Xuân" sheetId="220" r:id="rId7"/>
    <sheet name="THACH HÂ" sheetId="211" r:id="rId8"/>
    <sheet name="Cẩm Xuyên" sheetId="212" r:id="rId9"/>
    <sheet name="Hương Sơn" sheetId="187" r:id="rId10"/>
    <sheet name="Đức Thọ" sheetId="90" r:id="rId11"/>
    <sheet name="Can Lộc" sheetId="213" r:id="rId12"/>
    <sheet name="Kỳ Anh " sheetId="216" r:id="rId13"/>
    <sheet name="HUONG KHÊ" sheetId="215" r:id="rId14"/>
    <sheet name="VU QUANG " sheetId="217" r:id="rId15"/>
    <sheet name="LOC HA" sheetId="134" r:id="rId16"/>
    <sheet name="VB TTT" sheetId="222" r:id="rId17"/>
  </sheets>
  <definedNames>
    <definedName name="_xlnm._FilterDatabase" localSheetId="8" hidden="1">'Cẩm Xuyên'!$A$6:$BJ$135</definedName>
    <definedName name="_xlnm._FilterDatabase" localSheetId="10" hidden="1">'Đức Thọ'!$A$7:$DO$102</definedName>
    <definedName name="_xlnm._FilterDatabase" localSheetId="13" hidden="1">'HUONG KHÊ'!#REF!</definedName>
    <definedName name="_xlnm._FilterDatabase" localSheetId="9" hidden="1">'Hương Sơn'!$A$7:$I$65</definedName>
    <definedName name="_xlnm._FilterDatabase" localSheetId="12" hidden="1">'Kỳ Anh '!$A$7:$I$53</definedName>
    <definedName name="_xlnm._FilterDatabase" localSheetId="6" hidden="1">'Nghi Xuân'!$A$7:$I$30</definedName>
    <definedName name="_xlnm._FilterDatabase" localSheetId="7" hidden="1">'THACH HÂ'!$G$9:$G$83</definedName>
    <definedName name="_xlnm._FilterDatabase" localSheetId="3" hidden="1">'TP Ha Tinh'!$A$7:$I$125</definedName>
    <definedName name="_xlnm._FilterDatabase" localSheetId="4" hidden="1">'TX Hong Linh'!$A$7:$I$46</definedName>
    <definedName name="_xlnm._FilterDatabase" localSheetId="5" hidden="1">'TX Kỳ Anh'!$A$7:$J$68</definedName>
    <definedName name="_xlnm._FilterDatabase" localSheetId="14" hidden="1">'VU QUANG '!#REF!</definedName>
    <definedName name="_xlnm.Print_Titles" localSheetId="8">'Cẩm Xuyên'!$4:$6</definedName>
    <definedName name="_xlnm.Print_Titles" localSheetId="10">'Đức Thọ'!$5:$7</definedName>
    <definedName name="_xlnm.Print_Titles" localSheetId="13">'HUONG KHÊ'!$4:$6</definedName>
    <definedName name="_xlnm.Print_Titles" localSheetId="9">'Hương Sơn'!$5:$7</definedName>
    <definedName name="_xlnm.Print_Titles" localSheetId="12">'Kỳ Anh '!$5:$7</definedName>
    <definedName name="_xlnm.Print_Titles" localSheetId="15">'LOC HA'!$5:$7</definedName>
    <definedName name="_xlnm.Print_Titles" localSheetId="6">'Nghi Xuân'!$5:$7</definedName>
    <definedName name="_xlnm.Print_Titles" localSheetId="7">'THACH HÂ'!$5:$7</definedName>
    <definedName name="_xlnm.Print_Titles" localSheetId="3">'TP Ha Tinh'!$5:$7</definedName>
    <definedName name="_xlnm.Print_Titles" localSheetId="4">'TX Hong Linh'!$5:$7</definedName>
    <definedName name="_xlnm.Print_Titles" localSheetId="5">'TX Kỳ Anh'!$5:$7</definedName>
    <definedName name="_xlnm.Print_Titles" localSheetId="14">'VU QUANG '!#REF!</definedName>
    <definedName name="_xlnm.Print_Titles">#N/A</definedName>
  </definedNames>
  <calcPr calcId="144525"/>
  <fileRecoveryPr autoRecover="0"/>
</workbook>
</file>

<file path=xl/calcChain.xml><?xml version="1.0" encoding="utf-8"?>
<calcChain xmlns="http://schemas.openxmlformats.org/spreadsheetml/2006/main">
  <c r="C13" i="219" l="1"/>
  <c r="A46" i="90" l="1"/>
  <c r="C14" i="219" s="1"/>
  <c r="D15" i="90"/>
  <c r="E15" i="90"/>
  <c r="F15" i="90"/>
  <c r="C17" i="90"/>
  <c r="C16" i="90"/>
  <c r="C15" i="90" s="1"/>
  <c r="A84" i="211"/>
  <c r="C11" i="219" s="1"/>
  <c r="D76" i="211"/>
  <c r="E76" i="211"/>
  <c r="F76" i="211"/>
  <c r="C76" i="211"/>
  <c r="C77" i="211"/>
  <c r="C15" i="219"/>
  <c r="D15" i="213"/>
  <c r="D18" i="213" s="1"/>
  <c r="E15" i="219" s="1"/>
  <c r="E15" i="213"/>
  <c r="E18" i="213" s="1"/>
  <c r="F15" i="219" s="1"/>
  <c r="F15" i="213"/>
  <c r="F18" i="213" s="1"/>
  <c r="G15" i="219" s="1"/>
  <c r="C15" i="213"/>
  <c r="C17" i="213"/>
  <c r="C16" i="213"/>
  <c r="D13" i="213"/>
  <c r="E13" i="213"/>
  <c r="F13" i="213"/>
  <c r="C14" i="213"/>
  <c r="C13" i="213" s="1"/>
  <c r="D24" i="207"/>
  <c r="E24" i="207"/>
  <c r="F24" i="207"/>
  <c r="C25" i="207"/>
  <c r="A31" i="216"/>
  <c r="D28" i="216"/>
  <c r="E28" i="216"/>
  <c r="F28" i="216"/>
  <c r="C28" i="216"/>
  <c r="C30" i="216"/>
  <c r="C29" i="216"/>
  <c r="C20" i="187"/>
  <c r="C19" i="187" s="1"/>
  <c r="E19" i="187"/>
  <c r="F19" i="187"/>
  <c r="D19" i="187"/>
  <c r="D30" i="212"/>
  <c r="E30" i="212"/>
  <c r="F30" i="212"/>
  <c r="C31" i="212"/>
  <c r="C30" i="212" s="1"/>
  <c r="D22" i="210"/>
  <c r="E22" i="210"/>
  <c r="F22" i="210"/>
  <c r="C23" i="210"/>
  <c r="C22" i="210" s="1"/>
  <c r="A24" i="215"/>
  <c r="F8" i="215"/>
  <c r="C8" i="215"/>
  <c r="C9" i="215"/>
  <c r="A4" i="222"/>
  <c r="A100" i="90"/>
  <c r="D62" i="212"/>
  <c r="E62" i="212"/>
  <c r="F62" i="212"/>
  <c r="D45" i="207"/>
  <c r="E45" i="207"/>
  <c r="F45" i="207"/>
  <c r="A68" i="134"/>
  <c r="A40" i="134"/>
  <c r="A52" i="216"/>
  <c r="A64" i="187"/>
  <c r="A134" i="212"/>
  <c r="C12" i="209" s="1"/>
  <c r="C12" i="219"/>
  <c r="F69" i="134"/>
  <c r="D44" i="134"/>
  <c r="E44" i="134"/>
  <c r="F44" i="134"/>
  <c r="D27" i="212"/>
  <c r="E27" i="212"/>
  <c r="F27" i="212"/>
  <c r="D24" i="212"/>
  <c r="E24" i="212"/>
  <c r="F24" i="212"/>
  <c r="D22" i="212"/>
  <c r="E22" i="212"/>
  <c r="F22" i="212"/>
  <c r="C10" i="134"/>
  <c r="C9" i="134" s="1"/>
  <c r="C18" i="215"/>
  <c r="C14" i="215"/>
  <c r="C12" i="215"/>
  <c r="C11" i="215"/>
  <c r="C21" i="212"/>
  <c r="C20" i="212" s="1"/>
  <c r="C19" i="212"/>
  <c r="C18" i="212" s="1"/>
  <c r="C12" i="212"/>
  <c r="C11" i="212"/>
  <c r="C9" i="212"/>
  <c r="C8" i="212" s="1"/>
  <c r="C170" i="211"/>
  <c r="C109" i="211"/>
  <c r="C107" i="211"/>
  <c r="C106" i="211" s="1"/>
  <c r="C104" i="211"/>
  <c r="C92" i="211"/>
  <c r="C87" i="211"/>
  <c r="C38" i="211"/>
  <c r="C36" i="211"/>
  <c r="C35" i="211"/>
  <c r="C33" i="211"/>
  <c r="C32" i="211"/>
  <c r="C27" i="211"/>
  <c r="C26" i="211"/>
  <c r="C25" i="211"/>
  <c r="C23" i="211"/>
  <c r="C13" i="211"/>
  <c r="C11" i="211"/>
  <c r="C10" i="211"/>
  <c r="C27" i="220"/>
  <c r="C28" i="220"/>
  <c r="C26" i="220"/>
  <c r="C24" i="220"/>
  <c r="C23" i="220" s="1"/>
  <c r="C20" i="220"/>
  <c r="C19" i="220" s="1"/>
  <c r="C18" i="220"/>
  <c r="C17" i="220" s="1"/>
  <c r="C16" i="220"/>
  <c r="C15" i="220" s="1"/>
  <c r="C11" i="220"/>
  <c r="C12" i="220"/>
  <c r="C13" i="220"/>
  <c r="C14" i="220"/>
  <c r="C10" i="220"/>
  <c r="C60" i="210"/>
  <c r="C49" i="210"/>
  <c r="C37" i="210"/>
  <c r="C35" i="210"/>
  <c r="C34" i="210" s="1"/>
  <c r="C20" i="210"/>
  <c r="C18" i="210"/>
  <c r="C17" i="210"/>
  <c r="C15" i="210"/>
  <c r="C14" i="210" s="1"/>
  <c r="C10" i="210"/>
  <c r="C9" i="210" s="1"/>
  <c r="C42" i="208"/>
  <c r="C10" i="208"/>
  <c r="C9" i="208" s="1"/>
  <c r="C123" i="207"/>
  <c r="C122" i="207" s="1"/>
  <c r="C121" i="207"/>
  <c r="C120" i="207"/>
  <c r="C118" i="207"/>
  <c r="C117" i="207" s="1"/>
  <c r="C106" i="207"/>
  <c r="C107" i="207"/>
  <c r="C108" i="207"/>
  <c r="C109" i="207"/>
  <c r="C110" i="207"/>
  <c r="C111" i="207"/>
  <c r="C112" i="207"/>
  <c r="C113" i="207"/>
  <c r="C114" i="207"/>
  <c r="C115" i="207"/>
  <c r="C116" i="207"/>
  <c r="C105" i="207"/>
  <c r="C93" i="207"/>
  <c r="C94" i="207"/>
  <c r="C95" i="207"/>
  <c r="C96" i="207"/>
  <c r="C97" i="207"/>
  <c r="C98" i="207"/>
  <c r="C99" i="207"/>
  <c r="C100" i="207"/>
  <c r="C101" i="207"/>
  <c r="C102" i="207"/>
  <c r="C103" i="207"/>
  <c r="C92" i="207"/>
  <c r="C90" i="207"/>
  <c r="C89" i="207" s="1"/>
  <c r="C88" i="207"/>
  <c r="C87" i="207"/>
  <c r="C83" i="207"/>
  <c r="C84" i="207"/>
  <c r="C85" i="207"/>
  <c r="C82" i="207"/>
  <c r="C72" i="207"/>
  <c r="C73" i="207"/>
  <c r="C74" i="207"/>
  <c r="C75" i="207"/>
  <c r="C76" i="207"/>
  <c r="C77" i="207"/>
  <c r="C78" i="207"/>
  <c r="C79" i="207"/>
  <c r="C80" i="207"/>
  <c r="C71" i="207"/>
  <c r="C68" i="207"/>
  <c r="C69" i="207"/>
  <c r="C67" i="207"/>
  <c r="C65" i="207"/>
  <c r="C64" i="207" s="1"/>
  <c r="C63" i="207"/>
  <c r="C62" i="207" s="1"/>
  <c r="C56" i="207"/>
  <c r="C57" i="207"/>
  <c r="C58" i="207"/>
  <c r="C59" i="207"/>
  <c r="C60" i="207"/>
  <c r="C55" i="207"/>
  <c r="C53" i="207"/>
  <c r="C52" i="207" s="1"/>
  <c r="C49" i="207"/>
  <c r="C48" i="207" s="1"/>
  <c r="C47" i="207"/>
  <c r="C46" i="207"/>
  <c r="C38" i="207"/>
  <c r="C39" i="207"/>
  <c r="C40" i="207"/>
  <c r="C41" i="207"/>
  <c r="C42" i="207"/>
  <c r="C43" i="207"/>
  <c r="C44" i="207"/>
  <c r="C37" i="207"/>
  <c r="C35" i="207"/>
  <c r="C34" i="207" s="1"/>
  <c r="C29" i="207"/>
  <c r="C30" i="207"/>
  <c r="C31" i="207"/>
  <c r="C32" i="207"/>
  <c r="C33" i="207"/>
  <c r="C28" i="207"/>
  <c r="C26" i="207"/>
  <c r="C24" i="207" s="1"/>
  <c r="C23" i="207"/>
  <c r="C22" i="207" s="1"/>
  <c r="C20" i="207"/>
  <c r="C19" i="207" s="1"/>
  <c r="C16" i="207"/>
  <c r="C17" i="207"/>
  <c r="C18" i="207"/>
  <c r="C11" i="207"/>
  <c r="C12" i="207"/>
  <c r="C13" i="207"/>
  <c r="C14" i="207"/>
  <c r="C15" i="207"/>
  <c r="C10" i="207"/>
  <c r="C63" i="187"/>
  <c r="C62" i="187"/>
  <c r="C56" i="187"/>
  <c r="C57" i="187"/>
  <c r="C58" i="187"/>
  <c r="C59" i="187"/>
  <c r="C60" i="187"/>
  <c r="C55" i="187"/>
  <c r="C53" i="187"/>
  <c r="C52" i="187"/>
  <c r="C50" i="187"/>
  <c r="C49" i="187" s="1"/>
  <c r="C46" i="187"/>
  <c r="C45" i="187" s="1"/>
  <c r="C44" i="187"/>
  <c r="C43" i="187" s="1"/>
  <c r="C42" i="187"/>
  <c r="C26" i="187"/>
  <c r="C27" i="187"/>
  <c r="C28" i="187"/>
  <c r="C29" i="187"/>
  <c r="C30" i="187"/>
  <c r="C31" i="187"/>
  <c r="C32" i="187"/>
  <c r="C33" i="187"/>
  <c r="C34" i="187"/>
  <c r="C35" i="187"/>
  <c r="C36" i="187"/>
  <c r="C37" i="187"/>
  <c r="C38" i="187"/>
  <c r="C39" i="187"/>
  <c r="C40" i="187"/>
  <c r="C25" i="187"/>
  <c r="C23" i="187"/>
  <c r="C22" i="187"/>
  <c r="C18" i="187"/>
  <c r="C17" i="187"/>
  <c r="C13" i="187"/>
  <c r="C14" i="187"/>
  <c r="C15" i="187"/>
  <c r="C12" i="187"/>
  <c r="C10" i="187"/>
  <c r="C9" i="187" s="1"/>
  <c r="F17" i="222"/>
  <c r="E17" i="222"/>
  <c r="D17" i="222"/>
  <c r="C9" i="222"/>
  <c r="C17" i="222" s="1"/>
  <c r="C19" i="210"/>
  <c r="C14" i="216"/>
  <c r="F46" i="216"/>
  <c r="E46" i="216"/>
  <c r="D46" i="216"/>
  <c r="C46" i="216"/>
  <c r="F44" i="216"/>
  <c r="E44" i="216"/>
  <c r="D44" i="216"/>
  <c r="C44" i="216"/>
  <c r="F42" i="216"/>
  <c r="E42" i="216"/>
  <c r="D42" i="216"/>
  <c r="C42" i="216"/>
  <c r="C41" i="216"/>
  <c r="C40" i="216"/>
  <c r="F33" i="216"/>
  <c r="F52" i="216" s="1"/>
  <c r="E33" i="216"/>
  <c r="D33" i="216"/>
  <c r="D52" i="216" s="1"/>
  <c r="C27" i="216"/>
  <c r="C25" i="216" s="1"/>
  <c r="F25" i="216"/>
  <c r="F31" i="216" s="1"/>
  <c r="E25" i="216"/>
  <c r="E31" i="216" s="1"/>
  <c r="D25" i="216"/>
  <c r="D31" i="216" s="1"/>
  <c r="C24" i="216"/>
  <c r="C23" i="216"/>
  <c r="F22" i="216"/>
  <c r="E22" i="216"/>
  <c r="D22" i="216"/>
  <c r="C21" i="216"/>
  <c r="C20" i="216"/>
  <c r="C19" i="216"/>
  <c r="C18" i="216"/>
  <c r="C17" i="216"/>
  <c r="F16" i="216"/>
  <c r="E16" i="216"/>
  <c r="D16" i="216"/>
  <c r="C15" i="216"/>
  <c r="C13" i="216"/>
  <c r="C12" i="216"/>
  <c r="C11" i="216"/>
  <c r="C10" i="216"/>
  <c r="F9" i="216"/>
  <c r="E9" i="216"/>
  <c r="D9" i="216"/>
  <c r="D45" i="187"/>
  <c r="E45" i="187"/>
  <c r="E47" i="187" s="1"/>
  <c r="F45" i="187"/>
  <c r="D30" i="210"/>
  <c r="D32" i="210" s="1"/>
  <c r="E30" i="210"/>
  <c r="E32" i="210" s="1"/>
  <c r="F30" i="210"/>
  <c r="F32" i="210" s="1"/>
  <c r="C31" i="210"/>
  <c r="C30" i="210" s="1"/>
  <c r="D19" i="220"/>
  <c r="E19" i="220"/>
  <c r="F19" i="220"/>
  <c r="C22" i="211"/>
  <c r="C21" i="211"/>
  <c r="D13" i="215"/>
  <c r="D15" i="215" s="1"/>
  <c r="E13" i="215"/>
  <c r="E15" i="215" s="1"/>
  <c r="F13" i="215"/>
  <c r="F15" i="215" s="1"/>
  <c r="C13" i="215"/>
  <c r="D43" i="187"/>
  <c r="E43" i="187"/>
  <c r="F43" i="187"/>
  <c r="C65" i="212"/>
  <c r="F64" i="212"/>
  <c r="F66" i="212" s="1"/>
  <c r="E64" i="212"/>
  <c r="E66" i="212" s="1"/>
  <c r="D64" i="212"/>
  <c r="D66" i="212" s="1"/>
  <c r="C64" i="212"/>
  <c r="C63" i="212"/>
  <c r="C62" i="212" s="1"/>
  <c r="C55" i="212"/>
  <c r="C11" i="213"/>
  <c r="A47" i="90"/>
  <c r="A19" i="213" s="1"/>
  <c r="A11" i="217"/>
  <c r="A16" i="215"/>
  <c r="A48" i="187"/>
  <c r="A67" i="212"/>
  <c r="A85" i="211"/>
  <c r="A22" i="220"/>
  <c r="A33" i="210"/>
  <c r="A21" i="208"/>
  <c r="C18" i="219"/>
  <c r="C17" i="219"/>
  <c r="C10" i="219"/>
  <c r="C9" i="219"/>
  <c r="C8" i="219"/>
  <c r="C7" i="219"/>
  <c r="C19" i="209"/>
  <c r="C18" i="209"/>
  <c r="C17" i="209"/>
  <c r="C15" i="209"/>
  <c r="C14" i="209"/>
  <c r="C10" i="209"/>
  <c r="C9" i="209"/>
  <c r="C8" i="209"/>
  <c r="C7" i="209"/>
  <c r="C67" i="134"/>
  <c r="C66" i="134" s="1"/>
  <c r="C59" i="134"/>
  <c r="C60" i="134"/>
  <c r="C61" i="134"/>
  <c r="C62" i="134"/>
  <c r="C63" i="134"/>
  <c r="C64" i="134"/>
  <c r="C65" i="134"/>
  <c r="C58" i="134"/>
  <c r="C56" i="134"/>
  <c r="C49" i="134"/>
  <c r="C50" i="134"/>
  <c r="C51" i="134"/>
  <c r="C52" i="134"/>
  <c r="C53" i="134"/>
  <c r="C54" i="134"/>
  <c r="C48" i="134"/>
  <c r="C45" i="134"/>
  <c r="C46" i="134"/>
  <c r="C43" i="134"/>
  <c r="C29" i="134"/>
  <c r="C30" i="134"/>
  <c r="C31" i="134"/>
  <c r="C32" i="134"/>
  <c r="C33" i="134"/>
  <c r="C34" i="134"/>
  <c r="C35" i="134"/>
  <c r="C36" i="134"/>
  <c r="C37" i="134"/>
  <c r="C38" i="134"/>
  <c r="C39" i="134"/>
  <c r="C28" i="134"/>
  <c r="C26" i="134"/>
  <c r="C25" i="134" s="1"/>
  <c r="C18" i="134"/>
  <c r="C19" i="134"/>
  <c r="C20" i="134"/>
  <c r="C21" i="134"/>
  <c r="C22" i="134"/>
  <c r="C23" i="134"/>
  <c r="C24" i="134"/>
  <c r="C17" i="134"/>
  <c r="C15" i="134"/>
  <c r="C13" i="134"/>
  <c r="C12" i="134"/>
  <c r="C18" i="217"/>
  <c r="C9" i="217"/>
  <c r="C8" i="217"/>
  <c r="C22" i="215"/>
  <c r="C21" i="215" s="1"/>
  <c r="C19" i="215"/>
  <c r="C20" i="215"/>
  <c r="C25" i="213"/>
  <c r="C24" i="213" s="1"/>
  <c r="C23" i="213"/>
  <c r="C22" i="213" s="1"/>
  <c r="C21" i="213"/>
  <c r="C12" i="213"/>
  <c r="C10" i="213"/>
  <c r="A101" i="90"/>
  <c r="C99" i="90"/>
  <c r="C98" i="90" s="1"/>
  <c r="C97" i="90"/>
  <c r="C96" i="90"/>
  <c r="C92" i="90"/>
  <c r="C93" i="90"/>
  <c r="C94" i="90"/>
  <c r="C91" i="90"/>
  <c r="C89" i="90"/>
  <c r="C88" i="90"/>
  <c r="C85" i="90"/>
  <c r="C86" i="90"/>
  <c r="C84" i="90"/>
  <c r="C60" i="90"/>
  <c r="C61" i="90"/>
  <c r="C62" i="90"/>
  <c r="C63" i="90"/>
  <c r="C64" i="90"/>
  <c r="C65" i="90"/>
  <c r="C66" i="90"/>
  <c r="C67" i="90"/>
  <c r="C68" i="90"/>
  <c r="C69" i="90"/>
  <c r="C70" i="90"/>
  <c r="C71" i="90"/>
  <c r="C72" i="90"/>
  <c r="C73" i="90"/>
  <c r="C74" i="90"/>
  <c r="C75" i="90"/>
  <c r="C76" i="90"/>
  <c r="C77" i="90"/>
  <c r="C78" i="90"/>
  <c r="C79" i="90"/>
  <c r="C80" i="90"/>
  <c r="C81" i="90"/>
  <c r="C82" i="90"/>
  <c r="C59" i="90"/>
  <c r="C57" i="90"/>
  <c r="C56" i="90"/>
  <c r="C54" i="90"/>
  <c r="C53" i="90" s="1"/>
  <c r="C50" i="90"/>
  <c r="C51" i="90"/>
  <c r="C52" i="90"/>
  <c r="C49" i="90"/>
  <c r="C29" i="90"/>
  <c r="C10" i="90"/>
  <c r="C133" i="212"/>
  <c r="C132" i="212" s="1"/>
  <c r="C130" i="212"/>
  <c r="C131" i="212"/>
  <c r="C129" i="212"/>
  <c r="C127" i="212"/>
  <c r="C126" i="212" s="1"/>
  <c r="C121" i="212"/>
  <c r="C122" i="212"/>
  <c r="C123" i="212"/>
  <c r="C124" i="212"/>
  <c r="C125" i="212"/>
  <c r="C120" i="212"/>
  <c r="C95" i="212"/>
  <c r="C96" i="212"/>
  <c r="C97" i="212"/>
  <c r="C98" i="212"/>
  <c r="C99" i="212"/>
  <c r="C100" i="212"/>
  <c r="C101" i="212"/>
  <c r="C102" i="212"/>
  <c r="C103" i="212"/>
  <c r="C104" i="212"/>
  <c r="C105" i="212"/>
  <c r="C106" i="212"/>
  <c r="C107" i="212"/>
  <c r="C108" i="212"/>
  <c r="C109" i="212"/>
  <c r="C110" i="212"/>
  <c r="C111" i="212"/>
  <c r="C112" i="212"/>
  <c r="C113" i="212"/>
  <c r="C114" i="212"/>
  <c r="C115" i="212"/>
  <c r="C116" i="212"/>
  <c r="C117" i="212"/>
  <c r="C118" i="212"/>
  <c r="C94" i="212"/>
  <c r="C90" i="212"/>
  <c r="C91" i="212"/>
  <c r="C92" i="212"/>
  <c r="C89" i="212"/>
  <c r="C87" i="212"/>
  <c r="C86" i="212"/>
  <c r="C84" i="212"/>
  <c r="C83" i="212"/>
  <c r="C81" i="212"/>
  <c r="C80" i="212" s="1"/>
  <c r="C79" i="212"/>
  <c r="C78" i="212"/>
  <c r="C76" i="212"/>
  <c r="C70" i="212"/>
  <c r="C71" i="212"/>
  <c r="C72" i="212"/>
  <c r="C73" i="212"/>
  <c r="C74" i="212"/>
  <c r="C69" i="212"/>
  <c r="C61" i="212"/>
  <c r="C60" i="212" s="1"/>
  <c r="C59" i="212"/>
  <c r="C58" i="212"/>
  <c r="C36" i="212"/>
  <c r="C37" i="212"/>
  <c r="C38" i="212"/>
  <c r="C39" i="212"/>
  <c r="C40" i="212"/>
  <c r="C41" i="212"/>
  <c r="C42" i="212"/>
  <c r="C43" i="212"/>
  <c r="C44" i="212"/>
  <c r="C45" i="212"/>
  <c r="C46" i="212"/>
  <c r="C47" i="212"/>
  <c r="C48" i="212"/>
  <c r="C49" i="212"/>
  <c r="C50" i="212"/>
  <c r="C51" i="212"/>
  <c r="C52" i="212"/>
  <c r="C53" i="212"/>
  <c r="C54" i="212"/>
  <c r="C56" i="212"/>
  <c r="C35" i="212"/>
  <c r="C33" i="212"/>
  <c r="C32" i="212" s="1"/>
  <c r="C29" i="212"/>
  <c r="C28" i="212"/>
  <c r="C25" i="212"/>
  <c r="C26" i="212"/>
  <c r="C23" i="212"/>
  <c r="C22" i="212" s="1"/>
  <c r="C15" i="212"/>
  <c r="C16" i="212"/>
  <c r="C17" i="212"/>
  <c r="C14" i="212"/>
  <c r="C169" i="211"/>
  <c r="C167" i="211"/>
  <c r="C166" i="211" s="1"/>
  <c r="C164" i="211"/>
  <c r="C165" i="211"/>
  <c r="C163" i="211"/>
  <c r="C110" i="211"/>
  <c r="C111" i="211"/>
  <c r="C112" i="211"/>
  <c r="C113" i="211"/>
  <c r="C114" i="211"/>
  <c r="C115" i="211"/>
  <c r="C116" i="211"/>
  <c r="C117" i="211"/>
  <c r="C118" i="211"/>
  <c r="C119" i="211"/>
  <c r="C120" i="211"/>
  <c r="C121" i="211"/>
  <c r="C122" i="211"/>
  <c r="C123" i="211"/>
  <c r="C124" i="211"/>
  <c r="C125" i="211"/>
  <c r="C126" i="211"/>
  <c r="C127" i="211"/>
  <c r="C128" i="211"/>
  <c r="C129" i="211"/>
  <c r="C130" i="211"/>
  <c r="C131" i="211"/>
  <c r="C132" i="211"/>
  <c r="C133" i="211"/>
  <c r="C134" i="211"/>
  <c r="C135" i="211"/>
  <c r="C136" i="211"/>
  <c r="C137" i="211"/>
  <c r="C138" i="211"/>
  <c r="C139" i="211"/>
  <c r="C140" i="211"/>
  <c r="C141" i="211"/>
  <c r="C142" i="211"/>
  <c r="C143" i="211"/>
  <c r="C144" i="211"/>
  <c r="C145" i="211"/>
  <c r="C146" i="211"/>
  <c r="C147" i="211"/>
  <c r="C148" i="211"/>
  <c r="C149" i="211"/>
  <c r="C150" i="211"/>
  <c r="C151" i="211"/>
  <c r="C152" i="211"/>
  <c r="C153" i="211"/>
  <c r="C154" i="211"/>
  <c r="C155" i="211"/>
  <c r="C156" i="211"/>
  <c r="C157" i="211"/>
  <c r="C158" i="211"/>
  <c r="C159" i="211"/>
  <c r="C160" i="211"/>
  <c r="C161" i="211"/>
  <c r="C105" i="211"/>
  <c r="C102" i="211"/>
  <c r="C101" i="211" s="1"/>
  <c r="C100" i="211"/>
  <c r="C99" i="211" s="1"/>
  <c r="C98" i="211"/>
  <c r="C97" i="211" s="1"/>
  <c r="C93" i="211"/>
  <c r="C94" i="211"/>
  <c r="C95" i="211"/>
  <c r="C96" i="211"/>
  <c r="C90" i="211"/>
  <c r="C89" i="211" s="1"/>
  <c r="C88" i="211"/>
  <c r="C83" i="211"/>
  <c r="C82" i="211" s="1"/>
  <c r="C81" i="211"/>
  <c r="C80" i="211" s="1"/>
  <c r="C79" i="211"/>
  <c r="C78" i="211" s="1"/>
  <c r="C39" i="211"/>
  <c r="C40" i="211"/>
  <c r="C41" i="211"/>
  <c r="C42" i="211"/>
  <c r="C43" i="211"/>
  <c r="C44" i="211"/>
  <c r="C45" i="211"/>
  <c r="C46" i="211"/>
  <c r="C47" i="211"/>
  <c r="C48" i="211"/>
  <c r="C49" i="211"/>
  <c r="C50" i="211"/>
  <c r="C51" i="211"/>
  <c r="C52" i="211"/>
  <c r="C53" i="211"/>
  <c r="C54" i="211"/>
  <c r="C55" i="211"/>
  <c r="C56" i="211"/>
  <c r="C57" i="211"/>
  <c r="C58" i="211"/>
  <c r="C59" i="211"/>
  <c r="C60" i="211"/>
  <c r="C61" i="211"/>
  <c r="C62" i="211"/>
  <c r="C63" i="211"/>
  <c r="C64" i="211"/>
  <c r="C65" i="211"/>
  <c r="C66" i="211"/>
  <c r="C67" i="211"/>
  <c r="C68" i="211"/>
  <c r="C69" i="211"/>
  <c r="C70" i="211"/>
  <c r="C71" i="211"/>
  <c r="C72" i="211"/>
  <c r="C73" i="211"/>
  <c r="C74" i="211"/>
  <c r="C75" i="211"/>
  <c r="C30" i="211"/>
  <c r="C29" i="211"/>
  <c r="C14" i="211"/>
  <c r="C15" i="211"/>
  <c r="C16" i="211"/>
  <c r="C17" i="211"/>
  <c r="C18" i="211"/>
  <c r="C19" i="211"/>
  <c r="C20" i="211"/>
  <c r="A30" i="220"/>
  <c r="C66" i="210"/>
  <c r="C65" i="210" s="1"/>
  <c r="C51" i="210"/>
  <c r="C47" i="210"/>
  <c r="C46" i="210" s="1"/>
  <c r="C39" i="210"/>
  <c r="C28" i="210"/>
  <c r="A68" i="210"/>
  <c r="C61" i="210"/>
  <c r="C62" i="210"/>
  <c r="C63" i="210"/>
  <c r="C64" i="210"/>
  <c r="C59" i="210"/>
  <c r="C55" i="210"/>
  <c r="C56" i="210"/>
  <c r="C57" i="210"/>
  <c r="C54" i="210"/>
  <c r="C52" i="210"/>
  <c r="C45" i="210"/>
  <c r="C44" i="210" s="1"/>
  <c r="C40" i="210"/>
  <c r="C41" i="210"/>
  <c r="C42" i="210"/>
  <c r="C43" i="210"/>
  <c r="C29" i="210"/>
  <c r="C26" i="210"/>
  <c r="C25" i="210"/>
  <c r="C21" i="210"/>
  <c r="C13" i="210"/>
  <c r="C12" i="210"/>
  <c r="A46" i="208"/>
  <c r="C44" i="208"/>
  <c r="C40" i="208"/>
  <c r="C36" i="208"/>
  <c r="C37" i="208"/>
  <c r="C38" i="208"/>
  <c r="C35" i="208"/>
  <c r="C33" i="208"/>
  <c r="C31" i="208"/>
  <c r="C29" i="208"/>
  <c r="C28" i="208"/>
  <c r="C26" i="208"/>
  <c r="C25" i="208" s="1"/>
  <c r="C24" i="208"/>
  <c r="C23" i="208"/>
  <c r="C22" i="208" s="1"/>
  <c r="C19" i="208"/>
  <c r="C17" i="208"/>
  <c r="C16" i="208"/>
  <c r="C14" i="208"/>
  <c r="C12" i="208"/>
  <c r="C11" i="208" s="1"/>
  <c r="A125" i="207"/>
  <c r="A171" i="211"/>
  <c r="A172" i="211" s="1"/>
  <c r="E168" i="211"/>
  <c r="D168" i="211"/>
  <c r="F166" i="211"/>
  <c r="E166" i="211"/>
  <c r="D166" i="211"/>
  <c r="F162" i="211"/>
  <c r="E162" i="211"/>
  <c r="D162" i="211"/>
  <c r="F108" i="211"/>
  <c r="E108" i="211"/>
  <c r="D108" i="211"/>
  <c r="F106" i="211"/>
  <c r="E106" i="211"/>
  <c r="D106" i="211"/>
  <c r="F103" i="211"/>
  <c r="E103" i="211"/>
  <c r="D103" i="211"/>
  <c r="F101" i="211"/>
  <c r="E101" i="211"/>
  <c r="D101" i="211"/>
  <c r="F99" i="211"/>
  <c r="E99" i="211"/>
  <c r="D99" i="211"/>
  <c r="F97" i="211"/>
  <c r="E97" i="211"/>
  <c r="D97" i="211"/>
  <c r="F91" i="211"/>
  <c r="E91" i="211"/>
  <c r="D91" i="211"/>
  <c r="F89" i="211"/>
  <c r="E89" i="211"/>
  <c r="D89" i="211"/>
  <c r="F86" i="211"/>
  <c r="E86" i="211"/>
  <c r="D86" i="211"/>
  <c r="F82" i="211"/>
  <c r="E82" i="211"/>
  <c r="D82" i="211"/>
  <c r="E80" i="211"/>
  <c r="D80" i="211"/>
  <c r="F78" i="211"/>
  <c r="E78" i="211"/>
  <c r="D78" i="211"/>
  <c r="F37" i="211"/>
  <c r="E37" i="211"/>
  <c r="D37" i="211"/>
  <c r="F34" i="211"/>
  <c r="E34" i="211"/>
  <c r="D34" i="211"/>
  <c r="F31" i="211"/>
  <c r="E31" i="211"/>
  <c r="D31" i="211"/>
  <c r="F28" i="211"/>
  <c r="E28" i="211"/>
  <c r="D28" i="211"/>
  <c r="F24" i="211"/>
  <c r="E24" i="211"/>
  <c r="D24" i="211"/>
  <c r="F12" i="211"/>
  <c r="E12" i="211"/>
  <c r="D12" i="211"/>
  <c r="F9" i="211"/>
  <c r="F84" i="211" s="1"/>
  <c r="E9" i="211"/>
  <c r="E84" i="211" s="1"/>
  <c r="D9" i="211"/>
  <c r="D84" i="211" s="1"/>
  <c r="G18" i="219"/>
  <c r="D9" i="210"/>
  <c r="E9" i="210"/>
  <c r="F9" i="210"/>
  <c r="F18" i="219"/>
  <c r="E14" i="209"/>
  <c r="F14" i="209"/>
  <c r="G14" i="209"/>
  <c r="D14" i="209"/>
  <c r="G7" i="209"/>
  <c r="F132" i="212"/>
  <c r="E132" i="212"/>
  <c r="D132" i="212"/>
  <c r="F128" i="212"/>
  <c r="E128" i="212"/>
  <c r="D128" i="212"/>
  <c r="F126" i="212"/>
  <c r="E126" i="212"/>
  <c r="D126" i="212"/>
  <c r="F119" i="212"/>
  <c r="E119" i="212"/>
  <c r="D119" i="212"/>
  <c r="F93" i="212"/>
  <c r="E93" i="212"/>
  <c r="D93" i="212"/>
  <c r="F88" i="212"/>
  <c r="E88" i="212"/>
  <c r="D88" i="212"/>
  <c r="F85" i="212"/>
  <c r="E85" i="212"/>
  <c r="D85" i="212"/>
  <c r="F82" i="212"/>
  <c r="E82" i="212"/>
  <c r="D82" i="212"/>
  <c r="F80" i="212"/>
  <c r="E80" i="212"/>
  <c r="D80" i="212"/>
  <c r="F77" i="212"/>
  <c r="E77" i="212"/>
  <c r="D77" i="212"/>
  <c r="F75" i="212"/>
  <c r="E75" i="212"/>
  <c r="D75" i="212"/>
  <c r="F68" i="212"/>
  <c r="E68" i="212"/>
  <c r="D68" i="212"/>
  <c r="F60" i="212"/>
  <c r="E60" i="212"/>
  <c r="D60" i="212"/>
  <c r="F57" i="212"/>
  <c r="E57" i="212"/>
  <c r="D57" i="212"/>
  <c r="F34" i="212"/>
  <c r="E34" i="212"/>
  <c r="D34" i="212"/>
  <c r="F32" i="212"/>
  <c r="E32" i="212"/>
  <c r="D32" i="212"/>
  <c r="F20" i="212"/>
  <c r="E20" i="212"/>
  <c r="D20" i="212"/>
  <c r="F18" i="212"/>
  <c r="E18" i="212"/>
  <c r="D18" i="212"/>
  <c r="F13" i="212"/>
  <c r="E13" i="212"/>
  <c r="D13" i="212"/>
  <c r="F10" i="212"/>
  <c r="E10" i="212"/>
  <c r="D10" i="212"/>
  <c r="F8" i="212"/>
  <c r="E8" i="212"/>
  <c r="D8" i="212"/>
  <c r="F25" i="220"/>
  <c r="E25" i="220"/>
  <c r="D25" i="220"/>
  <c r="F23" i="220"/>
  <c r="E23" i="220"/>
  <c r="D23" i="220"/>
  <c r="F17" i="220"/>
  <c r="E17" i="220"/>
  <c r="D17" i="220"/>
  <c r="F15" i="220"/>
  <c r="E15" i="220"/>
  <c r="D15" i="220"/>
  <c r="F9" i="220"/>
  <c r="E9" i="220"/>
  <c r="D9" i="220"/>
  <c r="F61" i="187"/>
  <c r="E61" i="187"/>
  <c r="D61" i="187"/>
  <c r="F54" i="187"/>
  <c r="E54" i="187"/>
  <c r="D54" i="187"/>
  <c r="F51" i="187"/>
  <c r="E51" i="187"/>
  <c r="D51" i="187"/>
  <c r="F49" i="187"/>
  <c r="E49" i="187"/>
  <c r="D49" i="187"/>
  <c r="F41" i="187"/>
  <c r="E41" i="187"/>
  <c r="D41" i="187"/>
  <c r="C41" i="187"/>
  <c r="F24" i="187"/>
  <c r="E24" i="187"/>
  <c r="D24" i="187"/>
  <c r="F21" i="187"/>
  <c r="E21" i="187"/>
  <c r="D21" i="187"/>
  <c r="F16" i="187"/>
  <c r="E16" i="187"/>
  <c r="D16" i="187"/>
  <c r="F11" i="187"/>
  <c r="E11" i="187"/>
  <c r="D11" i="187"/>
  <c r="F9" i="187"/>
  <c r="E9" i="187"/>
  <c r="D9" i="187"/>
  <c r="F17" i="217"/>
  <c r="E17" i="217"/>
  <c r="D17" i="217"/>
  <c r="C17" i="217"/>
  <c r="C16" i="217"/>
  <c r="C15" i="217"/>
  <c r="C14" i="217"/>
  <c r="C13" i="217"/>
  <c r="F12" i="217"/>
  <c r="E12" i="217"/>
  <c r="D12" i="217"/>
  <c r="D10" i="217"/>
  <c r="E18" i="219" s="1"/>
  <c r="D10" i="215"/>
  <c r="E10" i="215"/>
  <c r="F10" i="215"/>
  <c r="D17" i="215"/>
  <c r="E17" i="215"/>
  <c r="F17" i="215"/>
  <c r="D21" i="215"/>
  <c r="E21" i="215"/>
  <c r="F21" i="215"/>
  <c r="F66" i="134"/>
  <c r="E66" i="134"/>
  <c r="D66" i="134"/>
  <c r="F57" i="134"/>
  <c r="E57" i="134"/>
  <c r="D57" i="134"/>
  <c r="F55" i="134"/>
  <c r="E55" i="134"/>
  <c r="D55" i="134"/>
  <c r="C55" i="134"/>
  <c r="F47" i="134"/>
  <c r="E47" i="134"/>
  <c r="D47" i="134"/>
  <c r="F42" i="134"/>
  <c r="E42" i="134"/>
  <c r="D42" i="134"/>
  <c r="C42" i="134"/>
  <c r="C19" i="219"/>
  <c r="F27" i="134"/>
  <c r="E27" i="134"/>
  <c r="D27" i="134"/>
  <c r="F25" i="134"/>
  <c r="E25" i="134"/>
  <c r="D25" i="134"/>
  <c r="F16" i="134"/>
  <c r="E16" i="134"/>
  <c r="D16" i="134"/>
  <c r="C14" i="134"/>
  <c r="F14" i="134"/>
  <c r="E14" i="134"/>
  <c r="D14" i="134"/>
  <c r="C11" i="134"/>
  <c r="F11" i="134"/>
  <c r="E11" i="134"/>
  <c r="D11" i="134"/>
  <c r="F9" i="134"/>
  <c r="E9" i="134"/>
  <c r="D9" i="134"/>
  <c r="F65" i="210"/>
  <c r="E65" i="210"/>
  <c r="D65" i="210"/>
  <c r="F58" i="210"/>
  <c r="E58" i="210"/>
  <c r="D58" i="210"/>
  <c r="F53" i="210"/>
  <c r="E53" i="210"/>
  <c r="D53" i="210"/>
  <c r="F50" i="210"/>
  <c r="E50" i="210"/>
  <c r="D50" i="210"/>
  <c r="F48" i="210"/>
  <c r="E48" i="210"/>
  <c r="D48" i="210"/>
  <c r="C48" i="210"/>
  <c r="F46" i="210"/>
  <c r="E46" i="210"/>
  <c r="D46" i="210"/>
  <c r="F44" i="210"/>
  <c r="E44" i="210"/>
  <c r="D44" i="210"/>
  <c r="F38" i="210"/>
  <c r="E38" i="210"/>
  <c r="D38" i="210"/>
  <c r="F36" i="210"/>
  <c r="E36" i="210"/>
  <c r="D36" i="210"/>
  <c r="C36" i="210"/>
  <c r="F34" i="210"/>
  <c r="E34" i="210"/>
  <c r="D34" i="210"/>
  <c r="F27" i="210"/>
  <c r="E27" i="210"/>
  <c r="D27" i="210"/>
  <c r="F24" i="210"/>
  <c r="E24" i="210"/>
  <c r="D24" i="210"/>
  <c r="F16" i="210"/>
  <c r="E16" i="210"/>
  <c r="D16" i="210"/>
  <c r="F14" i="210"/>
  <c r="E14" i="210"/>
  <c r="D14" i="210"/>
  <c r="F11" i="210"/>
  <c r="E11" i="210"/>
  <c r="D11" i="210"/>
  <c r="F122" i="207"/>
  <c r="E122" i="207"/>
  <c r="D122" i="207"/>
  <c r="F119" i="207"/>
  <c r="E119" i="207"/>
  <c r="D119" i="207"/>
  <c r="F117" i="207"/>
  <c r="E117" i="207"/>
  <c r="D117" i="207"/>
  <c r="F104" i="207"/>
  <c r="E104" i="207"/>
  <c r="D104" i="207"/>
  <c r="F91" i="207"/>
  <c r="E91" i="207"/>
  <c r="D91" i="207"/>
  <c r="F89" i="207"/>
  <c r="E89" i="207"/>
  <c r="D89" i="207"/>
  <c r="F86" i="207"/>
  <c r="E86" i="207" s="1"/>
  <c r="D86" i="207"/>
  <c r="F81" i="207"/>
  <c r="E81" i="207"/>
  <c r="D81" i="207"/>
  <c r="F70" i="207"/>
  <c r="E70" i="207"/>
  <c r="D70" i="207"/>
  <c r="F66" i="207"/>
  <c r="E66" i="207"/>
  <c r="D66" i="207"/>
  <c r="E64" i="207"/>
  <c r="D64" i="207"/>
  <c r="F62" i="207"/>
  <c r="E62" i="207"/>
  <c r="D62" i="207"/>
  <c r="F54" i="207"/>
  <c r="E54" i="207"/>
  <c r="D54" i="207"/>
  <c r="F52" i="207"/>
  <c r="E52" i="207"/>
  <c r="D52" i="207"/>
  <c r="F48" i="207"/>
  <c r="E48" i="207"/>
  <c r="D48" i="207"/>
  <c r="F36" i="207"/>
  <c r="E36" i="207"/>
  <c r="D36" i="207"/>
  <c r="F34" i="207"/>
  <c r="E34" i="207"/>
  <c r="D34" i="207"/>
  <c r="F27" i="207"/>
  <c r="E27" i="207"/>
  <c r="D27" i="207"/>
  <c r="F22" i="207"/>
  <c r="E22" i="207"/>
  <c r="D22" i="207"/>
  <c r="F19" i="207"/>
  <c r="E19" i="207"/>
  <c r="D19" i="207"/>
  <c r="F9" i="207"/>
  <c r="E9" i="207"/>
  <c r="D9" i="207"/>
  <c r="D19" i="217"/>
  <c r="F43" i="208"/>
  <c r="E43" i="208"/>
  <c r="D43" i="208"/>
  <c r="F34" i="208"/>
  <c r="E34" i="208"/>
  <c r="D34" i="208"/>
  <c r="F32" i="208"/>
  <c r="E32" i="208"/>
  <c r="D32" i="208"/>
  <c r="F30" i="208"/>
  <c r="E30" i="208"/>
  <c r="F27" i="208"/>
  <c r="E27" i="208"/>
  <c r="D27" i="208"/>
  <c r="F25" i="208"/>
  <c r="E25" i="208"/>
  <c r="D25" i="208"/>
  <c r="F22" i="208"/>
  <c r="E22" i="208"/>
  <c r="D22" i="208"/>
  <c r="F15" i="208"/>
  <c r="E15" i="208"/>
  <c r="D15" i="208"/>
  <c r="D11" i="208"/>
  <c r="F9" i="208"/>
  <c r="F20" i="208" s="1"/>
  <c r="E9" i="208"/>
  <c r="D9" i="208"/>
  <c r="D98" i="90"/>
  <c r="D95" i="90"/>
  <c r="D90" i="90"/>
  <c r="D87" i="90"/>
  <c r="D83" i="90"/>
  <c r="D58" i="90"/>
  <c r="D55" i="90"/>
  <c r="D53" i="90"/>
  <c r="D48" i="90"/>
  <c r="C45" i="90"/>
  <c r="D44" i="90"/>
  <c r="C44" i="90" s="1"/>
  <c r="C43" i="90"/>
  <c r="D42" i="90"/>
  <c r="C42" i="90" s="1"/>
  <c r="C41" i="90"/>
  <c r="D40" i="90"/>
  <c r="C40" i="90" s="1"/>
  <c r="C39" i="90"/>
  <c r="C38" i="90" s="1"/>
  <c r="F38" i="90"/>
  <c r="F46" i="90" s="1"/>
  <c r="E38" i="90"/>
  <c r="E46" i="90" s="1"/>
  <c r="D38" i="90"/>
  <c r="C37" i="90"/>
  <c r="D36" i="90"/>
  <c r="C36" i="90" s="1"/>
  <c r="C35" i="90"/>
  <c r="C34" i="90"/>
  <c r="C33" i="90"/>
  <c r="C32" i="90"/>
  <c r="C31" i="90"/>
  <c r="D30" i="90"/>
  <c r="C30" i="90" s="1"/>
  <c r="C28" i="90"/>
  <c r="C27" i="90"/>
  <c r="C26" i="90"/>
  <c r="C25" i="90"/>
  <c r="C24" i="90"/>
  <c r="C23" i="90"/>
  <c r="C22" i="90"/>
  <c r="C21" i="90"/>
  <c r="C20" i="90"/>
  <c r="C19" i="90"/>
  <c r="D18" i="90"/>
  <c r="C14" i="90"/>
  <c r="C13" i="90"/>
  <c r="C12" i="90"/>
  <c r="D11" i="90"/>
  <c r="C11" i="90" s="1"/>
  <c r="C9" i="90"/>
  <c r="D9" i="90"/>
  <c r="F24" i="213"/>
  <c r="E24" i="213"/>
  <c r="D24" i="213"/>
  <c r="F22" i="213"/>
  <c r="E22" i="213"/>
  <c r="D22" i="213"/>
  <c r="F20" i="213"/>
  <c r="E20" i="213"/>
  <c r="D20" i="213"/>
  <c r="C20" i="213"/>
  <c r="F9" i="213"/>
  <c r="E9" i="213"/>
  <c r="D9" i="213"/>
  <c r="A2" i="207"/>
  <c r="A2" i="210"/>
  <c r="A3" i="134"/>
  <c r="A2" i="217"/>
  <c r="A2" i="215"/>
  <c r="A2" i="216"/>
  <c r="A2" i="213"/>
  <c r="A2" i="90"/>
  <c r="A2" i="187"/>
  <c r="A2" i="212"/>
  <c r="A2" i="220"/>
  <c r="A2" i="208"/>
  <c r="A2" i="219"/>
  <c r="A2" i="209" s="1"/>
  <c r="F14" i="219" l="1"/>
  <c r="E101" i="90"/>
  <c r="G14" i="219"/>
  <c r="F101" i="90"/>
  <c r="C11" i="210"/>
  <c r="D47" i="187"/>
  <c r="C44" i="134"/>
  <c r="E52" i="216"/>
  <c r="C61" i="187"/>
  <c r="F47" i="187"/>
  <c r="F26" i="213"/>
  <c r="F27" i="213" s="1"/>
  <c r="C55" i="90"/>
  <c r="D46" i="90"/>
  <c r="C20" i="219"/>
  <c r="C45" i="207"/>
  <c r="D26" i="213"/>
  <c r="D27" i="213" s="1"/>
  <c r="C12" i="217"/>
  <c r="C19" i="217" s="1"/>
  <c r="D18" i="209" s="1"/>
  <c r="C26" i="213"/>
  <c r="F17" i="219"/>
  <c r="E26" i="213"/>
  <c r="E27" i="213" s="1"/>
  <c r="E40" i="134"/>
  <c r="F19" i="219" s="1"/>
  <c r="D23" i="215"/>
  <c r="E17" i="209" s="1"/>
  <c r="C9" i="211"/>
  <c r="D68" i="134"/>
  <c r="C16" i="134"/>
  <c r="F19" i="217"/>
  <c r="F20" i="217" s="1"/>
  <c r="E23" i="215"/>
  <c r="E17" i="219"/>
  <c r="E17" i="221" s="1"/>
  <c r="F23" i="215"/>
  <c r="G17" i="219"/>
  <c r="C17" i="215"/>
  <c r="C23" i="215" s="1"/>
  <c r="A53" i="216"/>
  <c r="C58" i="90"/>
  <c r="C83" i="90"/>
  <c r="C87" i="90"/>
  <c r="C95" i="90"/>
  <c r="C48" i="90"/>
  <c r="C90" i="90"/>
  <c r="C51" i="187"/>
  <c r="C54" i="187"/>
  <c r="D64" i="187"/>
  <c r="C21" i="187"/>
  <c r="C16" i="187"/>
  <c r="C24" i="187"/>
  <c r="C47" i="187" s="1"/>
  <c r="A65" i="187"/>
  <c r="A135" i="212"/>
  <c r="C27" i="212"/>
  <c r="C91" i="211"/>
  <c r="D29" i="220"/>
  <c r="E29" i="220"/>
  <c r="F10" i="209" s="1"/>
  <c r="F29" i="220"/>
  <c r="G10" i="209" s="1"/>
  <c r="E21" i="220"/>
  <c r="F10" i="219" s="1"/>
  <c r="F21" i="220"/>
  <c r="G10" i="219" s="1"/>
  <c r="D21" i="220"/>
  <c r="E10" i="219" s="1"/>
  <c r="C58" i="210"/>
  <c r="G9" i="219"/>
  <c r="F9" i="219"/>
  <c r="C53" i="210"/>
  <c r="D20" i="208"/>
  <c r="E8" i="219" s="1"/>
  <c r="F21" i="207"/>
  <c r="C54" i="207"/>
  <c r="C66" i="207"/>
  <c r="C119" i="207"/>
  <c r="D61" i="207"/>
  <c r="D124" i="207" s="1"/>
  <c r="E7" i="209" s="1"/>
  <c r="F61" i="207"/>
  <c r="C70" i="207"/>
  <c r="C81" i="207"/>
  <c r="G17" i="209"/>
  <c r="F24" i="215"/>
  <c r="F17" i="209"/>
  <c r="F17" i="221" s="1"/>
  <c r="E24" i="215"/>
  <c r="D17" i="209"/>
  <c r="E13" i="219"/>
  <c r="C13" i="209"/>
  <c r="C13" i="221" s="1"/>
  <c r="F16" i="209"/>
  <c r="C16" i="210"/>
  <c r="E20" i="208"/>
  <c r="E21" i="207"/>
  <c r="E50" i="207" s="1"/>
  <c r="F7" i="219" s="1"/>
  <c r="C10" i="217"/>
  <c r="D18" i="219" s="1"/>
  <c r="D18" i="221" s="1"/>
  <c r="F13" i="219"/>
  <c r="G12" i="219"/>
  <c r="C10" i="215"/>
  <c r="C15" i="215" s="1"/>
  <c r="F64" i="187"/>
  <c r="G13" i="209" s="1"/>
  <c r="F50" i="207"/>
  <c r="C27" i="210"/>
  <c r="C32" i="210" s="1"/>
  <c r="C47" i="134"/>
  <c r="C57" i="134"/>
  <c r="D24" i="215"/>
  <c r="E12" i="219"/>
  <c r="F40" i="134"/>
  <c r="G19" i="219" s="1"/>
  <c r="C24" i="212"/>
  <c r="D134" i="212"/>
  <c r="E12" i="209" s="1"/>
  <c r="F134" i="212"/>
  <c r="C57" i="212"/>
  <c r="C66" i="212" s="1"/>
  <c r="E134" i="212"/>
  <c r="E135" i="212" s="1"/>
  <c r="C68" i="212"/>
  <c r="C25" i="220"/>
  <c r="C29" i="220" s="1"/>
  <c r="C9" i="220"/>
  <c r="C21" i="220" s="1"/>
  <c r="D10" i="219" s="1"/>
  <c r="C32" i="208"/>
  <c r="C15" i="208"/>
  <c r="C20" i="208" s="1"/>
  <c r="D8" i="219" s="1"/>
  <c r="C34" i="208"/>
  <c r="C22" i="216"/>
  <c r="C31" i="216" s="1"/>
  <c r="C33" i="216"/>
  <c r="C52" i="216" s="1"/>
  <c r="C9" i="216"/>
  <c r="E16" i="219"/>
  <c r="G16" i="209"/>
  <c r="C16" i="216"/>
  <c r="G16" i="219"/>
  <c r="F16" i="219"/>
  <c r="C9" i="221"/>
  <c r="C12" i="211"/>
  <c r="C7" i="221"/>
  <c r="C9" i="207"/>
  <c r="E64" i="187"/>
  <c r="F13" i="209" s="1"/>
  <c r="C128" i="212"/>
  <c r="C10" i="212"/>
  <c r="C82" i="212"/>
  <c r="C88" i="212"/>
  <c r="C85" i="212"/>
  <c r="C34" i="212"/>
  <c r="C9" i="213"/>
  <c r="C18" i="213" s="1"/>
  <c r="D15" i="219" s="1"/>
  <c r="E10" i="209"/>
  <c r="C10" i="221"/>
  <c r="D40" i="134"/>
  <c r="E19" i="219" s="1"/>
  <c r="E19" i="217"/>
  <c r="F18" i="209" s="1"/>
  <c r="F18" i="221" s="1"/>
  <c r="C104" i="207"/>
  <c r="C18" i="90"/>
  <c r="C46" i="90" s="1"/>
  <c r="E45" i="208"/>
  <c r="D45" i="208"/>
  <c r="E8" i="209" s="1"/>
  <c r="F45" i="208"/>
  <c r="G8" i="209" s="1"/>
  <c r="E9" i="219"/>
  <c r="F67" i="210"/>
  <c r="G9" i="209" s="1"/>
  <c r="E67" i="210"/>
  <c r="F9" i="209" s="1"/>
  <c r="D67" i="210"/>
  <c r="C50" i="210"/>
  <c r="C13" i="212"/>
  <c r="C93" i="212"/>
  <c r="C119" i="212"/>
  <c r="C27" i="134"/>
  <c r="D20" i="217"/>
  <c r="D21" i="207"/>
  <c r="D50" i="207" s="1"/>
  <c r="E61" i="207"/>
  <c r="E124" i="207" s="1"/>
  <c r="C19" i="221"/>
  <c r="F68" i="134"/>
  <c r="G19" i="209" s="1"/>
  <c r="E68" i="134"/>
  <c r="F19" i="209" s="1"/>
  <c r="F19" i="221" s="1"/>
  <c r="C11" i="187"/>
  <c r="C75" i="212"/>
  <c r="E171" i="211"/>
  <c r="F11" i="209" s="1"/>
  <c r="C86" i="207"/>
  <c r="C24" i="211"/>
  <c r="C28" i="211"/>
  <c r="C31" i="211"/>
  <c r="C34" i="211"/>
  <c r="C86" i="211"/>
  <c r="C108" i="211"/>
  <c r="C162" i="211"/>
  <c r="C168" i="211"/>
  <c r="C77" i="212"/>
  <c r="C12" i="221"/>
  <c r="C14" i="221"/>
  <c r="C16" i="221"/>
  <c r="C18" i="221"/>
  <c r="F14" i="221"/>
  <c r="G14" i="221"/>
  <c r="C8" i="221"/>
  <c r="C15" i="221"/>
  <c r="C17" i="221"/>
  <c r="G15" i="209"/>
  <c r="G15" i="221" s="1"/>
  <c r="D46" i="208"/>
  <c r="G8" i="219"/>
  <c r="F8" i="209"/>
  <c r="F15" i="209"/>
  <c r="F15" i="221" s="1"/>
  <c r="F68" i="210"/>
  <c r="E13" i="209"/>
  <c r="D101" i="90"/>
  <c r="G18" i="209"/>
  <c r="G18" i="221" s="1"/>
  <c r="E18" i="209"/>
  <c r="E18" i="221" s="1"/>
  <c r="E19" i="209"/>
  <c r="C43" i="208"/>
  <c r="A69" i="134"/>
  <c r="C27" i="207"/>
  <c r="C21" i="207" s="1"/>
  <c r="C38" i="210"/>
  <c r="C37" i="211"/>
  <c r="C11" i="209"/>
  <c r="C11" i="221" s="1"/>
  <c r="G11" i="219"/>
  <c r="D171" i="211"/>
  <c r="E11" i="209" s="1"/>
  <c r="F171" i="211"/>
  <c r="G11" i="209" s="1"/>
  <c r="F11" i="219"/>
  <c r="F11" i="221" s="1"/>
  <c r="C36" i="207"/>
  <c r="C24" i="210"/>
  <c r="C103" i="211"/>
  <c r="C40" i="134"/>
  <c r="D19" i="219" s="1"/>
  <c r="C20" i="217"/>
  <c r="C27" i="208"/>
  <c r="C91" i="207"/>
  <c r="E20" i="217" l="1"/>
  <c r="C68" i="134"/>
  <c r="D19" i="209" s="1"/>
  <c r="C24" i="215"/>
  <c r="C84" i="211"/>
  <c r="C27" i="213"/>
  <c r="C20" i="221"/>
  <c r="G17" i="221"/>
  <c r="G19" i="221"/>
  <c r="C64" i="187"/>
  <c r="D13" i="209" s="1"/>
  <c r="D53" i="216"/>
  <c r="F53" i="216"/>
  <c r="E53" i="216"/>
  <c r="E69" i="134"/>
  <c r="D19" i="221"/>
  <c r="E14" i="219"/>
  <c r="E14" i="221" s="1"/>
  <c r="F65" i="187"/>
  <c r="D13" i="219"/>
  <c r="D13" i="221" s="1"/>
  <c r="G13" i="219"/>
  <c r="G13" i="221" s="1"/>
  <c r="D65" i="187"/>
  <c r="E65" i="187"/>
  <c r="E13" i="221"/>
  <c r="F135" i="212"/>
  <c r="C171" i="211"/>
  <c r="D30" i="220"/>
  <c r="E30" i="220"/>
  <c r="C30" i="220"/>
  <c r="D10" i="209"/>
  <c r="D10" i="221" s="1"/>
  <c r="F30" i="220"/>
  <c r="E10" i="221"/>
  <c r="G10" i="221"/>
  <c r="D68" i="210"/>
  <c r="C67" i="210"/>
  <c r="F9" i="221"/>
  <c r="E9" i="209"/>
  <c r="E9" i="221" s="1"/>
  <c r="D9" i="219"/>
  <c r="F46" i="208"/>
  <c r="E46" i="208"/>
  <c r="E8" i="221"/>
  <c r="C45" i="208"/>
  <c r="D8" i="209" s="1"/>
  <c r="D8" i="221" s="1"/>
  <c r="F8" i="219"/>
  <c r="F8" i="221" s="1"/>
  <c r="C50" i="207"/>
  <c r="D7" i="219" s="1"/>
  <c r="C61" i="207"/>
  <c r="C124" i="207" s="1"/>
  <c r="D7" i="209" s="1"/>
  <c r="D17" i="219"/>
  <c r="D17" i="221" s="1"/>
  <c r="D125" i="207"/>
  <c r="E7" i="219"/>
  <c r="E7" i="221" s="1"/>
  <c r="D12" i="219"/>
  <c r="E19" i="221"/>
  <c r="E68" i="210"/>
  <c r="F125" i="207"/>
  <c r="G7" i="219"/>
  <c r="G7" i="221" s="1"/>
  <c r="D11" i="209"/>
  <c r="D16" i="209"/>
  <c r="C134" i="212"/>
  <c r="D12" i="209" s="1"/>
  <c r="F10" i="221"/>
  <c r="F16" i="221"/>
  <c r="E16" i="209"/>
  <c r="E16" i="221" s="1"/>
  <c r="C53" i="216"/>
  <c r="G9" i="221"/>
  <c r="G16" i="221"/>
  <c r="F13" i="221"/>
  <c r="F12" i="209"/>
  <c r="F12" i="221" s="1"/>
  <c r="G12" i="209"/>
  <c r="G12" i="221" s="1"/>
  <c r="E12" i="221"/>
  <c r="D135" i="212"/>
  <c r="D15" i="209"/>
  <c r="D15" i="221" s="1"/>
  <c r="E15" i="209"/>
  <c r="E15" i="221" s="1"/>
  <c r="D69" i="134"/>
  <c r="E172" i="211"/>
  <c r="D172" i="211"/>
  <c r="E11" i="219"/>
  <c r="E11" i="221" s="1"/>
  <c r="G8" i="221"/>
  <c r="C69" i="134"/>
  <c r="C20" i="209"/>
  <c r="F7" i="209"/>
  <c r="E125" i="207"/>
  <c r="G11" i="221"/>
  <c r="D11" i="219"/>
  <c r="C101" i="90"/>
  <c r="D14" i="219"/>
  <c r="D14" i="221" s="1"/>
  <c r="D9" i="209" l="1"/>
  <c r="D9" i="221" s="1"/>
  <c r="C68" i="210"/>
  <c r="C46" i="208"/>
  <c r="D7" i="221"/>
  <c r="C65" i="187"/>
  <c r="D11" i="221"/>
  <c r="C172" i="211"/>
  <c r="F20" i="219"/>
  <c r="G20" i="219"/>
  <c r="E20" i="209"/>
  <c r="G20" i="209"/>
  <c r="D12" i="221"/>
  <c r="D16" i="219"/>
  <c r="D16" i="221" s="1"/>
  <c r="C125" i="207"/>
  <c r="E20" i="219"/>
  <c r="E20" i="221"/>
  <c r="C135" i="212"/>
  <c r="D20" i="209"/>
  <c r="F7" i="221"/>
  <c r="F20" i="221" s="1"/>
  <c r="F20" i="209"/>
  <c r="G20" i="221"/>
  <c r="D20" i="221" l="1"/>
  <c r="D20" i="219"/>
</calcChain>
</file>

<file path=xl/sharedStrings.xml><?xml version="1.0" encoding="utf-8"?>
<sst xmlns="http://schemas.openxmlformats.org/spreadsheetml/2006/main" count="2503" uniqueCount="1313">
  <si>
    <t>STT</t>
  </si>
  <si>
    <t>RPH</t>
  </si>
  <si>
    <t>RDD</t>
  </si>
  <si>
    <t>LUA</t>
  </si>
  <si>
    <t>Ghi chú</t>
  </si>
  <si>
    <t>Tổng</t>
  </si>
  <si>
    <t>Tổng diện tích xin chuyển mục đích SDĐ (ha)</t>
  </si>
  <si>
    <t>RĐD</t>
  </si>
  <si>
    <t xml:space="preserve">Tên công trình, dự án  </t>
  </si>
  <si>
    <t>Tên huyện</t>
  </si>
  <si>
    <t>Thành phố Hà Tĩnh</t>
  </si>
  <si>
    <t>Thị xã Hồng Lĩnh</t>
  </si>
  <si>
    <t>Thạch Hà</t>
  </si>
  <si>
    <t>Hương Sơn</t>
  </si>
  <si>
    <t>Đức Thọ</t>
  </si>
  <si>
    <t>Hương Khê</t>
  </si>
  <si>
    <t>Vũ Quang</t>
  </si>
  <si>
    <t>Lộc Hà</t>
  </si>
  <si>
    <t>Tổng công trình, dự án xin chuyển mục đích sử dụng đất</t>
  </si>
  <si>
    <t>(4)=(5)+(6)+(7)</t>
  </si>
  <si>
    <t>Thị xã Kỳ Anh</t>
  </si>
  <si>
    <t>Đất ở</t>
  </si>
  <si>
    <t>I</t>
  </si>
  <si>
    <t>II</t>
  </si>
  <si>
    <t>III</t>
  </si>
  <si>
    <t>IV</t>
  </si>
  <si>
    <t>Đất giao thông</t>
  </si>
  <si>
    <t>Ghi 
chú</t>
  </si>
  <si>
    <t>Nghi Xuân</t>
  </si>
  <si>
    <t>Can Lộc</t>
  </si>
  <si>
    <t>Kỳ Anh</t>
  </si>
  <si>
    <t>Cẩm Xuyên</t>
  </si>
  <si>
    <t>Tổng cộng</t>
  </si>
  <si>
    <t>Sử dụng từ các loại đất (ha)</t>
  </si>
  <si>
    <t xml:space="preserve">
Căn cứ
 pháp lý
</t>
  </si>
  <si>
    <t>(3)=(4)+(5)+(6)+(7)</t>
  </si>
  <si>
    <t>Đất chợ</t>
  </si>
  <si>
    <t>PHỤ LỤC 2.3: DANH MỤC CÁC CÔNG TRÌNH, DỰ ÁN XIN CHUYỂN MỤC ĐÍCH SỬ DỤNG ĐẤT TRONG NĂM 2017
CỦA THỊ XÃ KỲ ANH</t>
  </si>
  <si>
    <t>CỦA HUYỆN LỘC HÀ</t>
  </si>
  <si>
    <t xml:space="preserve">Địa điểm             </t>
  </si>
  <si>
    <t>PHỤ LỤC 2.1: DANH MỤC CÁC CÔNG TRÌNH, DỰ ÁN XIN CHUYỂN MỤC ĐÍCH SỬ DỤNG ĐẤT TRONG NĂM 2018
CỦA THÀNH PHỐ HÀ TĨNH</t>
  </si>
  <si>
    <t>A. Công trình, dự án chuyển mục đích sử dụng đất đề xuất mới trong năm 2018</t>
  </si>
  <si>
    <t>PHỤ LỤC 2: TỔNG HỢP DANH MỤC CÁC CÔNG TRÌNH, DỰ ÁN XIN CHUYỂN MỤC ĐÍCH SỬ DỤNG ĐẤT NĂM 2018
 CỦA TỈNH HÀ TĨNH</t>
  </si>
  <si>
    <t>NQ30</t>
  </si>
  <si>
    <t>NQ51</t>
  </si>
  <si>
    <t>VB283</t>
  </si>
  <si>
    <t>PHỤ LỤC 2.2: DANH MỤC CÁC CÔNG TRÌNH, DỰ ÁN XIN CHUYỂN MỤC ĐÍCH SỬ DỤNG ĐẤT TRONG NĂM 2018 
CỦA THỊ XÃ HỒNG LĨNH</t>
  </si>
  <si>
    <t>PHỤ LỤC 2.13: TỔNG HỢP DANH MỤC CÁC CÔNG TRÌNH, DỰ ÁN CẦN CHUYỂN MỤC ĐÍCH NĂM 2018</t>
  </si>
  <si>
    <t>PHỤ LỤC 2.12: DANH MỤC CÁC CÔNG TRÌNH, DỰ ÁN XIN CHUYỂN MỤC ĐÍCH SỬ DỤNG ĐẤT TRONG NĂM 2018 
CỦA HUYỆN VŨ QUANG</t>
  </si>
  <si>
    <t>PHỤ LỤC 2.11: DANH MỤC CÁC CÔNG TRÌNH, DỰ ÁN XIN CHUYỂN MỤC ĐÍCH SỬ DỤNG ĐẤT TRONG NĂM 2018 
CỦA HUYỆN HƯƠNG KHÊ</t>
  </si>
  <si>
    <t>PHỤ LỤC 2.10: DANH MỤC CÁC CÔNG TRÌNH, DỰ ÁN XIN CHUYỂN MỤC ĐÍCH SỬ DỤNG ĐẤT TRONG NĂM 2018 
CỦA HUYỆN KỲ ANH</t>
  </si>
  <si>
    <t>PHỤ LỤC 2.9: DANH MỤC CÁC CÔNG TRÌNH, DỰ ÁN XIN CHUYỂN MỤC ĐÍCH SỬ DỤNG ĐẤT TRONG NĂM 2018 
CỦA HUYỆN CAN LỘC</t>
  </si>
  <si>
    <t>PHỤ LỤC 2.8: DANH MỤC CÁC CÔNG TRÌNH, DỰ ÁN XIN CHUYỂN MỤC ĐÍCH SỬ DỤNG ĐẤT TRONG NĂM 2018
CỦA HUYỆN ĐỨC THỌ</t>
  </si>
  <si>
    <t>PHỤ LỤC 2.7: DANH MỤC CÁC CÔNG TRÌNH, DỰ ÁN XIN CHUYỂN MỤC ĐÍCH SỬ DỤNG ĐẤT TRONG NĂM 2018
CỦA HUYỆN HƯƠNG SƠN</t>
  </si>
  <si>
    <t>PHỤ LỤC 2.6: DANH MỤC CÁC CÔNG TRÌNH, DỰ ÁN XIN CHUYỂN MỤC ĐÍCH SỬ DỤNG ĐẤT TRONG NĂM 2018
CỦA HUYỆN CẨM XUYÊN</t>
  </si>
  <si>
    <t>PHỤ LỤC 2.5: DANH MỤC CÁC CÔNG TRÌNH, DỰ ÁN XIN CHUYỂN MỤC ĐÍCH SỬ DỤNG ĐẤT TRONG NĂM 2018
CỦA HUYỆN THẠCH HÀ</t>
  </si>
  <si>
    <t>PHỤ LỤC 2.4: DANH MỤC CÁC CÔNG TRÌNH, DỰ ÁN XIN CHUYỂN MỤC ĐÍCH SỬ DỤNG ĐẤT TRONG NĂM 2018
CỦA HUYỆN NGHI XUÂN</t>
  </si>
  <si>
    <t>Đất thương mại, dịch vụ</t>
  </si>
  <si>
    <t>Công ty cổ phần thương mại Long Thành</t>
  </si>
  <si>
    <t>KP.Nhật Tân, 
phường Thạch Linh</t>
  </si>
  <si>
    <t>Công ty cổ phần thương mại Như Đại Dương</t>
  </si>
  <si>
    <t>Công ty cổ phần thương mại tổng hợp Long Thành</t>
  </si>
  <si>
    <t>Phường Thạch Linh</t>
  </si>
  <si>
    <t>Công ty TNHH 1 thành viên Đức Nhân</t>
  </si>
  <si>
    <t>Công ty xây dựng số 3</t>
  </si>
  <si>
    <t>Cơ sở kinh doanh lốp ô tô</t>
  </si>
  <si>
    <t>Mở rộng khuôn viên dự án tổ hợp khách sạn, nhà hàng và vui chơi giải trí Đại bàng</t>
  </si>
  <si>
    <t>Phường Nguyễn Du</t>
  </si>
  <si>
    <t>Công văn số 1144/SKHĐT -KTN ngày 
31/05/2017</t>
  </si>
  <si>
    <t>Đất cơ sở sản xuất, kinh doanh phi nông nghiệp</t>
  </si>
  <si>
    <t>Mở rộng lò giết mổ gia súc</t>
  </si>
  <si>
    <t>Xóm Đồng Giang, xã Thạch Đồng</t>
  </si>
  <si>
    <t>Quyết định số 1538/QĐ-UBND ngày 22/08/2017 của UBND thành phố Hà Tĩnh</t>
  </si>
  <si>
    <t>Đất phát triển hạ tầng</t>
  </si>
  <si>
    <t>III.1</t>
  </si>
  <si>
    <t>Đất công trình bưu chính, viễn thông</t>
  </si>
  <si>
    <t>Bưu điện xã</t>
  </si>
  <si>
    <t>Xóm Hoà Bình, xã Thạch Đồng</t>
  </si>
  <si>
    <t>III.2</t>
  </si>
  <si>
    <t>Đất công trình năng lượng</t>
  </si>
  <si>
    <t>Dự án tháo dỡ, xây mới DZ 110KV và 220KV đi chung phục vụ giải phóng, phát triển quỹ đất phía Tây thành phố Hà Tĩnh theo hình thức BT</t>
  </si>
  <si>
    <t>Văn bản số 5132/UBND-KT1 Về việc bố trí Quỹ đất thanh toán cho dự án tháo dỡ, xây mới DZ 110KV và 220KV</t>
  </si>
  <si>
    <t>III.3</t>
  </si>
  <si>
    <t>Đường phía Nam bộ chỉ huy quân sự tỉnh</t>
  </si>
  <si>
    <t>Văn bản số 2072/UBND-TCKH ngày 30 tháng 8 năm 2017 của UBND thành phố Hà Tĩnh về việc đầu tư Đường phía Nam bộ chỉ huy quân sự tỉnh</t>
  </si>
  <si>
    <t>Đường Nguyễn Trung Thiên đoạn từ Nguyễn Du đến Xô Viết Nghệ Tĩnh</t>
  </si>
  <si>
    <t>Phường Thạch Quý</t>
  </si>
  <si>
    <t>Văn bản số4153/UBND-XD ngày 20 tháng 7 năm 2017 của UBND tỉnh Hà Tĩnh</t>
  </si>
  <si>
    <t>Đường Nguyễn Trung Thiên đoạn từ Xô Viết Nghệ Tĩnh đến Ngô Quyền</t>
  </si>
  <si>
    <t>Phường Thạch Quý, xã
 Thạch Môn, xã Thạch Hạ</t>
  </si>
  <si>
    <t>Đường phía Đông BCH quân sự tỉnh</t>
  </si>
  <si>
    <t>Đường GT trong khu dân cư TDP 10</t>
  </si>
  <si>
    <t>Tổ dân phố 10, phường Tân Giang</t>
  </si>
  <si>
    <t>Quyết định số 3296/QĐ-UBND ngày 31/12/2015 của UBND thành phố về giao chỉ tiêu Kế hoạch vốn đầu tư năm 2016</t>
  </si>
  <si>
    <t>Đất ở tại đô thị</t>
  </si>
  <si>
    <t>Quỹ đất thanh toán cho dự án tháo dỡ, xây mới DZ 110KV và 220KV</t>
  </si>
  <si>
    <t>Quỹ đất thanh toán cho nhà đầu tư thực hiện dự án đường phía Nam BCH quân sự tỉnh tại khu đô thị Bắc thành phố</t>
  </si>
  <si>
    <t>Văn bản số 2218/SKH-TĐ về việc đầu tư đường phía Nam BCH quân sự tỉnh tại khu đô thị Bắc thành phố Hà Tĩnh theo hình thức đối tác công tư</t>
  </si>
  <si>
    <t>Quỹ đất tái định cư phục vụ dự án tái định cư (tổ 6)</t>
  </si>
  <si>
    <t>Khu dân cư đô thị Thạch Quý</t>
  </si>
  <si>
    <t>Văn bản số 4153/UBND-XD ngày 20 tháng 7 năm 2017 của UBND tỉnh Hà Tĩnh</t>
  </si>
  <si>
    <t>Quỹ đất thanh toán nhà  đầu tư thực hiện dự án Đường Nguyễn Trung Thiên (Đoạn từ Xô Viết Nghệ Tĩnh đến đường Ngô Quyền)</t>
  </si>
  <si>
    <t>Quy hoạch khu dân cư TDP 10</t>
  </si>
  <si>
    <t>V</t>
  </si>
  <si>
    <t>Đất ở tại nông thôn</t>
  </si>
  <si>
    <t>Hạ tầng Trung tâm Hành chính xã Thạch Hưng</t>
  </si>
  <si>
    <t>Xã Thạch Hưng</t>
  </si>
  <si>
    <t xml:space="preserve">Văn bản số 318/HĐND ngày 09 tháng 10 năm 2017 </t>
  </si>
  <si>
    <t>Hạ tầng dân cư Đồi Quang</t>
  </si>
  <si>
    <t>Xã Thạch Đồng</t>
  </si>
  <si>
    <t>Công văn 696/UBND-QLĐT ngày 31/03/2017 về việc điều chỉnh quy hoạch khu dân cư Đồi Quang</t>
  </si>
  <si>
    <t>VI</t>
  </si>
  <si>
    <t>Đất nghĩa trang, nghĩa địa</t>
  </si>
  <si>
    <t>Nghĩa trang Lò Gạch</t>
  </si>
  <si>
    <t>Đất an ninh</t>
  </si>
  <si>
    <t>Trụ sở doanh trại tiểu đoàn 2 trung đoàn cảnh sát cơ động Bắc trung bộ</t>
  </si>
  <si>
    <t>Hồng Hà,  xã Thạch Trung</t>
  </si>
  <si>
    <t xml:space="preserve">QH khu tổ hợp thương mại dịch vụ thể thao </t>
  </si>
  <si>
    <t>KP.Yên Đồng, 
phường Thạch Linh</t>
  </si>
  <si>
    <t>Quỹ đất cho các nhà đầu tư</t>
  </si>
  <si>
    <t>Các KP, phường Thạch Linh</t>
  </si>
  <si>
    <t>Công ty cổ phần Petrolimex Nghệ Tĩnh</t>
  </si>
  <si>
    <t>Phường Đại Nài</t>
  </si>
  <si>
    <t>Mở rộng cơ sở sản xuất kinh doanh của Hợp tác xã thương mại dịch vụ chế biến nông sản Hạnh Cường</t>
  </si>
  <si>
    <t>Xóm Mới, xã Thạch Bình</t>
  </si>
  <si>
    <t xml:space="preserve">Công ty Cổ phần AT Kim Liên Hà Tĩnh </t>
  </si>
  <si>
    <t>xã Thạch Trung, thành phố Hà Tĩnh</t>
  </si>
  <si>
    <t>Điểm bán lẽ xăng dầu</t>
  </si>
  <si>
    <t>Thôn Tân Học, xã Thạch Hạ</t>
  </si>
  <si>
    <t>Đất cơ sở văn hoá</t>
  </si>
  <si>
    <t>Trung tâm văn hóa thành phố Hà Tĩnh</t>
  </si>
  <si>
    <t>Phường Văn Yên</t>
  </si>
  <si>
    <t>Đất cơ sở giáo dục - Đào tạo</t>
  </si>
  <si>
    <t>Dự án mở rộng khuôn viên trường mầm non</t>
  </si>
  <si>
    <t>Xóm Hồng Hà, xã Thạch Trung</t>
  </si>
  <si>
    <t>Đất cơ sở thể dục - thể thao</t>
  </si>
  <si>
    <t>Khu thể thao Bắc Phú</t>
  </si>
  <si>
    <t>Xóm Bắc Phú, xã Thạch Trung</t>
  </si>
  <si>
    <t>Sân thể thao xã</t>
  </si>
  <si>
    <t>Mở rộng sân bóng trung tâm xã 
Thạch Hạ</t>
  </si>
  <si>
    <t>Xã Thạch Hạ</t>
  </si>
  <si>
    <t>Đường 70 đoạn từ đường từ Trần Phú -Vũ Quang (Ban A)</t>
  </si>
  <si>
    <t>Phường Trần Phú</t>
  </si>
  <si>
    <t>Đường giao thông liên thôn  đường Huy Lung đến ngọ Quyền Loan</t>
  </si>
  <si>
    <t>Đông Tiến, Hồng Hà, xã Thạch Trung</t>
  </si>
  <si>
    <t xml:space="preserve">Đường Lê Duẫn đoạn từ đường Nguyễn Xí đến Quốc lộ 1A </t>
  </si>
  <si>
    <t>Phường Hà Huy Tập, phường Đại Nài</t>
  </si>
  <si>
    <t xml:space="preserve">Đường Lê Ninh kéo dài đoạn từ đường Xô Viết Nghệ Tĩnh đến đường Ngô Quyền </t>
  </si>
  <si>
    <t>Phường Nguyễn Du, xã Thạch Trung</t>
  </si>
  <si>
    <t>Đường quản lý hồ Thạch Trung tuyến D1 phần kéo dài (đường Lê Thiệu Huy từ đường Hạ Hoàng đến KP7 Nguyễn Du)</t>
  </si>
  <si>
    <t>Xóm Đoài Thịnh, xã Thạch Trung</t>
  </si>
  <si>
    <t>Đường quản lý hồ Thạch Trung tuyến D2a phần kéo dài (đường Nguyễn Huy Lung từ Ngô Quyền đến Mai Lão Bạng)</t>
  </si>
  <si>
    <t>Xóm Nam Phú, xã Thạch Trung</t>
  </si>
  <si>
    <t>Đường vành đai khu đô thị Bắc đoạn từ đường Quang Trung đến sông Rào Cái</t>
  </si>
  <si>
    <t>Phường Thạch Quý, xã Thạch Hưng</t>
  </si>
  <si>
    <t>Đường vào khu di tích Văn Miếu</t>
  </si>
  <si>
    <t>Đường Xuân Diệu kéo dài đoạn từ đường vành đai khu đô thị Bắc đến đường Ngô Quyền</t>
  </si>
  <si>
    <t>Xã Thạch Trung, phường Nguyễn Du</t>
  </si>
  <si>
    <t>Đường vào trung tâm 2 xã Thạch Trung - Thạch Hạ</t>
  </si>
  <si>
    <t>Liên Phú, Bắc Phú- Xã Thạch Trung</t>
  </si>
  <si>
    <t>Đất thuỷ lợi</t>
  </si>
  <si>
    <t>Đê Đồng Môn đoạn từ Cầu Cày - cầu Hộ Độ (Ban A)</t>
  </si>
  <si>
    <t>Xã Thạch Trung</t>
  </si>
  <si>
    <t>Đê Đồng Môn đoạn từ Km0 đến Km5</t>
  </si>
  <si>
    <t>Xã Thạch Trung, xã Thạch Hạ</t>
  </si>
  <si>
    <t>Nâng cấp đê Hữu Phủ giai đoạn 2 (đoạn từ K2+350 đến K3+480,8)</t>
  </si>
  <si>
    <t>Nâng cấp đê phía Tây bờ tả sông Phủ đoạn từ cầu Nủi cũ đến cầu Nủi mới</t>
  </si>
  <si>
    <t>Phường Đại Nại</t>
  </si>
  <si>
    <t>Chợ Thạch Đồng</t>
  </si>
  <si>
    <t>Xóm Đồng Giang, xóm Đồng Tiến, xã Thạch Đồng</t>
  </si>
  <si>
    <t>Chợ Bình Hương</t>
  </si>
  <si>
    <t>Hồng Hà- Xã Thạch Trung</t>
  </si>
  <si>
    <t>Chống quá tải lưới điện</t>
  </si>
  <si>
    <t>các phường: Văn Yên, Tân Giang, Đại Nài</t>
  </si>
  <si>
    <t>Hạ tầng dân cư Đồng Đìa 2</t>
  </si>
  <si>
    <t>Thôn Bình Minh, xã Thạch Bình</t>
  </si>
  <si>
    <t>Hạ tầng khu dân cư Đồng Cọc Lim (Ban A)</t>
  </si>
  <si>
    <t>Xóm Đông Tiến, xã Thạch Trung</t>
  </si>
  <si>
    <t>Hạ tầng khu dân cư Đồng Hoằng</t>
  </si>
  <si>
    <t>Xóm Tân Phú, xã Thạch Trung</t>
  </si>
  <si>
    <t>Hạ tầng khu dân cư Đồng Rào</t>
  </si>
  <si>
    <t>Hạ tầng khu tái định cư Đội Nếp (TĐC cho dự án đê Đồng Môn)</t>
  </si>
  <si>
    <t>Xã Thạch Hưng, xã Thạch Hưng</t>
  </si>
  <si>
    <t>Khu dân cư Cầu Ngan</t>
  </si>
  <si>
    <t>Thôn Liên Thanh; Tân Học, xã Thạch Hạ</t>
  </si>
  <si>
    <t>Khu dân cư Đập Rậm</t>
  </si>
  <si>
    <t>Liên Phú,  xã Thạch Trung</t>
  </si>
  <si>
    <t>Khu dân cư Đồng Xay</t>
  </si>
  <si>
    <t>Thanh Phú, xã Thạch Trung</t>
  </si>
  <si>
    <t>Khu DC Đồng Cầu</t>
  </si>
  <si>
    <t>Thôn Kinh Nam, xã Thạch Hưng</t>
  </si>
  <si>
    <t>Khu Tái định cư Đồng cửa Làng</t>
  </si>
  <si>
    <t>Thôn Tiến Hưng, xã Thạch Hưng</t>
  </si>
  <si>
    <t>Hạ tầng khu dân cư Tân Học- xã Thạch Hạ (giai đoạn 2)</t>
  </si>
  <si>
    <t xml:space="preserve"> </t>
  </si>
  <si>
    <t>Xóm Tân Học- xã Thạch Hạ</t>
  </si>
  <si>
    <t>Hạ tầng dân cư xen dắm thôn Liên Nhật, xen dắm dân cư thôn Tân Lộc, mở rộng khu dân cư phía Tây thôn Tân Học, xen dắm khu dân cư Đội Lầy Thôn Minh Tiến</t>
  </si>
  <si>
    <t xml:space="preserve"> Đầu tư XD hạ tầng chỉnh trang đô thị phía đông kênh N1-9 phường Trần Phú - TP Hà Tĩnh</t>
  </si>
  <si>
    <t xml:space="preserve">KP8,9 phường Trần Phú </t>
  </si>
  <si>
    <t>Chỉnh trang đô thị (Tập Đoàn FLC)</t>
  </si>
  <si>
    <t>P. Nguyễn Du</t>
  </si>
  <si>
    <t>Hạ tầng dân cư (phía trước trường) tiểu học Thạch Quý</t>
  </si>
  <si>
    <t>KP Trung Quý, 
phường Thạch Quý</t>
  </si>
  <si>
    <t>Quy hoạch  xen dăm khu dân cư TDP 7</t>
  </si>
  <si>
    <t>TDP7, P. Nguyễn Du</t>
  </si>
  <si>
    <t xml:space="preserve">Quy hoạch xen dắm </t>
  </si>
  <si>
    <t>Xen dắm khu dân cư tổ dân phố 1 
- giai đoạn II</t>
  </si>
  <si>
    <t>Tổ dân phố 1, phường Trần Phú</t>
  </si>
  <si>
    <t>Quy hoạch xen dắm KDC Tuy Hòa (ông Đương)</t>
  </si>
  <si>
    <t>Hạ tầng khu dân cư Khối phố Vĩnh Hòa- phường Thạch Linh</t>
  </si>
  <si>
    <t>Khối phố Vĩnh Hòa- phường Thạch Linh</t>
  </si>
  <si>
    <t>Hạ tầng khu dân cư phía Nam đường Nguyễn Du</t>
  </si>
  <si>
    <t>Quy hoạch xem dắm dân cư ngõ ông Đương khối phố Tuy Hòa, phường Thạch Linh.</t>
  </si>
  <si>
    <t>Tuy Hòa - Phường Thạch Linh</t>
  </si>
  <si>
    <t>Hạ tầng Khu dân cư Thạch Linh</t>
  </si>
  <si>
    <t>VII</t>
  </si>
  <si>
    <t>Nghĩa trang Hoang ca - Hoang ích</t>
  </si>
  <si>
    <t>Thôn Trung Phú, 
Xã Thạch Trung</t>
  </si>
  <si>
    <t>VIII</t>
  </si>
  <si>
    <t>Đất khu vui chơi, giải trí công cộng</t>
  </si>
  <si>
    <t>Công viên tổ dân phố 8</t>
  </si>
  <si>
    <t>Tổ dân phố 8, phường Trần Phú</t>
  </si>
  <si>
    <t>Hồ điều hoà Bến Đá</t>
  </si>
  <si>
    <t>IX</t>
  </si>
  <si>
    <t>Đất sinh hoạt cộng đồng</t>
  </si>
  <si>
    <t>Nhà Văn hóa KP Tây Yên</t>
  </si>
  <si>
    <t>KP Tây Yên - Phường Văn Yên</t>
  </si>
  <si>
    <t>Tên công trình, dự án</t>
  </si>
  <si>
    <t>Sử dụng từ các loại đất</t>
  </si>
  <si>
    <t>Địa điểm
(Thôn....., xã.....)</t>
  </si>
  <si>
    <t xml:space="preserve">Căn cứ pháp lý (QĐ chấp thuận chủ trương hoặc phê duyệt Dự án của cấp có thẩm quyền)
</t>
  </si>
  <si>
    <t>(3)=(4)+(5)+(6)</t>
  </si>
  <si>
    <t>A. Công trình, dự án chuyển mục đích đất đề xuất mới trong năm 2018</t>
  </si>
  <si>
    <t>Quy hoạch khu dân cư Cơn Bứa</t>
  </si>
  <si>
    <t>TDP 7, Phường Đậu Liêu</t>
  </si>
  <si>
    <t>Đất thương mại dịch vụ</t>
  </si>
  <si>
    <t>TDP 1, Phường Đậu Liêu</t>
  </si>
  <si>
    <t>QĐ số 1068/UBND-QLĐT ngày 9/10/2017 của UBND thị xã Hồng Lĩnh</t>
  </si>
  <si>
    <t>Đất sản xuất kinh doanh</t>
  </si>
  <si>
    <t>Xăng dầu Vũng Áng</t>
  </si>
  <si>
    <t>TDP Thuận Tiến, Phường Đức Thuận</t>
  </si>
  <si>
    <t>Đất thủy lợi</t>
  </si>
  <si>
    <t>Cống Trung Lương</t>
  </si>
  <si>
    <t>TDP Hầu Đền, Phường Trung Lương</t>
  </si>
  <si>
    <t>TDP 3,4,10, Phường Bắc Hồng</t>
  </si>
  <si>
    <t>Công văn số 2510/SKHĐT-ĐT ngày 20/10/2017 của Sở Kế hoạch và ĐT</t>
  </si>
  <si>
    <t xml:space="preserve">Đất  khu vui chơi giải trí công cộng </t>
  </si>
  <si>
    <t>Quần thể khu du lịch sinh thái  Plarion Bắc Hồng</t>
  </si>
  <si>
    <t>TDP 10, Phường Bắc Hồng</t>
  </si>
  <si>
    <t>Công văn số 2519/SKHĐT-KTN ngày 20/10/2017 của Sở Kế hoạch và ĐT</t>
  </si>
  <si>
    <t>Đất năng lượng</t>
  </si>
  <si>
    <t>Đất nông nghiệp khác</t>
  </si>
  <si>
    <t>NQ số 30</t>
  </si>
  <si>
    <t>Đầu tư trồng lúa, chăn nuôi gia súc, khai thác thuỷ sản (đồng Cồn Soi)</t>
  </si>
  <si>
    <t>TDP Tuần Cầu, phường Trung Lương</t>
  </si>
  <si>
    <t>Dự án trồng cây lấy gỗ, chăn nuôi gia súc, gia cầm, đánh bắt thủy hải sản</t>
  </si>
  <si>
    <t xml:space="preserve">Quy hoạch xen dắm khu dân cư Mạ Đình, thôn Chùa </t>
  </si>
  <si>
    <t>Thôn Chùa, xã Thuận lộc</t>
  </si>
  <si>
    <t>Đất xây dựng trụ sở cơ quan</t>
  </si>
  <si>
    <t>Đất xây dựng trụ sở cơ quan công trình sư nghiệp</t>
  </si>
  <si>
    <t>Trạm Kiểm dịch động vật nội địa</t>
  </si>
  <si>
    <t>TDP1, phường Đậu Liêu</t>
  </si>
  <si>
    <t>Dự án trung tâm Đăng kiểm xe cơ giới Hồng lĩnh</t>
  </si>
  <si>
    <t>TDP2, phường Đậu Liêu</t>
  </si>
  <si>
    <t>NQ số 51</t>
  </si>
  <si>
    <t>Đất cụm công nghiệp</t>
  </si>
  <si>
    <t>Cụm công nghiệp Nam Hồng (giai đoạn 2)</t>
  </si>
  <si>
    <t>TDP 8, Phường Nam Hồng</t>
  </si>
  <si>
    <t>Công ty Cổ phần xây dựng Anh Đào</t>
  </si>
  <si>
    <t>TDP 7, phường Bắc Hồng</t>
  </si>
  <si>
    <t>Đường Lê Hữu Trác (giai đoạn 1)</t>
  </si>
  <si>
    <t>TDP 1,6,7,8, P.Nam Hồng</t>
  </si>
  <si>
    <t>Mở rộng đường Thuận Tiến</t>
  </si>
  <si>
    <t>TDP Thuận Tiến phường Đậu Liệu</t>
  </si>
  <si>
    <t>Đường vào Ban chỉ huy Quân sự thị xã Hồng Lĩnh</t>
  </si>
  <si>
    <t>TDP6, phường Nam Hồng</t>
  </si>
  <si>
    <t>Đường Nguyễn Biểu</t>
  </si>
  <si>
    <t>TDP 6, phường Bắc Hồng</t>
  </si>
  <si>
    <t>X</t>
  </si>
  <si>
    <t>Đất di tích lịch sử</t>
  </si>
  <si>
    <t>Mở rộng khu di tích lịch sử chùa Đại Hùng</t>
  </si>
  <si>
    <t>TDP7, phường Đậu Liêu</t>
  </si>
  <si>
    <t>XI</t>
  </si>
  <si>
    <t>Dự án xây dựng đường dây và trạm biến áp 110 KVA Hồng Lĩnh</t>
  </si>
  <si>
    <t>Thôn Thuận Giang, xã Thuận Lộc</t>
  </si>
  <si>
    <t>XII</t>
  </si>
  <si>
    <t>Đất nghĩa trang nghĩa địa</t>
  </si>
  <si>
    <t>Mở rộng nghĩa địa Nhà Nghè</t>
  </si>
  <si>
    <t>TDP Phúc Sơn, phường Trung Lương</t>
  </si>
  <si>
    <t>Đất khu công nghiệp</t>
  </si>
  <si>
    <t>Hạ tầng kỹ thuật khu công nghiệp Gia Lách</t>
  </si>
  <si>
    <t>Xã Xuân Viên</t>
  </si>
  <si>
    <t>Văn bản số 95/HĐND ngày 29/3/2017 của HĐND tỉnh quyết định chủ trương đầu tư</t>
  </si>
  <si>
    <t>TT Xuân An</t>
  </si>
  <si>
    <t>Quyết định số 3282/QĐ-UBND ngày 17/12/2007 của UBND tỉnh phê duyệt qui hoạch</t>
  </si>
  <si>
    <t>Tuyến đê biển huyện Nghi Xuân (Giai đoạn 1) đoạn từ Km32+693,87 đến Km37+411,66 thuộc dự án Tuyến đê biển huyện Nghi Xuân (đoạn km27+00 đến Km37+411) từ xã Cổ Đạm đến đê Đại Đồng, xã Cương Gián</t>
  </si>
  <si>
    <t>xã Cương Gián</t>
  </si>
  <si>
    <t>Đất bãi thải, xử lý chất thải</t>
  </si>
  <si>
    <t>Xã Cương Gián</t>
  </si>
  <si>
    <t>Lô đất B-4, C-7, C-8 của quy hoạch Khu công nghiệp Gia Lách</t>
  </si>
  <si>
    <t>xã Xuân Viên</t>
  </si>
  <si>
    <t>Đất y tế</t>
  </si>
  <si>
    <t>Nâng cấp tuyến đường giao thông tuyến đường giao thông liên xã Mỹ - Thành - Hoa, huyện Nghi Xuân (HL03)</t>
  </si>
  <si>
    <t>xã Xuân Mỹ, Xuân Thành, Cổ Đạm</t>
  </si>
  <si>
    <t xml:space="preserve"> Đất bằng trồng cây hàng năm khác</t>
  </si>
  <si>
    <t xml:space="preserve">Trồng cây rau củ </t>
  </si>
  <si>
    <t>Thôn Yên Quý, xã Cẩm Yên</t>
  </si>
  <si>
    <t>QĐ số 1363/QĐ-UBND ngày 10/4/2015 của UBND huyện</t>
  </si>
  <si>
    <t xml:space="preserve"> Đất nuôi trồng thủy sản</t>
  </si>
  <si>
    <t>Thôn 3, 4, 5, 6, 7 xã Cẩm Huy</t>
  </si>
  <si>
    <t>QĐ số 1600/QĐ-UBND ngày 20/3/2014 của UBND huyện</t>
  </si>
  <si>
    <t>Thôn Hồ Phượng, xã Cẩm Yên</t>
  </si>
  <si>
    <t>Thôn Quý Đại, xã Cẩm Hòa</t>
  </si>
  <si>
    <t>QĐ số 1417/QĐ-UBND ngày 14/3/2014 của UBND huyện</t>
  </si>
  <si>
    <t>Thôn Nam Văn, Lạc Thọ, Trung Đoài, Hoa Thám, xã Cẩm Lạc</t>
  </si>
  <si>
    <t>QĐ số 6467/QĐ-UBND ngày 18/11/1013 của UBND huyện</t>
  </si>
  <si>
    <t>Thôn 1,2, 4, xã Cẩm Lộc</t>
  </si>
  <si>
    <t>QĐ số 833/QĐ-UBND ngày 26/2/2014 của huyện</t>
  </si>
  <si>
    <t>Thôn Yên Thành, xã Cẩm Nam</t>
  </si>
  <si>
    <t>QĐ số 1416/QĐ-UBND ngày 14/3/1014 của UBND huyện</t>
  </si>
  <si>
    <t>Khu thương mại dịch vụ</t>
  </si>
  <si>
    <t>Thôn Ái Quốc, xã Cẩm Duệ</t>
  </si>
  <si>
    <t>QĐ số 4376/QĐ-UBND ngày 19/6/2013 huyện</t>
  </si>
  <si>
    <t xml:space="preserve">QH Cụm công nghiệp bắc Cẩm Xuyên </t>
  </si>
  <si>
    <t xml:space="preserve">Xã Cẩm Vịnh </t>
  </si>
  <si>
    <t>QĐ số 3171/QĐ-UBND ngày 4/12/2007 của UBND tỉnh</t>
  </si>
  <si>
    <t>Đất cơ sở sản xuất kinh doanh</t>
  </si>
  <si>
    <t>Tiểu thủ công nghiệp</t>
  </si>
  <si>
    <t>QĐ số 4376/QĐ-UBND ngày 19/6/2013 của huyện</t>
  </si>
  <si>
    <t>Đường giao thông</t>
  </si>
  <si>
    <t>Đường Cẩm Dương - Cẩm Thịnh</t>
  </si>
  <si>
    <t>Cẩm Dương, Cẩm Thịnh</t>
  </si>
  <si>
    <t>QĐ số 301/QĐ-UBND ngày 22/01/2015 của UBND tỉnh</t>
  </si>
  <si>
    <t>Xã Cẩm Huy</t>
  </si>
  <si>
    <t>QĐ số 2742/QĐ-UBND ngày 20/9/2010 của tỉnh</t>
  </si>
  <si>
    <t>Đê Lộc Hà</t>
  </si>
  <si>
    <t>Cẩm Thịnh, Cẩm Hà</t>
  </si>
  <si>
    <t>QĐ số 1178/QĐ-UBND ngày 6/4/2011 của UBND tỉnh</t>
  </si>
  <si>
    <t>Cải tạo, nâng cấp hệ thống thủy lợi Hói Sóc - Cầu Nậy</t>
  </si>
  <si>
    <t>Xã Cẩm Dương, Cẩm Hòa, Cẩm Yên, Cẩm Nam, Cẩm Phúc và TT Thiên Cầm</t>
  </si>
  <si>
    <t>Đất bưu chính viễn thông</t>
  </si>
  <si>
    <t>Thôn Nhân Hòa, TT Thiên Cầm</t>
  </si>
  <si>
    <t xml:space="preserve">Quy hoạch chợ </t>
  </si>
  <si>
    <t>Thôn Đông Vinh, xã Cẩm Vịnh</t>
  </si>
  <si>
    <t xml:space="preserve">Quyết định số 5466/QĐ-UBND ngày 25/01/2016 của </t>
  </si>
  <si>
    <t>Thôn Vinh Thái, xã Cẩm Bình</t>
  </si>
  <si>
    <t>Thôn Tân Mỹ, Chu Trinh, Ái Quốc, Quốc Tiến, Trần Phú, Phú Thượng, xã Cẩm Duệ</t>
  </si>
  <si>
    <t>QĐ số 5167/QĐ-UBND ngày 13/10/2016 của UBND huyện</t>
  </si>
  <si>
    <t>Thôn Trung Đông, xã Cẩm Dương</t>
  </si>
  <si>
    <t>QĐ số 6626/QĐ-UBND ngày 24/10/2014 của huyện</t>
  </si>
  <si>
    <t>QĐ số 6655/QĐ -UBND huyện ngày 25/11/2013 của UBND huyện; QĐ số 5467/QĐ-UBND huyện; QĐ số 21/QĐ-UBND ngày 4/1/2008</t>
  </si>
  <si>
    <t>QĐ số 3240/QĐ-UBND ngày 17/05/2016 của huyện</t>
  </si>
  <si>
    <t>QĐ số 2843/QĐ-UBND ngày 25/7/2017 của huyện</t>
  </si>
  <si>
    <t>Thôn 3,4,5,7, xã Cẩm Lĩnh</t>
  </si>
  <si>
    <t>QĐ số 4130/QĐ-UBND ngày 25/10/2017 của UBND huyện</t>
  </si>
  <si>
    <t>Thôn 3,4,5,6,7,8,9, xã Cẩm Minh</t>
  </si>
  <si>
    <t>QĐ số 4122/QĐ-UBND huyện ngày 2/6/2012; QĐ số 2274/QĐ-UBND ngày 4/4/2014</t>
  </si>
  <si>
    <t>Thôn 10, 11, 12, xã Cẩm Mỹ</t>
  </si>
  <si>
    <t>Thôn Nam Yên, Trung Bá, xã Cẩm Nam</t>
  </si>
  <si>
    <t>QĐ số 7390/QĐ-UBND ngày 10/8/2015 của huyện</t>
  </si>
  <si>
    <t>Thôn 1, 2,3,4,5,6,7, xã Cẩm Phúc</t>
  </si>
  <si>
    <t>QĐ số 1748/QĐ-UBND huyện ngày 05/5/2017; QĐ số 7389/QĐ-UBND ngày 10/8/2015</t>
  </si>
  <si>
    <t>QĐ số 1130/QĐ-UBND ngày 16/4/2009 của UBND huyện; QĐ số 2130/QĐ-UBND ngày 31/5/2017 của huyện; QĐ số 12204/QĐ-UBND ngày 20/12/2016 của huyện</t>
  </si>
  <si>
    <t xml:space="preserve">QĐ sô 7748/QĐ-UBND ngày 10/9/2015 của UBND huyện; QĐ số 210/QĐ-UBND ngày 11/01/2017 của UBND huyện </t>
  </si>
  <si>
    <t>Thôn 4, 5, xã Cẩm Sơn</t>
  </si>
  <si>
    <t>Thôn Bộc Nguyên, Na Trung, Đại Tăng, xã Cẩm Thạch</t>
  </si>
  <si>
    <t>QĐ số 3106/QĐ-UBND ngày 21/8/2017</t>
  </si>
  <si>
    <t>Thôn Tân Vĩnh Cần, xã Cẩm Thành</t>
  </si>
  <si>
    <t>QĐ số 3574/QĐ-UBND ngày 20/9/2017 của UBND huyện</t>
  </si>
  <si>
    <t>QĐ số 3630/QĐ-UBND ngày 05/6/2012 của huyện</t>
  </si>
  <si>
    <t>Thôn Đông Hạ, Tam Đồng, xã Cẩm Vịnh</t>
  </si>
  <si>
    <t>QĐ số 4131/QĐ-UBND ngày 15/10/2017 của UBND huyện</t>
  </si>
  <si>
    <t>TDP 10, TT Cẩm Xuyên</t>
  </si>
  <si>
    <t>QĐ số 7798/QĐ-UBND ngày 21/9/2015 của UBND huyện</t>
  </si>
  <si>
    <t>Thôn Trần Phú, TT Thiên Cầm</t>
  </si>
  <si>
    <t>XIII</t>
  </si>
  <si>
    <t xml:space="preserve"> Đất nghĩa trang, nghĩa địa</t>
  </si>
  <si>
    <t>Mở rộng nghĩa trang</t>
  </si>
  <si>
    <t>Thôn 5, xã Cẩm Huy</t>
  </si>
  <si>
    <t>QĐ số 7355/QĐ-UBND ngày 29/7//2016 của UBND huyện</t>
  </si>
  <si>
    <t>XIV</t>
  </si>
  <si>
    <t>Đất sản xuất vật liệu xây dựng</t>
  </si>
  <si>
    <t>Quy hoạch hội quán</t>
  </si>
  <si>
    <t>Thôn 2,3, 4,5, 7, xã Cẩm Phúc</t>
  </si>
  <si>
    <t>QĐ 3751/QĐ-UBND ngày 24/6/2016 của UBND huyện</t>
  </si>
  <si>
    <t>B. Công trình, dự án CMĐ SD đất đã được Thường trực HĐND tỉnh chấp thuận tại số 30/NQ-HĐND ngày 15/12/2016; NQ số 51/NQ-HĐND ngày 15/7/2017 của HĐND tỉnh nay chuyển sang thực hiện trong năm 2018</t>
  </si>
  <si>
    <t>Khu chăn nuôi tập trung</t>
  </si>
  <si>
    <t>NQ 30</t>
  </si>
  <si>
    <t xml:space="preserve">Khu chăn nuôi tập trung </t>
  </si>
  <si>
    <t>Quy hoạch mặt bằng sản xuất KD</t>
  </si>
  <si>
    <t>Xã Cẩm Trung</t>
  </si>
  <si>
    <t>Dự án Cơ sở kinh doanh VLXD Anh Quang của Công ty TNHH Xây dựng và Vận tải Anh Quang</t>
  </si>
  <si>
    <t>Đất cơ sở y tế</t>
  </si>
  <si>
    <t>Trạm Y tế xã Cẩm Minh</t>
  </si>
  <si>
    <t xml:space="preserve">Thôn 7, xã Cẩm Minh </t>
  </si>
  <si>
    <t>NQ 51</t>
  </si>
  <si>
    <t>Đất cơ sở giáo dục và đào tạo</t>
  </si>
  <si>
    <t>Mở rộng Trường Mầm non</t>
  </si>
  <si>
    <t>Thôn Trung Thắng, xã Cẩm Hà</t>
  </si>
  <si>
    <t>Thôn 5, xã Cẩm Quan</t>
  </si>
  <si>
    <t>Đường cứu hộ, cứu nạn và
 PCLB hồ Kẻ Gỗ</t>
  </si>
  <si>
    <t>Xã Cẩm Nam, xã Cẩm Dương, Cẩm Yên, xã Cẩm Huy</t>
  </si>
  <si>
    <t>TT Cẩm Xuyên, TT Thiên Cầm, xã Cẩm Phúc, xã Cẩm Thăng</t>
  </si>
  <si>
    <t xml:space="preserve"> Đất năng lượng</t>
  </si>
  <si>
    <t xml:space="preserve">Cẩm Bình, Cẩm Hòa, Cẩm Minh, Cẩm Sơn </t>
  </si>
  <si>
    <t>Cẩm Dương, Cẩm Lộc, Cẩm Quan, Cẩm Trung</t>
  </si>
  <si>
    <t>Xây dựng lưới điện trung hạ áp nông thôn tỉnh Hà Tĩnh</t>
  </si>
  <si>
    <t>Cẩm Dương, Cẩm Nam, Cẩm Phúc, Cẩm Quan, Cẩm Thăng, TT Cẩm Xuyên, TT Thiên Cầm</t>
  </si>
  <si>
    <t>Thôn 3, xã Cẩm Thăng</t>
  </si>
  <si>
    <t>Thôn Nam Thành, Bắc Thành, Trung Đông, Liên Hương, xã Cẩm Dương</t>
  </si>
  <si>
    <t>Thôn Hưng Trung, xã Cẩm Hưng</t>
  </si>
  <si>
    <t>Thôn 4, xã Cẩm Huy</t>
  </si>
  <si>
    <t>Thôn 7, xã Cẩm Huy</t>
  </si>
  <si>
    <t xml:space="preserve">NQ 30 </t>
  </si>
  <si>
    <t>Thôn 2, xã Cẩm Lĩnh</t>
  </si>
  <si>
    <t xml:space="preserve">Thôn 4, 5, xã Cẩm Lộc </t>
  </si>
  <si>
    <t>Thôn 1, xã Cẩm Minh</t>
  </si>
  <si>
    <t>Thôn Hà Bắc, xã Cẩm Nam</t>
  </si>
  <si>
    <t>Thôn 1, xã Cẩm Phúc</t>
  </si>
  <si>
    <t>Thôn 2, xã Cẩm Phúc</t>
  </si>
  <si>
    <t>Thôn 3, xã Cẩm Phúc</t>
  </si>
  <si>
    <t>Thôn 5, xã Cẩm Quang</t>
  </si>
  <si>
    <t>Thôn 3, xã Cẩm Quang</t>
  </si>
  <si>
    <t>Thôn 6, xã Cẩm Quang</t>
  </si>
  <si>
    <t>Thôn Đại Tăng, xã Cẩm Thạch</t>
  </si>
  <si>
    <t>Thôn Mỹ Thành, xã Cẩm Thạch</t>
  </si>
  <si>
    <t>Thôn Đông Nam Lộ, xã Cẩm Thành</t>
  </si>
  <si>
    <t>Thôn Sơn Nam, xã Cẩm Thịnh</t>
  </si>
  <si>
    <t>Thôn Trường Xuân, xã Cẩm Thịnh</t>
  </si>
  <si>
    <t>Thôn Tam Đồng, Đồng Hạ, Đông Vịnh, xã Cẩm Vịnh</t>
  </si>
  <si>
    <t>Thôn Minh Lạc, xã Cẩm Yên</t>
  </si>
  <si>
    <t>TDP 8, TT Cẩm Xuyên</t>
  </si>
  <si>
    <t>TDP 6, TT Cẩm Xuyên</t>
  </si>
  <si>
    <t>Thôn Liên Phượng, TT Thiên Cầm</t>
  </si>
  <si>
    <t>Thôn Yên Hà, TT Thiên Cầm</t>
  </si>
  <si>
    <t>Thôn Hoàng Hoa, TT Thiên Cầm</t>
  </si>
  <si>
    <t>Thôn Nam Hữu Quyền, xã
Cẩm Huy</t>
  </si>
  <si>
    <t>Đất nghĩa địa, nghĩa trang</t>
  </si>
  <si>
    <t>Thôn 2, xã Cẩm Lộc</t>
  </si>
  <si>
    <t>Thôn 8, xã Cẩm Lộc</t>
  </si>
  <si>
    <t>Đất cơ sở sản xuất phi nông nghiệp</t>
  </si>
  <si>
    <t>Khai thác và xây dựng nhà máy sản xuất nước khoáng - khu nghỉ dưỡng sinh thái</t>
  </si>
  <si>
    <t>Sơn Kim 1</t>
  </si>
  <si>
    <t>GCNĐT số 28321000012 CN lần đầu: ngày 17/10/2011; CN thay đổi lần thứ nhất: ngày 19/7/2012 của Ban QLKKT Cửa khẩu quốc tế Cầu Treo V/v thực hiện dự án</t>
  </si>
  <si>
    <t>Đất xây dựng cơ sở giáo dục và đào tạo</t>
  </si>
  <si>
    <t>1</t>
  </si>
  <si>
    <t>Mở rộng trường mầm non (thôn Kim Lĩnh)</t>
  </si>
  <si>
    <t>Sơn Mai</t>
  </si>
  <si>
    <t>QĐ số 1755/QĐ-UBND ngày 26/6/2017 của UBND tỉnh Hà Tĩnh V/v phê duyệt dự án Kiên cố hóa phòng học các Trường mầm non, tiểu học xã đặc biệt khó khăn</t>
  </si>
  <si>
    <t>2</t>
  </si>
  <si>
    <t>Mở rộng trường mầm non (thôn Hội Sơn)</t>
  </si>
  <si>
    <t>3</t>
  </si>
  <si>
    <t>QH trường mầm non Sơn Tiến (thôn Ngọc Sơn)</t>
  </si>
  <si>
    <t>Sơn Tiến</t>
  </si>
  <si>
    <t>4</t>
  </si>
  <si>
    <t>Mở rộng trường mầm non Sơn Thịnh</t>
  </si>
  <si>
    <t>Sơn Thịnh</t>
  </si>
  <si>
    <t>Nâng cấp, mở rộng đường (8B nối 8A)</t>
  </si>
  <si>
    <t>Sơn Long</t>
  </si>
  <si>
    <t>QĐ số 866/QĐ-UBND ngày 25/3/2011 của UBND tỉnh Hà Tĩnh V/v phê duyệt dự án đầu tư xây dựng công trình</t>
  </si>
  <si>
    <t>Hạ tầng kỹ thuật Cổng A (Khu vực Chợ và gần Chợ cửa khẩu Cầu Treo, xã Sơn Kim 1)</t>
  </si>
  <si>
    <t>QĐ số 90/HĐND ngày 27 tháng 3 năm 2017 của HĐND tỉnh Hà Tĩnh V/v quyết định chủ trương đầu tư Dự án</t>
  </si>
  <si>
    <t>Dự án đầu tư Lò đốt rác thải sinh hoạt tại khu KT Cửa khẩu câu treo</t>
  </si>
  <si>
    <t>VB số 5812/UBND-XD ngày 13/9/2017 của UBND tỉnh Hà Tĩnh V/v lắp đặt một số lò đốt rác thải sinh hoạt không sử dụng nhiên liệu trên địa bàn tỉnh</t>
  </si>
  <si>
    <t>Đất ở mới (Nhà thờ họ Thái, thôn Phan Định)</t>
  </si>
  <si>
    <t>Sơn Bằng</t>
  </si>
  <si>
    <t>Xen dắm đất ở (Vùng Nhà Bản, Đền Phúc Lai, ngõ Ông Bình)</t>
  </si>
  <si>
    <t>Đất ở mới (Cây Xăng; Ngõ ông Vinh, thôn Đông Sơn)</t>
  </si>
  <si>
    <t>Sơn Hàm</t>
  </si>
  <si>
    <t>5</t>
  </si>
  <si>
    <t>Đất ở mới (Vùng Cây Da)</t>
  </si>
  <si>
    <t>6</t>
  </si>
  <si>
    <t>Đất ở mới (Thôn Tây Hà)</t>
  </si>
  <si>
    <t>Sơn Hà</t>
  </si>
  <si>
    <t>7</t>
  </si>
  <si>
    <t>Đất ở mới (Cựa Trại)</t>
  </si>
  <si>
    <t>Sơn Ninh</t>
  </si>
  <si>
    <t>8</t>
  </si>
  <si>
    <t>Đất ở mới (Nhà Sấn)</t>
  </si>
  <si>
    <t>9</t>
  </si>
  <si>
    <t>10</t>
  </si>
  <si>
    <t>Đất ở mới (Thôn Bình Hòa, Giếng Thị)</t>
  </si>
  <si>
    <t>Sơn Hòa</t>
  </si>
  <si>
    <t>11</t>
  </si>
  <si>
    <t>Đất ở mới (Cây Dầu)</t>
  </si>
  <si>
    <t>Sơn Trung</t>
  </si>
  <si>
    <t>12</t>
  </si>
  <si>
    <t>Đất ở mới (Cây Mướp)</t>
  </si>
  <si>
    <t>13</t>
  </si>
  <si>
    <t>Đất ở mới (Đồng Rú Chuối)</t>
  </si>
  <si>
    <t>Sơn Giang</t>
  </si>
  <si>
    <t>14</t>
  </si>
  <si>
    <t>Đất ở mới (Thôn 11)</t>
  </si>
  <si>
    <t>15</t>
  </si>
  <si>
    <t>Đất ở mới (Xóm Am Thủy, Long Thủy)</t>
  </si>
  <si>
    <t>Sơn Thủy</t>
  </si>
  <si>
    <t>16</t>
  </si>
  <si>
    <t>Đất ở mới (thôn Kim Sơn)</t>
  </si>
  <si>
    <t>Sơn Phúc</t>
  </si>
  <si>
    <t>Đất ở mới (Vùng Bàu, dọc quốc lộ 8C)</t>
  </si>
  <si>
    <t>Đất ở mới (Thôn 1)</t>
  </si>
  <si>
    <t>Sơn Trường</t>
  </si>
  <si>
    <t>Đất ở mới (Vùng Bàu Ngãi dưới, gần NVH khối 4)</t>
  </si>
  <si>
    <t>TT Phố Châu</t>
  </si>
  <si>
    <t>XD cửa hàng TM tổng hợp &amp; Bãi đậu xe (CT Thọ Lam)</t>
  </si>
  <si>
    <t>VB381</t>
  </si>
  <si>
    <t>XD quỹ tín dụng nhân dân Liên Sơn (thôn Kim Thành)</t>
  </si>
  <si>
    <t>Sơn Tây</t>
  </si>
  <si>
    <t>Nâng cấp, mở rộng QL 8A</t>
  </si>
  <si>
    <t>Dự án mở rộng, nâng cấp đường Tây - Lĩnh - Hồng</t>
  </si>
  <si>
    <t>Đất ở mới (Vùng Chu Mắn)</t>
  </si>
  <si>
    <t>Sơn Bình</t>
  </si>
  <si>
    <t>Sơn Châu</t>
  </si>
  <si>
    <t>Đất ở mới (Vùng Trọt Gôm- thôn 8)</t>
  </si>
  <si>
    <t>Đất ở mới (thôn Hồng Hà)</t>
  </si>
  <si>
    <t>Đất ở mới (Ruộng Gôm)</t>
  </si>
  <si>
    <t>Sơn Tân</t>
  </si>
  <si>
    <t>Đất ở mới (Đồng Choi)</t>
  </si>
  <si>
    <t>Đất ở mới (Vùng Ruộng Cộc, khối 15)</t>
  </si>
  <si>
    <t>Đất ở mới (khu dân cư Nam Phố Châu) khối 14, thị trấn Phố Châu</t>
  </si>
  <si>
    <t>Đầu tư xây dựng hạ tầng khu TMDV và sản xuất tập trung</t>
  </si>
  <si>
    <t>Thôn Minh Tiến, xã Tùng Lộc, huyện Can Lộc</t>
  </si>
  <si>
    <t>VB 283</t>
  </si>
  <si>
    <t>Xăng dầu Tùng Lộc</t>
  </si>
  <si>
    <t xml:space="preserve">Nâng cấp, mở rộng đường Thiên -An </t>
  </si>
  <si>
    <t>Thôn Lồng Lộng, Tây Hồ, Trường Tiến, thôn Yên, Liên Sơn, xã Thuần Thiện</t>
  </si>
  <si>
    <t>Trụ sở làm việc Hạt kiểm lâm huyện Can Lộc</t>
  </si>
  <si>
    <t>Thị trấn Can Lộc</t>
  </si>
  <si>
    <t>Đất có di tích lịch sử - văn hóa</t>
  </si>
  <si>
    <t>Khu du lịch chùa Hương</t>
  </si>
  <si>
    <t>Đồng Trại Rú, xã Thiên Lộc</t>
  </si>
  <si>
    <t>(3)=(4)+...+(7)</t>
  </si>
  <si>
    <t>Đất ở nông thôn</t>
  </si>
  <si>
    <t>QH Đất ở thôn Bình Thái; Bình Trung; Bình Minh; Bình Hà; Bình Hưng</t>
  </si>
  <si>
    <t>Hương Bình</t>
  </si>
  <si>
    <t>Quyết định số 5549/QĐ-UBND ngày 14/10/2015 của UBND huyện Hương Khê về việc phê duyệt quy hoạch chi tiết xen dắm dân cư xã Hương Bình, huyện Hương Khê</t>
  </si>
  <si>
    <t>QH Đất ở thôn Hòa Nhượng; Phú Yên; Quang Lộc; Phú Hưng; Trường Sơn; Phú Bình; Phú Thành</t>
  </si>
  <si>
    <t>Phú Gia</t>
  </si>
  <si>
    <t>Quyết định số 6635/QĐ-UBND ngày 28/9/2017 của UBND huyện Hương Khê về việc phê duyệt quy hoạch chi tiết xen dắm dân cư xã Phú Gia, huyện Hương Khê</t>
  </si>
  <si>
    <t>Cải tạo, nâng cấp đường tỉnh ĐT,553 đoạn từ KM49+900-Km74+680</t>
  </si>
  <si>
    <t>Hương Trà, Hương Xuân, Hương Lâm</t>
  </si>
  <si>
    <t>Đường giao thông từ đường Hồ Chí Minh vào trung tâm các xã Phúc Đồng, Hà Linh, Phương Điền và Phương Mỹ huyện Hương Khê</t>
  </si>
  <si>
    <t>Phúc Đồng</t>
  </si>
  <si>
    <t>Phương Điền</t>
  </si>
  <si>
    <t>Quy hoạch đất ở thôn 1</t>
  </si>
  <si>
    <t>Hòa Hải</t>
  </si>
  <si>
    <t>TT</t>
  </si>
  <si>
    <t xml:space="preserve">Địa điểm
</t>
  </si>
  <si>
    <t>Căn cứ pháp lý (QĐ chấp thuận chủ trương hoặc phê duyệt Dự án của cấp có thẩm quyền)</t>
  </si>
  <si>
    <t>A. Công trình, dự án thu hồi đất đề xuất mới trong năm 2018</t>
  </si>
  <si>
    <t>Quy hoạch đất ở thôn 2</t>
  </si>
  <si>
    <t>Xã Đức Bồng</t>
  </si>
  <si>
    <t>Quyết định 472/QĐ-UBND về việc phê duyệt quy hoạch mặt bằng chia lô đất ở khu vực ruộng Đồng Quan thôn 2 Xã Đức Bồng</t>
  </si>
  <si>
    <t>Cửa hàng xăng dầu và khu dịch vụ tổng hợp</t>
  </si>
  <si>
    <t>Xã Hương Thọ</t>
  </si>
  <si>
    <t>Quyết định số 3950/QĐ UBND ngày 30/12/2016 cuả UBND tỉnh về việc chấp thuận chủ trương đầu tư</t>
  </si>
  <si>
    <t>Mở rộng đường giao thông thôn 4</t>
  </si>
  <si>
    <t>Thôn 4, xã Đức Bồng</t>
  </si>
  <si>
    <t>Nâng cấp mở rộng đường Dốc Bà Toàn - Hương Thọ</t>
  </si>
  <si>
    <t>Xã Hương Minh</t>
  </si>
  <si>
    <t>Đường trung tâm xã (thôn 4, thôn 5)</t>
  </si>
  <si>
    <t>Xã Sơn Thọ</t>
  </si>
  <si>
    <t>Nâng cấp sửa chữa Đường giao thông Sơn Long - Chợ Bộng</t>
  </si>
  <si>
    <t>Xã Ân Phú, xã Đức Bồng, xã Đức Giang, xã Đức Lĩnh</t>
  </si>
  <si>
    <t>Bãi vật liệu thuộc dự án kênh chính thủy lợi Ngàn trươi - cẩm trang</t>
  </si>
  <si>
    <t>Quy hoạch đất TMDV cầu Gia Mỹ (đồng Bần)</t>
  </si>
  <si>
    <t>Thôn An Lộc, xã Thạch Châu</t>
  </si>
  <si>
    <t>Quyết định số 758/QĐ-UBND ngày 19/4/2016 của UBND huyện Lộc Hà</t>
  </si>
  <si>
    <t xml:space="preserve"> Mở rộng trường tiểu học</t>
  </si>
  <si>
    <t>Xã Mai Phụ</t>
  </si>
  <si>
    <t>QĐ số 94/QĐ-UBND ngày 25/01/2016 của UBND  huyện</t>
  </si>
  <si>
    <t>MR đường giao thông qua xã Bình Lộc - Tân Lộc</t>
  </si>
  <si>
    <t>Xã Bình Lộc</t>
  </si>
  <si>
    <t>Quyết định số 455/QĐ-SNN ngày 09/6/2017 của sở Nông Nghiệp và Phát triển nông thôn Hà Tĩnh</t>
  </si>
  <si>
    <t>Đường giao thông kết hợp mương khu dân cư vùng Cơn Dừa</t>
  </si>
  <si>
    <t>Thôn Trung Lương, xã Ích Hậu</t>
  </si>
  <si>
    <t>Quyết định số 1163/QĐ-UB ngày 24/5/2017 của UBND huyện Lộc Hà</t>
  </si>
  <si>
    <t xml:space="preserve"> Đường từ cửa nhà thờ họ Nguyễn Duy vào mường cầu chợ mới</t>
  </si>
  <si>
    <t>Thôn Phú Đông, xã Thạch Bằng</t>
  </si>
  <si>
    <t>QĐ số 2078/QĐ-UBND, ngày 30/7/2014 của UBND huyện Lộc Hà</t>
  </si>
  <si>
    <t>Đường từ cửa anh Tân Thưởng lên đường Cầu Và</t>
  </si>
  <si>
    <t xml:space="preserve"> Thôn Phú Đông, xã Thạch Bằng</t>
  </si>
  <si>
    <t>Đường giao thông từ cửa bà Oanh đến Cồn Hàn</t>
  </si>
  <si>
    <t xml:space="preserve"> Thôn Xuân Khánh, 
xã Thạch Bằng</t>
  </si>
  <si>
    <t>Thôn Thống Nhất, 
xã An Lộc</t>
  </si>
  <si>
    <t>Quyết định số 1291/QĐ-UBND ngày 19/05/2016 của UBND huyện Lộc Hà</t>
  </si>
  <si>
    <t>Xã Hồng Lộc</t>
  </si>
  <si>
    <t>Quyết định số 3259/QĐ-UBND ngày 4/9/2015 của UBND huyện Lộc Hà</t>
  </si>
  <si>
    <t>Thôn Thanh Lương, 
xã Phù Lưu</t>
  </si>
  <si>
    <t xml:space="preserve">VB số 781/UBND-KTHT ngày 29/5/2017 về việc khảo sát, lập QH chi tiết </t>
  </si>
  <si>
    <t>Xã Phù Lưu</t>
  </si>
  <si>
    <t>Quyết định số 1640/QĐ-UBND ngày 21/5/2014 của UBND huyện Lộc Hà</t>
  </si>
  <si>
    <t xml:space="preserve"> Thôn Thanh Lương, xã Phù Lưu</t>
  </si>
  <si>
    <t>Quyết định số 6637/QĐ-UBND ngày 02/12/2016 của UBND huyện Lộc Hà</t>
  </si>
  <si>
    <t>Thôn Bắc Sơn, 
xã Phù Lưu</t>
  </si>
  <si>
    <t>Thôn Hồng Lạc,
xã Thạch Châu</t>
  </si>
  <si>
    <t>Quyết định số 4214/QĐ-UBND ngày 29/12/2015 của UBND huyện Lộc Hà</t>
  </si>
  <si>
    <t>Thôn Thanh Tân, xã Thạch Châu</t>
  </si>
  <si>
    <t>Thôn Xuân Khánh, 
xã Thạch Bằng</t>
  </si>
  <si>
    <t>Quyết định số 3302/QĐ-UBND ngày 31/10/2016 của UBND huyện Lộc Hà</t>
  </si>
  <si>
    <t>Quy hoạch, đấu giá đất ở nông thôn</t>
  </si>
  <si>
    <t>Thôn Phú Xuân, xã Thạch Bằng</t>
  </si>
  <si>
    <t>VB số 648/UBND ngày 11/5/2017 về cho chủ trương lập QH chi tiết</t>
  </si>
  <si>
    <t xml:space="preserve"> QĐ số 2078/QĐ-UBND, ngày 30/7/2014 của UBND huyện Lộc Hà</t>
  </si>
  <si>
    <t xml:space="preserve">Chăn nuôi thủy cầm và nuôi trồng thủy sản vùng Rào Mát  </t>
  </si>
  <si>
    <t>Thôn Tân Trung
xã Tân Lộc</t>
  </si>
  <si>
    <t>Xã Thịnh Lộc</t>
  </si>
  <si>
    <t xml:space="preserve">Tổ hợp nghỉ dưỡng, khu vui chơi giải trí Vinperarl Cửa Sót
</t>
  </si>
  <si>
    <t>Nâng cấp, mở rộng tuyến đường giao thông liên xã Hồng Lộc – xã Phù Lưu, huyện Lộc Hà</t>
  </si>
  <si>
    <t xml:space="preserve">Hệ thống đường giao thông nông thôn kết hợp kênh mương </t>
  </si>
  <si>
    <t>Đường kênh tiêu Lối Ma - Thiên Thịnh</t>
  </si>
  <si>
    <t xml:space="preserve">
Xã Tân Lộc</t>
  </si>
  <si>
    <t>Đường giao thôn kết hợp kênh tiêu xã Tân Lộc - Bình Lộc</t>
  </si>
  <si>
    <t>Đường giao thông nội vùng khu TTHC huyện Lộc Hà</t>
  </si>
  <si>
    <t xml:space="preserve"> Xã Thạch Bằng</t>
  </si>
  <si>
    <t>Xây dựng hạ tầng khu du lịch biển Lộc Hà (phần DT đất giao thông)</t>
  </si>
  <si>
    <t xml:space="preserve">
Xã Thịnh Lộc, xã Thạch Bằng
</t>
  </si>
  <si>
    <t>Kênh tiêu Con Mua - Cựa Miệu</t>
  </si>
  <si>
    <t>Thôn 6
xã Bình Lộc</t>
  </si>
  <si>
    <t xml:space="preserve"> Thôn Yến Giang
xã Hồng Lộc</t>
  </si>
  <si>
    <t>Thôn Đồng Sơn
xã Mai Phụ</t>
  </si>
  <si>
    <t>Thôn Mỹ Hòa
xã Phù Lưu</t>
  </si>
  <si>
    <t>Thôn Tân Thành
xã Tân Lộc</t>
  </si>
  <si>
    <t>Thôn Yên Bình, xã Thạch Bằng</t>
  </si>
  <si>
    <t>Đấu giá QSD đất vùng Đồng Mý trong</t>
  </si>
  <si>
    <t>Thôn Đức Châu
xã Thạch Châu</t>
  </si>
  <si>
    <t>Dự án đầu tư xây dựng một số tuyến đường khu vực phía Tây thành phố Hà Tĩnh</t>
  </si>
  <si>
    <t>Phường Trần Phú, phường Nguyễn Du</t>
  </si>
  <si>
    <t xml:space="preserve">Văn bản số 3766/UBND-XD
V/vlập hồ sơ đề xuất dự án đầu tư xây dựng một số tuyến đường khu vực phía Tây thành phố Hà Tĩnh
</t>
  </si>
  <si>
    <t>Quỹ đất thanh toán nhà  đầu tư thực hiện dự án đường Xuân Diệu từ đường vành đai khu đô thị Bắc đến đường Ngô Quyền</t>
  </si>
  <si>
    <t>Xã Thạch Trung, Phường Nguyễn Du</t>
  </si>
  <si>
    <t xml:space="preserve">Văn bản Số 3728/UBND-XD V/vđầu tư đường Xuân Diệu kéo dài theo hình thức PPP ngày 21 tháng 06 năm 2017 của UBND tỉnh Hà Tĩnh
</t>
  </si>
  <si>
    <t>Quỹ đất thanh toán nhà  đầu tư thực hiện dự án Dự án đầu tư xây dựng một số tuyến đường khu vực phía Tây thành phố Hà Tĩnh</t>
  </si>
  <si>
    <t>Phường Hà Huy Tập</t>
  </si>
  <si>
    <t>Quyết định số 1666/QĐ-UBND tỉnh ngày 11/6/2013 của UBND tỉnh về việc chấp thuận chủ trương đầu tư xây dựng khu chăn nuôi tập trung tại xã Thạch Hội, huyện Thạch Hà, tỉnh Hà Tĩnh của hợp tác xã nông nghiệp Thành Công</t>
  </si>
  <si>
    <t>Trang trại nông nghiệp tổng hợp</t>
  </si>
  <si>
    <t>Quyết định số 5570/QĐ-UBND ngày 23/12/2014 của UBND tỉnh</t>
  </si>
  <si>
    <t>Khu TMDV và du lịch biển Văn Trị</t>
  </si>
  <si>
    <t>Văn bản số 899/SXD-KTQH ngày 19/5/2017 của Sở Xây dựng về việc quy định quản lý theo đồ án quy hoạch phân khu xây dựng Khu dịch vụ và du lịch biển Văn - Trị huyện Thạch Hà, tỉnh Hà Tĩnh tỷ lệ 1/2000</t>
  </si>
  <si>
    <t>Quỹ tín dụng nhân dân xã Thạch Long</t>
  </si>
  <si>
    <t>Thạch Long</t>
  </si>
  <si>
    <t>Công văn 6180/UBND-XD1 ngày 3/10/2017 của UBND tỉnh về việc địa điểm khảo sát lập QH xây dựng trụ sở làm việc quỹ tín dụng nhân dân xã Thạch Long, huyện Thạch Hà</t>
  </si>
  <si>
    <t>Thương mại dịch vụ</t>
  </si>
  <si>
    <t>Thạch Tân</t>
  </si>
  <si>
    <t>Quyết định số 2975/QĐ-UBND ngày 16/10/2017 của UBND tỉnh về việc chấp thuận chủ trương đầu tư Nhà hàng, Khách sạn và TMDV Thiên Hà tại xã Thạch Tân, huyện Thạch Hà của công ty TNHH Hoàng Thùy</t>
  </si>
  <si>
    <t xml:space="preserve">Cửa hàng xăng dầu </t>
  </si>
  <si>
    <t>Văn bản số 5381/UBND-KT ngày 24/8/2017 của UBND tỉnh Hà Tỉnh về việc điều chỉnh bổ sung một số cửa hàng Xăng dầu trên địa bàn huyện Thạch Hà (tại vị trí đường mương nước xã Thạch Tân)</t>
  </si>
  <si>
    <t>Xây dựng kho thương mại và dịch vụ vận tải của công ty TNHH Thương mại vận tải  Bình Kính</t>
  </si>
  <si>
    <t>Văn bản 1757/SXD-KTQH4 ngày 7/7/2017 của Sở Xây dựng về việc kiểm tra tham mưu địa điểm di chuyển vị trí kinh doanh ra ngoài thanh phố của công ty TNHH thương mại vận tải Bình Kính</t>
  </si>
  <si>
    <t>Dự án khu Shophouse và hạ tầng khu dân cư nông thôn</t>
  </si>
  <si>
    <t>Quyết định số 2743/QĐ-UBND ngày 26/9/2017 của UBND tỉnh về việc chấp thuận chủ trương đầu tư dự án khu Shophouse và hạ tầng khu dân cư nông thôn tại xã Thạch Đài, huyện Thạch Hà</t>
  </si>
  <si>
    <t>Cho thuê đất sản xuất kinh doanh thương mại, dịch vụ tổng hợp</t>
  </si>
  <si>
    <t>Quyết định số 3503/QĐ-UBND ngày 22/9/2017 của UBND tỉnh về việc chấp thuận chủ trương đầu tư Dự án xây dựng khu nhà nghỉ và dịch vụ thương mại tại xã Bắc Văn, huyện Thạch Hà</t>
  </si>
  <si>
    <t>Kho chứa hàng, bãi đậu xe của Công ty Cổ phần Thương mại Hà Tĩnh</t>
  </si>
  <si>
    <t>Văn bản số 110/VP-CT ngày 17/10/2017 của Công ty Cổ phần Thương mại Hà Tĩnh (Do kho bãi của Công ty đã GPMB làm Chợ cày nên việc đầu tư tại vị trí mới là cần thiết, cấp bách cho hoạt động của Công ty)</t>
  </si>
  <si>
    <t>QH đất sản xuất kinh doanh thôn Vĩnh Cát</t>
  </si>
  <si>
    <t>Quyết định số 2771/QĐ-UBND ngày 20/6/2017 của UBND huyện về việc chấp thuận chủ trương đầu tư dự án Kinh doanh vật liệu xây dựng của hộ Trần Văn Hải</t>
  </si>
  <si>
    <t>Dự án mở rộng nhà máy gạch Tuynel Việt Tiến của công ty TNHH Thuận Hoàng</t>
  </si>
  <si>
    <t>Văn bản số 2592/SKHĐT-KTN ngày 27/10/2017 cưa Sở Kế hoạch và Đầu tư về việc tham mưu đề xuất xử lý kiến nghị của Công ty TNHH Thuận Hoàng</t>
  </si>
  <si>
    <t>Đất giáo dục</t>
  </si>
  <si>
    <t>Mở rộng trường mầm non</t>
  </si>
  <si>
    <t>Văn bản số 4076/UBND-XD2 ngày 03/7/2017 của UBND Tỉnh về việc QH mở rộng khuôn viên trường mầm non xã Thạch Bàn</t>
  </si>
  <si>
    <t>Đường trục xã kéo dài đến vành đai đường TP</t>
  </si>
  <si>
    <t>Văn bản 117/HĐND ngày 17/4/2017 của HĐND tỉnh về việc quyết định chủ trương đầu tư dự án cải thiện cơ sở hạ tầng cho các xã chịu ảnh hưởng của dự án khai thách mỏ sắt Thạch Khê thực hiện đề án phát triển bền vững kinh tế xã hội các xã chịu ảnh hưởng của dự án khai thác mỏ sắt Thạch Khê.</t>
  </si>
  <si>
    <t>Nâng cấp, mở rộng đường liên xã 04 đoạn từ thị trấn Thạch Hà nối đường tránh Quốc lộ 1A</t>
  </si>
  <si>
    <t>Thạch Thanh,
Thị trấn</t>
  </si>
  <si>
    <t>Quyết định số 3188/QĐ-UBND ngày 31/10/2017 của UBND tỉnh về việc phê duyệt dự án</t>
  </si>
  <si>
    <t xml:space="preserve">Hệ thống thủy lợi Ngàn Trươi -Cẩm Trang </t>
  </si>
  <si>
    <t>Quyết định số 1998/QĐ-BNN-XD ngày 23/5/2017 của bộ nông nghiệp và phát triển nông thôn về việc phê duyệt dự án đầu tư xây dựng công trình hệ thồng thủy lợi Ngàn trươi Cẩm Trang(giai đoạn 2) tỉnh Hà Tĩnh.</t>
  </si>
  <si>
    <t>Nạo vét hói Mụ Rí</t>
  </si>
  <si>
    <t>QH khu nhà ở đô thị ĐQT</t>
  </si>
  <si>
    <t xml:space="preserve">QH đất ở dọc đường tỉnh lộ 3 (phía tây) </t>
  </si>
  <si>
    <t>Đất trụ sở cơ quan</t>
  </si>
  <si>
    <t>Mở rộng UBND xã</t>
  </si>
  <si>
    <t xml:space="preserve">Quyết định số 2342/QĐ-UBND ngày 16/8/2017 của UBND Tỉnh về việc giới thiệu điểm khảo sát lập QH mở rộng khuôn viên Trụ sở làm việc UBND  xã Thạch Liên huyện Thạch Hà </t>
  </si>
  <si>
    <t>Đất tôn giáo</t>
  </si>
  <si>
    <t>Mở rộng chùa Quỳnh Viên</t>
  </si>
  <si>
    <t xml:space="preserve">Văn bản số 5720/UBND-XD ngày 11/9/2017 của UBND Tỉnh về việc mở rộng chùa Quỳnh Viên Tại xã Thạch Bàn </t>
  </si>
  <si>
    <t>Đất tín ngưỡng</t>
  </si>
  <si>
    <t>QH mở rộng Miếu Mây</t>
  </si>
  <si>
    <t xml:space="preserve">Văn bản số 672/UBND ngày 8/3/2017 của UBND huyện Thạch Hà về việc xin ý kiến thống nhất chủ trương đầu tư xây dựng di tích Miếu Mây tại xã Thạch Vĩnh, huyện Thạch Hà </t>
  </si>
  <si>
    <t>Chăn nuôi tập trung</t>
  </si>
  <si>
    <t xml:space="preserve">Chăn nuôi tập trung </t>
  </si>
  <si>
    <t>Đồn Công An tại mỏ sắt Thạch Khê</t>
  </si>
  <si>
    <t>Cơ sở kinh doanh vật tư nông nghiệp của ông Hoàng Thế Anh</t>
  </si>
  <si>
    <t xml:space="preserve">Cơ sở kinh doanh dịch vụ Thương Mại tổng hợp Hiếu Viện </t>
  </si>
  <si>
    <t>Dự án Cơ sở kinh doanh các loại VLXD của Công ty Cổ phần Tư vấn và Đầu tư xây dựng Tuấn Anh</t>
  </si>
  <si>
    <t>Cơ sở Kinh doanh TMDV Hoàng Anh</t>
  </si>
  <si>
    <t>Mở rộng trạm y tế</t>
  </si>
  <si>
    <t>Mở rộng trường Mầm Non</t>
  </si>
  <si>
    <t>Mở rộng đường Thôn Đình Hàn đi Thạch Kênh</t>
  </si>
  <si>
    <t>Đường vào khu chăn nuôi tập trung</t>
  </si>
  <si>
    <t>Đường vào chăn nuôi tập trung kết hợp đường giao thông nội đồng xã Thạch Liên</t>
  </si>
  <si>
    <t>Quyết định số 1637/QĐ-UBND ngày 7/5/2015 của UBND Tỉnh về việc phê duyệt báo cáo kinh tế đường vào  khu chăn nuôi tập trung</t>
  </si>
  <si>
    <t>Trạm biến áp 110 kV</t>
  </si>
  <si>
    <t>Đất ở đô thị</t>
  </si>
  <si>
    <t>Xây mới trụ sở UBND xã</t>
  </si>
  <si>
    <t>Nhà văn hóa thôn</t>
  </si>
  <si>
    <t>Trụ sở công an Phường</t>
  </si>
  <si>
    <t>Kỳ Nam</t>
  </si>
  <si>
    <t>Mở trườngTHCS Hà Hải</t>
  </si>
  <si>
    <t>Kỳ Hà</t>
  </si>
  <si>
    <t>Đường ven biển đoạn qua Kỳ Ninh</t>
  </si>
  <si>
    <t>Kỳ Ninh</t>
  </si>
  <si>
    <t>Quy hoạch dân cư Kỳ Trinh</t>
  </si>
  <si>
    <t>Kỳ Trinh</t>
  </si>
  <si>
    <t>Quy hoạch dân cư tổ dân phố 1</t>
  </si>
  <si>
    <t>Sông Trí</t>
  </si>
  <si>
    <t>Khu dịch vụ tổng hợp và dân cư Hoa Trung của công ty TNHH Hùng Cường</t>
  </si>
  <si>
    <t>Kỳ Hoa</t>
  </si>
  <si>
    <t>Đất thương mại dịch vụ của Công ty Khang Hoàng Long</t>
  </si>
  <si>
    <t>Đường nội vùng (từ ủy ban đi Tam Hải)</t>
  </si>
  <si>
    <t>Quy hoạch dân cư đường trục ngang Kỳ Ninh</t>
  </si>
  <si>
    <t>QH khu dân cư Rộc Phụ</t>
  </si>
  <si>
    <t>Sông trí</t>
  </si>
  <si>
    <t>QH dân cư Hồi xã</t>
  </si>
  <si>
    <t>Kỳ Hưng</t>
  </si>
  <si>
    <t>QH dân cư vùng Tân Hà</t>
  </si>
  <si>
    <t>Cũng cố nâng cấp hồ chứa nước Khe Bò</t>
  </si>
  <si>
    <t>QH khu dân cư Mang Tang giai đoạn 2 thôn Minh Huệ</t>
  </si>
  <si>
    <t>Trụ sở muối I ốt, nhà trực sông rác</t>
  </si>
  <si>
    <t>Trạm y tế</t>
  </si>
  <si>
    <t>Đường từ cụm CN-TTCN Lợi Châu đi cơ quan BHXH cũ nối công viên Nguyễn Trọng Bình (3km)</t>
  </si>
  <si>
    <t>Xây dựng tuyến đường từ công viên Nguyễn Trọng Bình đi chợ TX Kỳ Anh (2,5km)</t>
  </si>
  <si>
    <t>Hệ thống kênh tách nước phân lũ cho các xã phía Nam huyện Kỳ Anh (giai đoạn 2 và 3 từ cầu Tây Yên đến Hòa Lộc)</t>
  </si>
  <si>
    <t>Kỳ Thịnh</t>
  </si>
  <si>
    <t>Kỳ Lợi</t>
  </si>
  <si>
    <t>Tiểu hợp phần xây dựng hạ tầng kỹ thuật tái định cư Tân Phúc Thành (phần DT còn lại)</t>
  </si>
  <si>
    <t xml:space="preserve">Dự án Khu dịch vụ hậu cảng của Công ty cổ phần cảng Vũng Áng Việt - Lào </t>
  </si>
  <si>
    <t>Kho bãi tập kết của Cty TNHH Hướng Thiện</t>
  </si>
  <si>
    <t xml:space="preserve">Lô đất HT03-ĐC thuộc quy hoạch Khu đô thị Long-Liên-Phương </t>
  </si>
  <si>
    <t>Kỳ Long. Kỳ Phương</t>
  </si>
  <si>
    <t>Dự án Nuôi tôm, cá bơn, cá mú của Công ty TNHH Grobest Hà Tĩnh</t>
  </si>
  <si>
    <t>Nhà máy nước của Cty CP đầu tư và PT Vũng Áng (giai đoạn 2)</t>
  </si>
  <si>
    <t>Dự án kết cấu hạ tầng kỹ thuật cho thuê của Công ty TNHH thương mại dịch vụ xây dựng Tâm Vinh</t>
  </si>
  <si>
    <t>Nhà máy sản xuất phân bón Hoành Sơn</t>
  </si>
  <si>
    <t>Xây dựng Đường dây 500kV Vũng Áng-Quảng Trạch, đọan đi qua địa bàn tỉnh Hà Tĩnh</t>
  </si>
  <si>
    <t>Kỳ Trinh, 
Kỳ Hưng, 
Kỳ Hoa</t>
  </si>
  <si>
    <t>Quy hoạch đất nuôi trồng thủy sản</t>
  </si>
  <si>
    <t>Khu chăn nuôi tổng hợp</t>
  </si>
  <si>
    <t>Khu dân cư đô thi và thương mại - dịch vụ Cẩm Vịnh</t>
  </si>
  <si>
    <t>Thôn Đông Hạ, xã Cẩm Vịnh</t>
  </si>
  <si>
    <t>Quyết định số 3132/QĐ-UBND ngày 19/10/2012 của UBND tỉnh về việc phê duyệt Kế hoạch thực hiện Đề án Phát triển quỹ đất phục vụ phát triển kinh tế - xã hội huyện Cẩm Xuyên, giai đoạn 2012 - 2020</t>
  </si>
  <si>
    <t>Thôn Trung Thành, xã Cẩm Duệ</t>
  </si>
  <si>
    <t>Mở rộng Đường cứu hộ, cứu nạn và PCLB hồ Kẻ Gỗ</t>
  </si>
  <si>
    <t>Thôn Vinh Thái, Đông Vinh, Bình Minh, Tân An, Nam Tiến, Bắc Tiến, Nam Lý, Trung Trạm, Bình Luật, xã Cẩm Bình</t>
  </si>
  <si>
    <t>Thôn Nguyễn Đối, Trung Thắng, Thành Xuân, Nam Xuân, Trung Thắng, xã Cẩm Hà</t>
  </si>
  <si>
    <t>Thôn Thắng Thành, Hưng Nam, Hưng Lộc, Hương Dương, Hưng Tiến, xã Cẩm Hưng</t>
  </si>
  <si>
    <t>Thôn 3, 5, 6,7, xã Cẩm Huy</t>
  </si>
  <si>
    <t>Thôn Lạc Thọ, Hoa Thám, Trần Phú, , Hưng Đạo, xã Cẩm Lạc</t>
  </si>
  <si>
    <t>QĐ số 4431/QĐ-UBND ngày 6/8/2012 của UBND huyện; QĐ số 6467/QĐ-UBND ngày 18/11/2013 của UNMD huyện</t>
  </si>
  <si>
    <t>Thôn Đinh Phùng, Quang Trung 2, Yên Lạc, xã Cẩm Lạc</t>
  </si>
  <si>
    <t>Xã Cẩm Quan</t>
  </si>
  <si>
    <t>Xã Cẩm Quang</t>
  </si>
  <si>
    <t>Thôn Yên Trung, xã Cẩm Thịnh</t>
  </si>
  <si>
    <t>Thôn Đông Đoài, xã Cẩm Dương</t>
  </si>
  <si>
    <t>Đông Hoà, Nhân Hoà, xã Cẩm Hoà</t>
  </si>
  <si>
    <t>Thôn 5, xã Cẩm Mỹ</t>
  </si>
  <si>
    <t>Thôn 3, 4, xã Cẩm Phúc</t>
  </si>
  <si>
    <t>Thôn 1,2,3, 5, xã Cẩm Quang</t>
  </si>
  <si>
    <t>Thôn 2, 4, xã Cẩm Sơn</t>
  </si>
  <si>
    <t>Cụm công nghiệp Cẩm Nhượng</t>
  </si>
  <si>
    <t>Thôn Nam Hải, xã Cẩm Nhượng</t>
  </si>
  <si>
    <t>Quy hoạch Trường tiểu học</t>
  </si>
  <si>
    <t>Quy hoạch Trạm điện Hạ thế</t>
  </si>
  <si>
    <t>Thôn Xuân Hạ, xã Cẩm Hà</t>
  </si>
  <si>
    <t>Thôn Nam Thành, xã Cẩm Nam</t>
  </si>
  <si>
    <t>Quy hoạch Bảo hiểm xã hội</t>
  </si>
  <si>
    <t>Xã Cẩm Hưng</t>
  </si>
  <si>
    <t>Đất trụ sở cơ quan, công trình sự nghiệp khác</t>
  </si>
  <si>
    <t>QH thi hành án (nhà lay)</t>
  </si>
  <si>
    <t>TT Đức Thọ</t>
  </si>
  <si>
    <t>QĐ số 189/QĐ-BTC ngày 27/1/2016 của Bộ Tài chính</t>
  </si>
  <si>
    <t xml:space="preserve"> Đức Lâm</t>
  </si>
  <si>
    <t>Văn bản số 2105/UBND-TN ngày 30/10/2017 của 
UBND huyện Đức Thọ về việc chủ trương đầu 
tư xây dựng các vùng hạ tầng năm 2018</t>
  </si>
  <si>
    <t>Biển quảng (ngã tư trổ)</t>
  </si>
  <si>
    <t>Đức Nhân</t>
  </si>
  <si>
    <t>Văn bản số 2105/UBND-TN ngày 30/10/2017 của 
UBND huyện Đức Thọ về việc chủ trương đầu 
tư xây dựng các vùng hạ tầng năm 2019</t>
  </si>
  <si>
    <t>Xây dựng HTX nông nghiệp</t>
  </si>
  <si>
    <t>Tân Hương</t>
  </si>
  <si>
    <t>Văn bản số 2105/UBND-TN ngày 30/10/2017 của 
UBND huyện Đức Thọ về việc chủ trương đầu 
tư xây dựng các vùng hạ tầng năm 2020</t>
  </si>
  <si>
    <t>Văn bản số 2105/UBND-TN ngày 30/10/2017 của 
UBND huyện Đức Thọ về việc chủ trương đầu 
tư xây dựng các vùng hạ tầng năm 2021</t>
  </si>
  <si>
    <t>QH đất ở tuyến 2 quốc lộ 8A</t>
  </si>
  <si>
    <t>Bùi Xá</t>
  </si>
  <si>
    <t>Văn bản số 2105/UBND-TN ngày 30/10/2017 của 
UBND huyện Đức Thọ về việc chủ trương đầu 
tư xây dựng các vùng hạ tầng năm 2022</t>
  </si>
  <si>
    <t>QH đất ở Thị Hoà</t>
  </si>
  <si>
    <t>Đức Lạc</t>
  </si>
  <si>
    <t>Văn bản số 2105/UBND-TN ngày 30/10/2017 của 
UBND huyện Đức Thọ về việc chủ trương đầu 
tư xây dựng các vùng hạ tầng năm 2023</t>
  </si>
  <si>
    <t>QH đất ở Đồng Lạc</t>
  </si>
  <si>
    <t>Văn bản số 2105/UBND-TN ngày 30/10/2017 của 
UBND huyện Đức Thọ về việc chủ trương đầu 
tư xây dựng các vùng hạ tầng năm 2024</t>
  </si>
  <si>
    <t>QH đất ở dãy 4,5 Đồng trằng</t>
  </si>
  <si>
    <t>Văn bản số 2105/UBND-TN ngày 30/10/2017 của 
UBND huyện Đức Thọ về việc chủ trương đầu 
tư xây dựng các vùng hạ tầng năm 2025</t>
  </si>
  <si>
    <t>QH đất đồng nghẹo, Đồng Cày</t>
  </si>
  <si>
    <t>Văn bản số 2105/UBND-TN ngày 30/10/2017 của 
UBND huyện Đức Thọ về việc chủ trương đầu 
tư xây dựng các vùng hạ tầng năm 2026</t>
  </si>
  <si>
    <t>QH đất ở nhà Đò</t>
  </si>
  <si>
    <t>Văn bản số 2105/UBND-TN ngày 30/10/2017 của 
UBND huyện Đức Thọ về việc chủ trương đầu 
tư xây dựng các vùng hạ tầng năm 2027</t>
  </si>
  <si>
    <t>QH đất ở vùng dăm dài, mụ Búp</t>
  </si>
  <si>
    <t>Đức Thủy</t>
  </si>
  <si>
    <t>Văn bản số 2105/UBND-TN ngày 30/10/2017 của 
UBND huyện Đức Thọ về việc chủ trương đầu 
tư xây dựng các vùng hạ tầng năm 2028</t>
  </si>
  <si>
    <t>QH đất ở vùng Hai Mậu</t>
  </si>
  <si>
    <t>Đức Vĩnh</t>
  </si>
  <si>
    <t>Văn bản số 2105/UBND-TN ngày 30/10/2017 của 
UBND huyện Đức Thọ về việc chủ trương đầu 
tư xây dựng các vùng hạ tầng năm 2029</t>
  </si>
  <si>
    <t xml:space="preserve">QH đất ở Vùng Con Chọm </t>
  </si>
  <si>
    <t>Liên Minh</t>
  </si>
  <si>
    <t>Văn bản số 2105/UBND-TN ngày 30/10/2017 của 
UBND huyện Đức Thọ về việc chủ trương đầu 
tư xây dựng các vùng hạ tầng năm 2030</t>
  </si>
  <si>
    <t>QH đất ở vùng Ao Thông tổ 2</t>
  </si>
  <si>
    <t>Văn bản số 2105/UBND-TN ngày 30/10/2017 của 
UBND huyện Đức Thọ về việc chủ trương đầu 
tư xây dựng các vùng hạ tầng năm 2031</t>
  </si>
  <si>
    <t>Khu dân cư phía đông nam Ngã Tư Trổ</t>
  </si>
  <si>
    <t>Yên Hồ</t>
  </si>
  <si>
    <t>Quyết định số 2671/QĐ-UBND ngày 13/9/2012 của UBND tỉnh về việc phê duyệt Kế hoạch thực hiện Đề án Phát triển quỹ đất phục vụ phát triển kinh tế - xã hội huyện Đức Thọ, giai đoạn 2012 - 2020</t>
  </si>
  <si>
    <t>QH mở rộng đường HL19</t>
  </si>
  <si>
    <t>Đức An</t>
  </si>
  <si>
    <t>QH mở rộng đường TT7</t>
  </si>
  <si>
    <t>Đường liên thôn 8</t>
  </si>
  <si>
    <t>Đức Đồng</t>
  </si>
  <si>
    <t>Đường giao thông(LT2)</t>
  </si>
  <si>
    <t>Đường giao thông nội đồng tán cánh buồm</t>
  </si>
  <si>
    <t>Đức Yên</t>
  </si>
  <si>
    <t>QH điểm bưu điện VH xã</t>
  </si>
  <si>
    <t>Qh nhà Văn Hóa Tân mỹ</t>
  </si>
  <si>
    <t>Đức Lập</t>
  </si>
  <si>
    <t>Mở rộng trường tiểu học</t>
  </si>
  <si>
    <t>Đất thể thao</t>
  </si>
  <si>
    <t>Khu thể thao cựa ao</t>
  </si>
  <si>
    <t>Trường Sơn</t>
  </si>
  <si>
    <t>QH khôi phục lại Đền Trung Đình</t>
  </si>
  <si>
    <t>Đức Thanh</t>
  </si>
  <si>
    <t>Văn bản số 2105/UBND-TN ngày 30/10/2017 của 
UBND huyện Đức Thọ về việc chủ trương đầu 
tư xây dựng các vùng hạ tầng năm 2032</t>
  </si>
  <si>
    <t>Đất Nông nghiệp khác</t>
  </si>
  <si>
    <t>QH nuôi trồng thủy sản, trồng cây ăn quả</t>
  </si>
  <si>
    <t>QH trang trại vùng Cồn Đình</t>
  </si>
  <si>
    <t>Đức Tùng</t>
  </si>
  <si>
    <t>QH Trang trại chăn nuôi tập trung hộ Nguyễn Thị Bằng</t>
  </si>
  <si>
    <t xml:space="preserve"> Đức Lạng</t>
  </si>
  <si>
    <t>QH gia trại Bàu</t>
  </si>
  <si>
    <t>Dự án đầu tư và khai thác hạ tầng khu công nghiệp Thái Yên(giai đoạn 1) của công ty cổ phần đầu tư IDI</t>
  </si>
  <si>
    <t>Thái Yên</t>
  </si>
  <si>
    <t xml:space="preserve">QH khu TTCN </t>
  </si>
  <si>
    <t>QH mở rộng nhà máy nước sạch</t>
  </si>
  <si>
    <t>QH đất ở thôn Làng hạ</t>
  </si>
  <si>
    <t>Đức Hòa</t>
  </si>
  <si>
    <t>QH đất ở vùng Đồng Véo</t>
  </si>
  <si>
    <t>Tùng Ảnh</t>
  </si>
  <si>
    <t>QH đât ở ngã tư Trổ (Tiến Hòa)</t>
  </si>
  <si>
    <t>QH đất ở vùng thôn Trung Nam</t>
  </si>
  <si>
    <t>Đức Dũng</t>
  </si>
  <si>
    <t>QH đất ở vùng ruộng mậu</t>
  </si>
  <si>
    <t>QH đât ở khu vực Đồng Cầu thôn Hữu Chế</t>
  </si>
  <si>
    <t>QH đất ở Làng Mới</t>
  </si>
  <si>
    <t>QH đất ở đồng Tháng 10</t>
  </si>
  <si>
    <t>QH đất ở Thượng Leo</t>
  </si>
  <si>
    <t>QH đất ở vùng đội Lối thôn Trung Nam Hồng</t>
  </si>
  <si>
    <t>QH đất ở phía sau HTX Yên Phúc</t>
  </si>
  <si>
    <t>QH đất ở Biền Đông thôn Trung văn Minh</t>
  </si>
  <si>
    <t>QH đất ở tại đồng Dăm Lẽ 1</t>
  </si>
  <si>
    <t>Xã Trung Lễ</t>
  </si>
  <si>
    <t>QH đất ở vùng tuyến 2 Cầu Chợ</t>
  </si>
  <si>
    <t>Xã Đức Thanh</t>
  </si>
  <si>
    <t>QH đất ở tại vùng cổ Bù</t>
  </si>
  <si>
    <t>Xã Đức Dũng</t>
  </si>
  <si>
    <t>QH đất ở tại thôn Quang Thịnh</t>
  </si>
  <si>
    <t>Xã Đức Thịnh</t>
  </si>
  <si>
    <t>QH đất ở vùng Nhà Lay</t>
  </si>
  <si>
    <t>QH dân cư Ngã Tư Trỗ</t>
  </si>
  <si>
    <t>Thôn Phú Quý, xã Đức Nhân</t>
  </si>
  <si>
    <t>Quy hoạch đất ở xen dắm</t>
  </si>
  <si>
    <t>Đồng Quang, xã Đức Đồng</t>
  </si>
  <si>
    <t>Quy hoạch đất ở vùng Dăm Lẻ</t>
  </si>
  <si>
    <t>Trung Lễ</t>
  </si>
  <si>
    <t>QH đất ở Lanh Cù</t>
  </si>
  <si>
    <t>Đức Long</t>
  </si>
  <si>
    <t>QH đất ở Đồng Vịnh</t>
  </si>
  <si>
    <t>Quy hoạch đất ở đấu giá vùng nhà lay trên</t>
  </si>
  <si>
    <t>Thị Trấn</t>
  </si>
  <si>
    <t>QH đất ở Cựa Phủ</t>
  </si>
  <si>
    <t>Đường liên xã Đồng - Lập - Tân Hương</t>
  </si>
  <si>
    <t>Xã Đức Đồng - xã Đức Lập - xã
Tân Hương</t>
  </si>
  <si>
    <t>Đường cứu hộ cứu nạn Đức 
Quang - Yên Hồ - Đức Vĩnh</t>
  </si>
  <si>
    <t>Xã Đức Quang - xã Yên Hồ - 
xã Đức Vĩnh</t>
  </si>
  <si>
    <t>Đường thị trấn - khu lưu niệm Trần Phú</t>
  </si>
  <si>
    <t>TT Đức Thọ
- xã Tùng Ảnh</t>
  </si>
  <si>
    <t>Kè chống sạt lở bờ hưu sông 
Ngàn Sâu Đồng - Lạc</t>
  </si>
  <si>
    <t>Xã Đức Đồng - xã Đức Lạc</t>
  </si>
  <si>
    <t>Hệ thống tiêu úng An - Lạc - Dũng
- Lâm - Lập -Long-Yên - Xá</t>
  </si>
  <si>
    <t>Xã Đức An, xã Đức Lạc, xã Đức Dũng, xã Đức Lâm, xã Đức Lập, xã Đức Long, xã Đức Yên, xã Bùi Xá</t>
  </si>
  <si>
    <t>Nhà văn hóa thôn Tiến Hòa</t>
  </si>
  <si>
    <t>Nhà văn hóa thôn Quý Vượng</t>
  </si>
  <si>
    <t>Nhà văn hóa thôn Trung Nam Hồng</t>
  </si>
  <si>
    <t>Quy hoạch nhà văn hóa thôn Đại Tiến</t>
  </si>
  <si>
    <t>QH Trường Tiểu học Tùng Ảnh</t>
  </si>
  <si>
    <t>Trường Mầm Non</t>
  </si>
  <si>
    <t>Mở rộng nghĩa trang Đại Thanh</t>
  </si>
  <si>
    <t xml:space="preserve">
Căn cứ pháp lý
</t>
  </si>
  <si>
    <t>Công trình sữa chữa cầu Hải Ninh và đường đấu nối DT.555 vào trục chính khu đô thị  Kỳ Ninh</t>
  </si>
  <si>
    <t>Kỳ Hải</t>
  </si>
  <si>
    <t>Mở rộng đường giao thông trục xã</t>
  </si>
  <si>
    <t>Kỳ Văn</t>
  </si>
  <si>
    <t>QH Khu dân cư vùng Trạch Chè</t>
  </si>
  <si>
    <t>Thôn Quảng Ích - Kỳ Khang</t>
  </si>
  <si>
    <t>QH dân cư vùng Giếng Kho</t>
  </si>
  <si>
    <t>Thôn Hòa Bình - Kỳ Thư</t>
  </si>
  <si>
    <t xml:space="preserve">QH đất ở </t>
  </si>
  <si>
    <t>Quy hoạch dân cư Đồng Trưa</t>
  </si>
  <si>
    <t>Thôn Xuân Thắng - Kỳ Xuân</t>
  </si>
  <si>
    <t>QH chợ Kỳ Xuân</t>
  </si>
  <si>
    <t>Mở rộng chợ Kỳ Giang</t>
  </si>
  <si>
    <t>Thôn Tân Giang -
 Kỳ Giang</t>
  </si>
  <si>
    <t>Thôn Đồng Tiến - Kỳ Đồng</t>
  </si>
  <si>
    <t>Xây dựng tuyến đường huyện lộ ĐH.137 đoạn từ Cồn Bụi Trộp đến đường tuần tra ven biển</t>
  </si>
  <si>
    <t>xã Kỳ Xuân</t>
  </si>
  <si>
    <t>Dự án “Phát triển tổng hợp các đô thị động lực”</t>
  </si>
  <si>
    <t>xã Kỳ Châu</t>
  </si>
  <si>
    <t>Quyết định số 938/QĐ-UBND 10/4/2017 UBND tỉnh Hà Tĩnh</t>
  </si>
  <si>
    <t>Quy hoạch vùng Đồng Mai Cáng</t>
  </si>
  <si>
    <t>Thôn Đồng Tiến, xã Kỳ Đồng</t>
  </si>
  <si>
    <t>Quy hoạch đất ở tuyến 2 Quốc lộ 1A - Khu Tái định cư</t>
  </si>
  <si>
    <t>QDHC vùng Đồng Vọt</t>
  </si>
  <si>
    <t>Thôn Tân Giang, xã Kỳ Giang</t>
  </si>
  <si>
    <t>Mở rộng Trường mầm non thôn Phú Sơn, xã Kỳ Phú</t>
  </si>
  <si>
    <t>Thôn Phú Sơn, xã Kỳ Phú</t>
  </si>
  <si>
    <t>Quy hoạch đất ở vùng Cồn Đung</t>
  </si>
  <si>
    <t xml:space="preserve">Đất ở vùng Cựa Xã </t>
  </si>
  <si>
    <t>Thôn Tuần Tượng, xã Kỳ Phong</t>
  </si>
  <si>
    <t>Quy hoạch đất ở</t>
  </si>
  <si>
    <t>Đồng Cựa Tuyền, xã Kỳ Tiến</t>
  </si>
  <si>
    <t xml:space="preserve">Quy hoạch dân cư vùng Cồn Chợ </t>
  </si>
  <si>
    <t>Thôn Tân Thọ, xã Kỳ Thọ</t>
  </si>
  <si>
    <t>Quy hoạch dân cư vùng Bàu</t>
  </si>
  <si>
    <t>Thôn Xuân Tiến, xã Kỳ Xuân</t>
  </si>
  <si>
    <t>Ngân hàng chính sách huyện</t>
  </si>
  <si>
    <t>Trụ sở các hội xã hội</t>
  </si>
  <si>
    <t>Trung tâm bồi dưỡng chính trị</t>
  </si>
  <si>
    <t>Bảo hiểm xã hội huyện</t>
  </si>
  <si>
    <t>Xây dựng kè kết hợp đường 2 bên bờ sông trí</t>
  </si>
  <si>
    <t xml:space="preserve">CV số 238/VPCP-QHQT ngày 14/3/2017 V/v đề xuất Dự án phát triển tổng hợp các đô thị động lực vốn WB </t>
  </si>
  <si>
    <t>Quyết định 1652/QĐ-UBND huyện ngày 23/3/2017</t>
  </si>
  <si>
    <t>Quyết định số 8098/QĐ-UBND huyện ngày 7/10/2014</t>
  </si>
  <si>
    <t>Quyết định 871/QĐ-UBND ngày 15/5/2012 của UBND huyện</t>
  </si>
  <si>
    <t>QH XD mới Trường mầm non Kỳ Tây</t>
  </si>
  <si>
    <t>Xã Kỳ Tây</t>
  </si>
  <si>
    <t>Trụ sở Trung tâm hành chính huyện Kỳ Anh</t>
  </si>
  <si>
    <t>Trụ sở cơ quan trong trung tầm hành chính huyện (gồm nhiều công trình)</t>
  </si>
  <si>
    <t>Các lô đất thuộc qui hoạch khu công nghiệp Gia Lách</t>
  </si>
  <si>
    <t>QĐ số 3282/QĐ-UBND ngày 17/12/2007 của UBND tỉnh phê duyệt qui hoạch</t>
  </si>
  <si>
    <t>Đất dịch vụ thương mại</t>
  </si>
  <si>
    <t xml:space="preserve"> Trạm trung chuyển;(Công ty TNHH 36 Miền Trung)</t>
  </si>
  <si>
    <t>Đập nước Bàu Tiên( Hồ biến đổi khí hậu)</t>
  </si>
  <si>
    <t xml:space="preserve"> Cụm công nghiệp</t>
  </si>
  <si>
    <t xml:space="preserve">Cụm công nghiệp </t>
  </si>
  <si>
    <t>QĐ số: 1974/QĐ-UBND ngày 11/7/2017 của UBND tỉnh Hà Tĩnh</t>
  </si>
  <si>
    <t>Khu khách sạn, biệt thự nghỉ dưỡng (Công ty cổ phần Quốc tế Lộc Hà)</t>
  </si>
  <si>
    <t>Thôn Nam Sơn, xã Thịnh Lộc</t>
  </si>
  <si>
    <t>Quyết định số 2168/QĐ-UBND ngày02/8/2017 của UBND tỉnh Hà Tĩnh</t>
  </si>
  <si>
    <t>Đường giao thông vào trang trại Nam Hà</t>
  </si>
  <si>
    <t>Xã Ích Hậu</t>
  </si>
  <si>
    <t>Quyết định số 3116/QĐ-UB ngày 11/8/2015 của UBND tỉnh Hà Tĩnh</t>
  </si>
  <si>
    <t>MR đường giao thông vào khu trang trại kết hợp cứu hộ đập Khe Quả xã Thịnh Lộc</t>
  </si>
  <si>
    <t xml:space="preserve"> Xã Thịnh Lộc</t>
  </si>
  <si>
    <t>QĐ số: 3298/QĐ-UBND ngày 21/8/2015 của UBND tỉnh Hà Tĩnh</t>
  </si>
  <si>
    <t>MR đường giao thông nông thôn kết hợp vào khu chăn nuôi các xã Thịnh Lộc, Phù Lưu</t>
  </si>
  <si>
    <t>Xã Thịnh Lộc, xã Phù Lưu</t>
  </si>
  <si>
    <t>QĐ số: 3117/QĐ-UBND ngày 11/8/2015 của UBND tỉnh Hà Tĩnh</t>
  </si>
  <si>
    <t>Củng cố, nâng cấp tuyến đê biển, đê cửa sông kết hợp giao thông dọc bờ biển Lộc Hà (giai đoạn 2) đoạn qua xã Thạch Kim, huyện Lộc Hà</t>
  </si>
  <si>
    <t>Xã Thạch Kim</t>
  </si>
  <si>
    <t>Quyết định số 2825/QĐ-UBND ngày 10/10/2016 của UBND tĩnh Hà Tĩnh</t>
  </si>
  <si>
    <t>Đất ở nông thôn vùng Phát Lát (đấu giá)</t>
  </si>
  <si>
    <t xml:space="preserve">Đất ở nông thôn vùng Hạ đường </t>
  </si>
  <si>
    <t>Đất ở nông thôn vùng Cơn Dừa</t>
  </si>
  <si>
    <t>Đất ở nông thôn đồng Bịp vùng dọc Tỉnh lộ 7 (đấu giá)</t>
  </si>
  <si>
    <t>Đất ở nông thôn vùng đội Hầu</t>
  </si>
  <si>
    <t>Đất ở nông thôn vùng Nhà Trót</t>
  </si>
  <si>
    <t>Đất ở nông thôn vùng đồng Trét</t>
  </si>
  <si>
    <t>Đất ở nông thôn đồng Trộp</t>
  </si>
  <si>
    <t>Đất ở nông thôn đồng Mý, dặm dân, đấu giá</t>
  </si>
  <si>
    <t xml:space="preserve"> Đất ở nông thôn vùng phía Tây đường 70 tuyến 3-6 (đấu giá)</t>
  </si>
  <si>
    <t xml:space="preserve">Đất ở nông thôn vùng đồng Giang
</t>
  </si>
  <si>
    <t>Dự án đường ven biển tỉnh Hà Tĩnh</t>
  </si>
  <si>
    <t>Xã Thịnh Lộc, xã Thạch Bằng</t>
  </si>
  <si>
    <t xml:space="preserve">Đất ở nông thôn vùng Đìa Cạn </t>
  </si>
  <si>
    <t>Đất ở nông thôn vùng Cựa Bin</t>
  </si>
  <si>
    <t xml:space="preserve"> Thôn Trung Sơn
xã Hồng Lộc</t>
  </si>
  <si>
    <t>Đất ở nông thôn vùng đồng Cựa</t>
  </si>
  <si>
    <t>Đất ở nông thôn và đấu giá quyền sử dụng đất vùng Tỉnh lộ 9</t>
  </si>
  <si>
    <t xml:space="preserve">Đất ở nông thôn vùng đồng Cựa </t>
  </si>
  <si>
    <t xml:space="preserve">Đất ở nông thôn vùng đồng Con Bùi  </t>
  </si>
  <si>
    <t>Đất ở nông thôn ở dọc đường 22/12 (đấu giá)</t>
  </si>
  <si>
    <t>Mở rộng chùa Chân Tiên</t>
  </si>
  <si>
    <t>I.4</t>
  </si>
  <si>
    <t>Tiểu dự án thành phần khắc phục, sữa chữa, nâng cấp tuyến đê Đồng Môn từ cầu sông Cụt đến Cầu Phủ</t>
  </si>
  <si>
    <t>Phường Đại Nài, phường Văn Yên</t>
  </si>
  <si>
    <t>Quyết định số 849/QĐ-UBND ngày 30/3/2017 của UBND tỉnh phê duyệt báo cáo khả thi tiểu dự án thuộc Hà Tĩnh</t>
  </si>
  <si>
    <t>Khu đất ở nông thôn</t>
  </si>
  <si>
    <t>Thôn Trung Thượng, Đông Văn xã Kỳ Tân</t>
  </si>
  <si>
    <t>Quyết định 2344/QĐ-UBND ngày 7/12/2015 của UBND huyện</t>
  </si>
  <si>
    <t>Đất giáo dục - đào tạo</t>
  </si>
  <si>
    <t>Đất truyền dẫn năng lượng</t>
  </si>
  <si>
    <t xml:space="preserve">CV số 1430/CV- UBND thị xã Kỳ Anh, ngày 26/10/2017 </t>
  </si>
  <si>
    <t>Đất giáo dục đào tạo</t>
  </si>
  <si>
    <t>Trường tiểu học HBE</t>
  </si>
  <si>
    <t>Đất thể dục thể thao</t>
  </si>
  <si>
    <t>QH sân vận động xã</t>
  </si>
  <si>
    <t>QH  đường kết nối đô thị từ Kỳ Trinh đi Kỳ Châu</t>
  </si>
  <si>
    <t>Kỳ Trinh và
 Kỳ Hưng</t>
  </si>
  <si>
    <t>QH Cảng Âu trú bảo</t>
  </si>
  <si>
    <t>Đất nuôi trồng thủy sản</t>
  </si>
  <si>
    <t>Đường liên khu vực từ Hưng Bình đi Châu Phố</t>
  </si>
  <si>
    <t>Kỳ Tinh</t>
  </si>
  <si>
    <t>Cửa hàng xăng đầu và TMDV tổng hợp Dũng Hường</t>
  </si>
  <si>
    <t>Xã Thạch Châu</t>
  </si>
  <si>
    <t>Bãi đổ đất thừa khu vực cửa khẩu Cầu Treo</t>
  </si>
  <si>
    <t>VB số 2369/UBND-TM ngày 25/7/2012 của UBND tỉnh Hà Tĩnh V/v đổ đất thừa của các dự án xây dựng tại khu vực cửa khẩu quốc tế Cầu Treo</t>
  </si>
  <si>
    <t>Sơn Kim 1, Sơn Tây</t>
  </si>
  <si>
    <t>Sơn Hồng, Sơn Tây</t>
  </si>
  <si>
    <t>Đất ở mới (thôn Nam Đoài)</t>
  </si>
  <si>
    <t>Quy hoạch khu dân cư nông thôn mới thôn Bắc Sơn</t>
  </si>
  <si>
    <t>Nâng cấp tuyến đường liên xã An - Viên - Mỹ - Thành</t>
  </si>
  <si>
    <t>Xã Xuân Viên, Xuân Mỹ, Xuân Thành, TT Xuân An</t>
  </si>
  <si>
    <t>Nâng cấp tuyến đường giao thông liên xã Viên - Lĩnh</t>
  </si>
  <si>
    <t>Xã Xuân Viên, Xuân Lĩnh</t>
  </si>
  <si>
    <t>QĐ số 7918/QĐ-UBND huyện ngày 14/6/2017; QĐ số 2021/QĐ-UBND ngày 13/4/2016 của UBND huyện</t>
  </si>
  <si>
    <t>QĐ số 509/QĐ-UBND ngày 4/3/2011của UBND huyện; QĐ số 3549/QĐ-UBND ngày 3/5/2013 của UBND huyện; QĐ số 2273/QĐ-UBND ngày 4/4/2014 của UBND huyện</t>
  </si>
  <si>
    <t>QĐ sô 223/QĐ-UBND ngày 13/01/2017 của UBND huyện</t>
  </si>
  <si>
    <t>Cửa hàng xăng dầu Cẩm Bình</t>
  </si>
  <si>
    <t>Nâng cấp Quốc lộ 8C từ TT Cẩm Xuyên đi TT Thiên Cầm</t>
  </si>
  <si>
    <t>VB 381</t>
  </si>
  <si>
    <t>Kinh doanh chăn nuôi thuốc thú y</t>
  </si>
  <si>
    <t>Thạch Văn,
Thạch Trị</t>
  </si>
  <si>
    <t>Thôn Đan Trung, xã Thạch Long</t>
  </si>
  <si>
    <t>Xóm Đông Tân, xã Thạch Tân</t>
  </si>
  <si>
    <t>Xóm 17, xã Thạch Tân</t>
  </si>
  <si>
    <t>Xóm Hòa Hợp, xã Thạch Thanh</t>
  </si>
  <si>
    <t>Thôn Bắc Thượng, xã Thạch Đài</t>
  </si>
  <si>
    <t>Thôn Bắc Văn, xã Thạch Văn</t>
  </si>
  <si>
    <t>Thôn Đan Trung, Đại Đồng xã Thạch Long</t>
  </si>
  <si>
    <t>Thôn Lộc Thọ, xã Thạch Tiến</t>
  </si>
  <si>
    <t xml:space="preserve">
Thạch Liên</t>
  </si>
  <si>
    <t xml:space="preserve">
Thạch Thắng</t>
  </si>
  <si>
    <t>Thạch Tiến, Việt Xuyên, Thạch Ngọc</t>
  </si>
  <si>
    <t>Hội Cát, thôn Đan Trung, Thạch Long</t>
  </si>
  <si>
    <t xml:space="preserve">Thôn Hòa Mỹ
Tượng Sơn </t>
  </si>
  <si>
    <t xml:space="preserve">Thôn Phú Sơn
Tượng Sơn </t>
  </si>
  <si>
    <t>Thôn Việt Yên, xã Việt Xuyên</t>
  </si>
  <si>
    <t>xã Thạch Tân</t>
  </si>
  <si>
    <t>Thôn Nam Sơn, xã Ngọc Sơn</t>
  </si>
  <si>
    <t>Thôn Thống Nhất, xã Phù Việt</t>
  </si>
  <si>
    <t>Đồng Cột Cờ thôn Lộc Hồ, xã Thạch Điền</t>
  </si>
  <si>
    <t>Thôn Tân Lộc
Thạch Điền</t>
  </si>
  <si>
    <t>Thôn Bắc Hải, xã Thạch Hải</t>
  </si>
  <si>
    <t>Thôn Hòa Lạc
Thạch Lạc</t>
  </si>
  <si>
    <t>Thôn Phú, xã Thạch Liên</t>
  </si>
  <si>
    <t>Thôn Quý, xã Thạch Liên</t>
  </si>
  <si>
    <t>Thôn Lợi, xã Thạch Liên</t>
  </si>
  <si>
    <t>Thôn Nguyên, xã Thạch Liên</t>
  </si>
  <si>
    <t>Thôn Khang, xã Thạch Liên</t>
  </si>
  <si>
    <t>Các xóm, Thạch Lưu</t>
  </si>
  <si>
    <t>Thôn Yên Nghĩa, xã Thạch Lưu</t>
  </si>
  <si>
    <t>Đồng Mụ gát, thôn Lộc Yên, Thạch Lưu</t>
  </si>
  <si>
    <t>Thôn Bắc Tiến, xã Thạch Ngọc</t>
  </si>
  <si>
    <t>Thôn Trung Phú, xã Thạch Thắng</t>
  </si>
  <si>
    <t>Thôn Cao Thắng, xã Thạch Thắng</t>
  </si>
  <si>
    <t>Thôn Nam Thắng, xã Thạch Thắng</t>
  </si>
  <si>
    <t>Thôn Yên Lạc, xã Thạch Thắng</t>
  </si>
  <si>
    <t>Thôn Hòa Bình, xã Thạch Thắng</t>
  </si>
  <si>
    <t>Thôn Phúc, xã Thạch Tiến</t>
  </si>
  <si>
    <t>Thôn Vĩnh Mới, xã Thạch Tiến</t>
  </si>
  <si>
    <t>Lồi Ao, thôn Trần Phú, xã Thạch Trị</t>
  </si>
  <si>
    <t>Thôn Vĩnh An, xã Thạch Vĩnh</t>
  </si>
  <si>
    <t>Thôn Phú Sơn, xã Tượng Sơn</t>
  </si>
  <si>
    <t>Thôn Tùng Lang, xã Việt Xuyên</t>
  </si>
  <si>
    <t>Thôn Trung Trinh
Việt Xuyên</t>
  </si>
  <si>
    <t>Thôn Nam Văn, xã Thạch Văn</t>
  </si>
  <si>
    <t>Thông Khang, xã Thạch Liên</t>
  </si>
  <si>
    <t>Núi Nam dưới thôn Tân Phong, xã Thạch Bàn</t>
  </si>
  <si>
    <t>Thôn Vĩnh Trung, xã Thạch Vĩnh</t>
  </si>
  <si>
    <t>Thôn Liên Phố
Thạch Hội</t>
  </si>
  <si>
    <t>Đồng Trèn (Ồ ồ Hoang)
Thạch Ngọc</t>
  </si>
  <si>
    <t xml:space="preserve">
Thạch Vĩnh</t>
  </si>
  <si>
    <t xml:space="preserve">
Thạch Bàn</t>
  </si>
  <si>
    <t>Thôn Sơn Hà
Thạch Sơn</t>
  </si>
  <si>
    <t>Quyết định số 6188/QĐ-UBND ngày 25/102017 của UBND huyện về việc chấp thuận chủ trương đầu tư dự án Kinh doanh chăn nuôi và thuốc thú y</t>
  </si>
  <si>
    <t>Dự án Showroom trưng bày giới thiệu và bán các loại máy nông nghiệp, máy công trình của Công ty TNHH thương mại tổng hợp và Dịch vụ Huệ Minh</t>
  </si>
  <si>
    <t>Xây dựng khu thể thao-café-giải khát-dịch vụ ăn uống của Võ Quang Hạnh</t>
  </si>
  <si>
    <t>Cồn Nậy
Thạch Ngọc</t>
  </si>
  <si>
    <t>Thôn Lộc Nội
Thạch Xuân</t>
  </si>
  <si>
    <t>Thôn Đồng Giang, xã Thạch Khê</t>
  </si>
  <si>
    <t>Thôn Nam Thượng, xã Thạch Đài</t>
  </si>
  <si>
    <t>Thôn Liên Hương
Thạch Đài</t>
  </si>
  <si>
    <t>Thôn Bắc Thượng
Thạch Đài</t>
  </si>
  <si>
    <t>Xóm Đông Tân
Thạch Tân</t>
  </si>
  <si>
    <t xml:space="preserve">
Thạch Sơn</t>
  </si>
  <si>
    <t xml:space="preserve">
Thạch Xuân</t>
  </si>
  <si>
    <t>Thôn Tân Thanh, Đồng Sơn, xã Thạch Xuân</t>
  </si>
  <si>
    <t>Thô Việt Yên
Nam Hương</t>
  </si>
  <si>
    <t>Thôn Thống Nhất
Nam Hương</t>
  </si>
  <si>
    <t>Thôn Yên Thượng
Nam Hương</t>
  </si>
  <si>
    <t>Thôn Hòa Bình
Nam Hương</t>
  </si>
  <si>
    <t>Thôn Ngọc Hà, 
thôn Khe Giao II
 và thôn Trung Tâm
Ngọc Sơn</t>
  </si>
  <si>
    <t>Bàu Hội, thôn Hòa Bình
Phù Việt</t>
  </si>
  <si>
    <t xml:space="preserve"> Thôn Bùi Xá
Phù Việt</t>
  </si>
  <si>
    <t>3 vung khe Trung Miệu, thôn Tân Phong, xã Thạch Bàn</t>
  </si>
  <si>
    <t>Thôn Kỳ Phong, xã Thạch Đài</t>
  </si>
  <si>
    <t xml:space="preserve">Thôn Liên Hương
Thạch Đài </t>
  </si>
  <si>
    <t xml:space="preserve">Đội Cầu, thôn Liên Hương
Thạch Đài </t>
  </si>
  <si>
    <t xml:space="preserve">Vùng cây xăng Nam Á
Thạch Đài </t>
  </si>
  <si>
    <t>Đồng Mua đường 17
Thạch Điền</t>
  </si>
  <si>
    <t>Thôn Tùng Lâm
Thạch Điền</t>
  </si>
  <si>
    <t>Hồi ô. Hoan
Thạch Đỉnh</t>
  </si>
  <si>
    <t>Vùng Đội Kẹ, thôn Liên Phố
Thạch Hội</t>
  </si>
  <si>
    <t>Đồng Dưng, thôn Tân Tiến, xã Thạch Hương</t>
  </si>
  <si>
    <t>Thôn Minh Đình, xã Thạch Hương</t>
  </si>
  <si>
    <t>Thôn Thượng Nguyên, xã Thạch Kênh</t>
  </si>
  <si>
    <t>Hồi ô. Tuệ, tThôn Liên Đồng
Thạch Khê</t>
  </si>
  <si>
    <t>Trường THPT, thôn Tây Hồ
Thạch Khê</t>
  </si>
  <si>
    <t>Đồng mương Khai
Thạch Lạc</t>
  </si>
  <si>
    <t>Thôn Phú
Thạch Liên</t>
  </si>
  <si>
    <t>Thôn Quý
Thạch Liên</t>
  </si>
  <si>
    <t>Thôn Nam Giang, xã Thạch Long</t>
  </si>
  <si>
    <t>Đồng Vụng, thôn Lộc Ân
Thạch Lưu</t>
  </si>
  <si>
    <t>Thôn Yên Nghĩa
Thạch Lưu</t>
  </si>
  <si>
    <t>Thôn Đông Châu
Thạch Ngọc</t>
  </si>
  <si>
    <t>Thôn Ngọc Sơn
Thạch Ngọc</t>
  </si>
  <si>
    <t>Thôn Tân Tiến, xã Thạch Ngọc</t>
  </si>
  <si>
    <t>Thôn Trằm Đèn, thôn Tân Hợp, xã Thạch Sơn</t>
  </si>
  <si>
    <t>Thôn Tri Khê, xã Thạch Sơn</t>
  </si>
  <si>
    <t>Xóm Tân Tiến , xã Thạch Tân</t>
  </si>
  <si>
    <t>Xóm Thanh Mỹ, xã Thạch Thanh</t>
  </si>
  <si>
    <t>Xóm Phúc Lạc, xã Thạch Thanh</t>
  </si>
  <si>
    <t>Vùng Kè Vẹt
Thạch Tiến</t>
  </si>
  <si>
    <t>Thôn Hương Xá
Thạch Vĩnh</t>
  </si>
  <si>
    <t>Thôn Thiên Thai
Thạch Vĩnh</t>
  </si>
  <si>
    <t>Thôn Quyết Tiến
Thạch Xuân</t>
  </si>
  <si>
    <t>Thôn Đồng Sơn, xã Thạch Xuân</t>
  </si>
  <si>
    <t>Thôn Tân Thanh, xã Thạch Xuân</t>
  </si>
  <si>
    <t>Thôn Long Giang
Thạch Khê</t>
  </si>
  <si>
    <t>Thôn Đồng Châu
Thạch Ngọc</t>
  </si>
  <si>
    <t>Ngõ Bà Tòng
Thạch Đài</t>
  </si>
  <si>
    <t>các xóm
Thạch Lưu</t>
  </si>
  <si>
    <t>Thôn Hòa Hợp, xã Thạch Kênh</t>
  </si>
  <si>
    <t>Thôn Hòa Bình
Phù Việt</t>
  </si>
  <si>
    <t>Thôn Tri Lễ, xã Thạch Kênh</t>
  </si>
  <si>
    <t>TDP 9
TT Thạch Hà</t>
  </si>
  <si>
    <t>vùng đối diện Bệnh viện tuyến 2 Quốc lộ 1A, Tổ dân phố 9
TT Thạch Hà</t>
  </si>
  <si>
    <t xml:space="preserve">
TT Thạch Hà</t>
  </si>
  <si>
    <t>Thôn Mộc Hải
Thạch Ngọc</t>
  </si>
  <si>
    <t>Quyết định số 2101/QĐ-UBND ngày 27/7/2017 của UBND tỉnh</t>
  </si>
  <si>
    <t xml:space="preserve">Quyết định số 5070/QĐ-UBND ngày 6/10/2017 của UBND huyện Kỳ Anh về việc phê duyệt chủ trương đầu tư </t>
  </si>
  <si>
    <t>Dự án Nâng cấp tuyến ven biển Xuân Hội - Thạch Khê - Vũng Áng, tỉnh Hà Tĩnh</t>
  </si>
  <si>
    <t>Kỳ Phú, Kỳ Xuân, Kỳ Khang</t>
  </si>
  <si>
    <t>Quyết định 1758/QĐ-UBND ngày 26/6/2017 của UBND tỉnh</t>
  </si>
  <si>
    <t>Cữa Truyền - Thôn Sơn Thịnh - Kỳ Tiến</t>
  </si>
  <si>
    <t>Quyết định 1999/QĐ-UBND ngày 15/10/2015 của UBND huyện</t>
  </si>
  <si>
    <t>UBND tỉnh phê duyệt Quy hoạch chi tiết ngày 29/5/2017</t>
  </si>
  <si>
    <t>Quyết định 1434/QĐ-UBND ngày 26/5/2017 của UBND tỉnh Hà Tĩnh</t>
  </si>
  <si>
    <t>Quyết định 2106/QĐ-UBND ngày 28/7/2017 của UBND tỉnh</t>
  </si>
  <si>
    <t xml:space="preserve">Quyết định số 300/QĐ-UBND ngày 2/2/2016 của UBND tỉnh </t>
  </si>
  <si>
    <t>Địa điểm
 (đến cấp xã)</t>
  </si>
  <si>
    <t>Trụ sở làm việc của công ty TNHH một thành viên Thủy lợi Nam Hà Tĩnh</t>
  </si>
  <si>
    <t>Xã Thạch Đài</t>
  </si>
  <si>
    <t>Từ nhà ông Trung đến đồng công an mỏ sắt, Thạch Khê</t>
  </si>
  <si>
    <t>Công ty TNHH Thủy Châu</t>
  </si>
  <si>
    <t>KP.Tân Tiến, phường Thạch Linh</t>
  </si>
  <si>
    <t xml:space="preserve">Quyết định số 3206/QĐ-UBND ngày 
31/10/2017 về việc chấp thuận chủ trương
 đầu tư </t>
  </si>
  <si>
    <t>KP.Nhật Tân, phường Thạch Linh</t>
  </si>
  <si>
    <t xml:space="preserve">Văn bản số 4153/UBND-XD ngày 20 tháng 7 năm 2017 của UBND tỉnh Hà Tĩnh
</t>
  </si>
  <si>
    <t xml:space="preserve">Văn bản số 3766/UBND-XD V/v lập hồ sơ đề xuất dự án đầu tư xây dựng một số tuyến đường khu vực phía Tây thành phố Hà Tĩnh
</t>
  </si>
  <si>
    <t>Sông Trí và Kỳ Hoa</t>
  </si>
  <si>
    <t>Dự án cửa hàng xăng dầu của Cty CPTM dịch vụ và XNK Phát An Khang</t>
  </si>
  <si>
    <t>Dự án chợ,  hạ tầng đất ở của Công ty Cổ phần Tư vấn và Đầu tư 36</t>
  </si>
  <si>
    <t>Dự án khu chăn nuôi trồng thủy sản kết hợp du lịch sinh thái của HTX Sông Tiêm</t>
  </si>
  <si>
    <t>Xóm 3 xã Phú Phong, huyện Hương Khê</t>
  </si>
  <si>
    <t>Quyết định số 1893/QĐ-UBND ngày 3/7/2014 của UBND tỉnh</t>
  </si>
  <si>
    <t>Dự án nhà hàng khách sạn và TMDV Thiên Hà của Cty CP Hoàng Thùy</t>
  </si>
  <si>
    <t>Dự án Cửa hàng trưng bày, giới thiệu sản phẩm và thương mại DV xã Xuân Phổ, huyện Nghi Xuân của Cty TNHH Đầu tư XD và TM SHTC</t>
  </si>
  <si>
    <t>Trụ sở kho bạc nhà nước TX Kỳ Anh</t>
  </si>
  <si>
    <t>Đất Quốc phòng</t>
  </si>
  <si>
    <t>Nhà đón tiếp khách nước ngoài tại Cửa khẩu Quốc tế Cầu Treo BCH Bộ đội Biên phòng tỉnh Hà Tĩnh</t>
  </si>
  <si>
    <t>B. Công trình, dự án CMĐ SD đất đã được Thường trực HĐND tỉnh chấp thuận tại các Văn bản số 283/HĐND; VBsố 318/HĐND và các Nghị quyết của HĐND tỉnh nay chuyển sang thực hiện trong năm 2018</t>
  </si>
  <si>
    <t>Quyết định số 3077/QĐ-UBND ngày 31/10/2016 của UBND tỉnh Hà Tĩnh</t>
  </si>
  <si>
    <t>Xã Sơn Kim I</t>
  </si>
  <si>
    <t>VB số 2794/QĐ-BTL ngày 17/8/2015 của Bộ tư lệnh bộ đội Biên phòng</t>
  </si>
  <si>
    <t>Đường trục chính trung tâm đô thị Kỳ Đồng</t>
  </si>
  <si>
    <t>QH nông thôn mới</t>
  </si>
  <si>
    <t>Bãi trông giữ xe ngày và đêm</t>
  </si>
  <si>
    <t>Đồng lấm xã Kỳ Hoa</t>
  </si>
  <si>
    <t>Thôn Taân Vĩnh Cần, xã Cẩm Thành</t>
  </si>
  <si>
    <t>QĐ số 2483/QĐ-UBND ngày 25/8/2017 của UBND tỉnh</t>
  </si>
  <si>
    <t>Xã Thanh Lộc, huyện Can Lộc</t>
  </si>
  <si>
    <t>QĐ 2507/QĐ-UBND ngày 29/8/2017 của UBND tỉnh</t>
  </si>
  <si>
    <t>QĐ 2054/QĐ-UBND ngày 21/7/2017 của UBND tỉnh</t>
  </si>
  <si>
    <t>QĐ 1303/QĐ-UBND ngày 15/5/2017 của UBND tỉnh</t>
  </si>
  <si>
    <t>QĐ 3497/QĐ-UBND ngày 2/12/2016 của UBND tỉnh</t>
  </si>
  <si>
    <t>Quyết định số 2562/QĐ-UBND ngày 1/9/2017 của UBND tỉnh</t>
  </si>
  <si>
    <t>VB số 2586/UBND-TNMT ngày 23/10/2017 của UBND huyện Hương Sơn V/v chủ trương đầu tư xây dựng các vùng hạ tầng đất ở năm 2018</t>
  </si>
  <si>
    <t xml:space="preserve">QĐ số 2586/QĐ-UBND ngày 6/9/2017 của UBND tỉnh </t>
  </si>
  <si>
    <t>PHỤ LỤC 2a: DANH MỤC CÁC CÔNG TRÌNH, DỰ ÁN XIN CHUYỂN MỤC ĐÍCH SỬ DỤNG ĐẤT 
ĐỀ XUẤT MỚI TRONG NĂM 2018 CỦA TỈNH HÀ TĨNH</t>
  </si>
  <si>
    <t>PHỤ LỤC 2b: DANH MỤC CÁC CÔNG TRÌNH, DỰ ÁN XIN CHUYỂN MỤC ĐÍCH SỬ DỤNG ĐẤT (ĐÃ ĐƯỢC HĐND TỈNH CHẤP THUẬN TẠI CÁC NGHỊ QUYẾT NAY CHUYỂN SANG NĂM 2018) CỦA TỈNH HÀ TĨNH</t>
  </si>
  <si>
    <t>TRỰC HĐND TỈNH CHẤP THUẬN TẠI VĂN BẢN SỐ 283/HĐND NGÀY 30/8/2017 VÀ VĂN BẢN SỐ 318/HĐND NGÀY 09/10/2017</t>
  </si>
  <si>
    <t>NAY ĐÃ THỰC HIỆN TRÊN ĐỊA BÀN TỈNH HÀ TĨNH</t>
  </si>
  <si>
    <t xml:space="preserve">Địa điểm            </t>
  </si>
  <si>
    <t xml:space="preserve">
Căn cứ pháp lý
</t>
  </si>
  <si>
    <t>Kênh trục 19-5</t>
  </si>
  <si>
    <t>Thôn Thuận sơn, Tân Hòa, Hồng Lam, xã Thuận Lộc</t>
  </si>
  <si>
    <t>Quyết định số 1232/QĐ-BNN-XD ngày 09/6/2011 của Bộ Nông nghiệp và Phát triển nông thôn</t>
  </si>
  <si>
    <t>Quản lý, bảo vệ và sử dụng rừng phòng hộ ven biển tại xã Xuân Thành</t>
  </si>
  <si>
    <t>Xã Xuân Thành</t>
  </si>
  <si>
    <t>Quyết định số 1142/QĐ-UBND ngày 25/4/2017 của UBND tỉnh Hà Tĩnh</t>
  </si>
  <si>
    <t>Hạ tầng Trung tâm hành chính xã Thạch Hưng</t>
  </si>
  <si>
    <t>Xã Thạch Hưng, thành phố Hà Tĩnh</t>
  </si>
  <si>
    <t>Quyết định số 1272/QĐ-UBND ngày 18/7/2017 của UBND Thành phố Hà Tĩnh</t>
  </si>
  <si>
    <t>VB 318</t>
  </si>
  <si>
    <t>Trường Mầm non Kỳ Hà</t>
  </si>
  <si>
    <t>Xã Kỳ Hà, thị xã Kỳ Anh</t>
  </si>
  <si>
    <t>Quyết định số 2830/QĐ-UBND ngày 29/9/2014 của UBND tỉnh Hà Tĩnh</t>
  </si>
  <si>
    <t>Khu dân cư nông thôn mới xã Xuân Hội</t>
  </si>
  <si>
    <t>Xã Xuân Hội, huyện Nghi Xuân</t>
  </si>
  <si>
    <t>Quyết định số 2418/QĐ-UBND ngày 22/8/2017 của UBND tỉnh Hà Tĩnh</t>
  </si>
  <si>
    <t>Dự án Cửa hàng xăng dầu và Khu thương mại tổng howpk của Công ty TNHH Hà An Anh</t>
  </si>
  <si>
    <t>Xã Thạch Ngọc, huyện Thạch Hà</t>
  </si>
  <si>
    <t>Quyết định số 2040/QĐ-UBND ngày 20/7/2017 của UBND tỉnh Hà Tĩnh</t>
  </si>
  <si>
    <t>Giáo họ Nhân Hòa</t>
  </si>
  <si>
    <t>Xã Thạch Tân, huyện Thạch Hà</t>
  </si>
  <si>
    <t>Quy hoạch tổng mặt bằng sử dụng đất (tỷ lệ 1/500) Nhà thờ giáo họ Nhân Hòa, giáo xứ Tĩnh Giang đã được UBND tỉnh phê duyệt ngày 16/8/2017</t>
  </si>
  <si>
    <t>HTX Tân Tiến Phát</t>
  </si>
  <si>
    <t>Cụm CN Bắc Cẩm Xuyên thuộc xã Cẩm Vịnh, huyện Cẩm Xuyên</t>
  </si>
  <si>
    <t>Quyết định số 2621/QĐ-UBND ngày 07/9/2017 của UBND tỉnh Hà Tĩnh</t>
  </si>
  <si>
    <t>Tổng số</t>
  </si>
  <si>
    <t xml:space="preserve">PHỤ LỤC 2.14: TỔNG HỢP DANH MỤC CÔNG TRÌNH, DỰ ÁN XIN CHUYỂN MỤC ĐÍCH SỬ DỤNG ĐẤT NĂM 2017 ĐÃ ĐƯỢC THƯỜNG </t>
  </si>
  <si>
    <t>Quyết định số 3209/QĐ-UBND ngày 31/10/2007 của UBND tỉnh về việc chấp thuận chủ trương đầu tư</t>
  </si>
  <si>
    <t>Quyết định số 2788/QĐ-UBND ngày 27/9/2017 của UBND tỉnh về việc chấp thuận chủ trương đầu tư</t>
  </si>
  <si>
    <t>Quyết định số 2143/QĐ-UBND ngày 
01/08/2017 về việc chấp thuận chủ trương
 đầu tư xây dựng kho thương mại tổng hợp Long Thành</t>
  </si>
  <si>
    <t>Quyết định số 2789/QĐ-UBND ngày 
28/09/2017 về việc chấp thuận chủ trương đầu tư, xây dựng kho trung chuyển văn phòng đại diện, 
trưng bày giới thiệu sản phẩm</t>
  </si>
  <si>
    <t>Quyết định số 2143/QĐ-UBND ngày
 01/08/2017 về việc chấp thuận chủ trương 
đầu tư dự án xây dựng kho thương mại, tổng hợp công ty cổ phần thương mại Long Thành.</t>
  </si>
  <si>
    <t>Quyết định số 2569/QĐ-UBND ngày
 05/09/2017 về việc chấp thuận chủ trương 
đầu tư xây dựng thương mại dịch vụ Đức Nhân</t>
  </si>
  <si>
    <t>Quyết định số 1772/QĐ-UBND ngày
 27/06/2017 về việc chấp thuận chủ trương 
đầu tư dự án XD trung tâm thương mại,
 trụ sở làm việc nhà xưởng kho bãi, nhà để xe, nhà nghỉ ca tại phương Thạch Linh</t>
  </si>
  <si>
    <t>Quyết định số 2184/QĐ-UBND ngày 
03/08/2017 về việc chấp thuận chủ trương 
đầu tư cơ sở kinh doanh lốp ô tô và cứu hộ cứu nạn</t>
  </si>
  <si>
    <t>Thông báo số 12/TB-UBND ngày 06/2/2017 của UBND Thị xã</t>
  </si>
  <si>
    <t>Quyết định số 3841/QĐ-UBND ngày 26/6/2017 UBND tỉnh</t>
  </si>
  <si>
    <t>Quyết định số 2380/QĐ-UBND ngày 18/8/2017 UBND tỉnh về việc bảo vệ cống Trung Lương</t>
  </si>
  <si>
    <t>Quyết định số 3093/QĐ-UBND ngày 31/10/2016 cuar UBND tỉnh về việc phê duyệt Dự án đầu tư xây dựng công trình Tuyến đê biển huyện Nghi Xuân (đoạn K27+00-K37+411,66) từ xã Cổ Đạm đến đê Đại Đồng xã Cương Gián, huyện Nghi Xuân)</t>
  </si>
  <si>
    <t xml:space="preserve">
Văn bản số 2423/UBND-TNMT ngày 17/10/2017 của UBND huyện Thạch Hà về việc chủ trương thực hiện cấp quyền, đấu giá quyền sử dụng đất ở năm 2018</t>
  </si>
  <si>
    <t>Trường THCS Giang Đồng</t>
  </si>
  <si>
    <t>Quyết định số 973/QĐ-UBND ngày 12/4/2017 của UBND tỉnh về việc khảo sát lập quy hoạch</t>
  </si>
  <si>
    <t>Quyết định số 2975/QĐ-UBND ngày 16/10/2017 của UBND tỉnh về việc chấp thuận chủ trương đầu tư dự án “Nhà hàng, khách sạn và thương mại dịch vụ Thiên Hà tại xã Thạch Tân, huyện Thạch Hà, tỉnh Hà Tĩnh</t>
  </si>
  <si>
    <t>Quyết định số 2712/QĐ-UBND ngày 22/9/2017 của UBND tỉnh về việc chấp thuận chủ trương đầu tư dự án “Đầu tư, kinh doanh nhà nghỉ, nhà hàng” tại xã Thạch Văn, huyện Thạch Hà, tỉnh Hà Tĩnh</t>
  </si>
  <si>
    <t>Thôn Nam Giang, Thạch Long</t>
  </si>
  <si>
    <t>Quyết định số 703/QĐ -UBND ngày 17/3/2017 của UBND tỉnh</t>
  </si>
  <si>
    <t xml:space="preserve">
VB số 778/UBND-TNMT ngày 23/10/2017 của UBND huyện Hương Sơn V/v chủ trương đầu tư xây dựng các vùng hạ tầng đất ở năm 2018</t>
  </si>
  <si>
    <t>QH kinh doanh tổng hợp
(cồn kho ngọc lâm)</t>
  </si>
  <si>
    <t>B. Công trình, dự án CMĐSD đất đã được HĐND tỉnh thông qua tại các Nghị quyết số 30/NQ-HĐND ngày 15/12/2016, Nghị quyết số 51/NQ-HĐND ngày 15/7/2017 nay chuyển sang thực hiện trong năm 2018</t>
  </si>
  <si>
    <t>III.4</t>
  </si>
  <si>
    <t>III.5</t>
  </si>
  <si>
    <t>III.6</t>
  </si>
  <si>
    <t>III.7</t>
  </si>
  <si>
    <t>Tổng B:</t>
  </si>
  <si>
    <t>Tổng A+B:</t>
  </si>
  <si>
    <t>Tổng A:</t>
  </si>
  <si>
    <t xml:space="preserve"> Tổng A+B:</t>
  </si>
  <si>
    <t>Xuân Phổ</t>
  </si>
  <si>
    <r>
      <t>Văn bản số 1777/SNN-XDTT ngày 7/9/2017 về việc kết quả thẩm định báo cáo nghiên cứu khả thi kiểu dự án hạ tầng phục vụ nuôi trồng thủy sản xã Thạch Long, Mai Phụ, Hộ Độ thuộc dự án hạ tầng cơ bản theo phát triển toàn diện các tỉnh Nghệ An, Hà Tĩnh, Quảng Bình, Quảng Trị (B</t>
    </r>
    <r>
      <rPr>
        <vertAlign val="subscript"/>
        <sz val="10"/>
        <rFont val="Times New Roman"/>
        <family val="1"/>
      </rPr>
      <t>II</t>
    </r>
    <r>
      <rPr>
        <sz val="10"/>
        <rFont val="Times New Roman"/>
        <family val="1"/>
      </rPr>
      <t xml:space="preserve"> G</t>
    </r>
    <r>
      <rPr>
        <vertAlign val="subscript"/>
        <sz val="10"/>
        <rFont val="Times New Roman"/>
        <family val="1"/>
      </rPr>
      <t>II</t>
    </r>
    <r>
      <rPr>
        <sz val="10"/>
        <rFont val="Times New Roman"/>
        <family val="1"/>
      </rPr>
      <t>)</t>
    </r>
  </si>
  <si>
    <t>Xã Thạch Văn</t>
  </si>
  <si>
    <t>Xã Thạch Tân</t>
  </si>
  <si>
    <t>Kỳ Đồng</t>
  </si>
  <si>
    <r>
      <t xml:space="preserve">Tổng diện tích xin chuyển mục đích SDĐ
</t>
    </r>
    <r>
      <rPr>
        <sz val="9"/>
        <rFont val="Times New Roman"/>
        <family val="1"/>
      </rPr>
      <t>(ha)</t>
    </r>
  </si>
  <si>
    <t>Tổng A + B:</t>
  </si>
  <si>
    <t>TPD6, TT Vũ Quang</t>
  </si>
  <si>
    <t xml:space="preserve"> Kỳ Trinh</t>
  </si>
  <si>
    <t xml:space="preserve"> Tổng </t>
  </si>
  <si>
    <t xml:space="preserve">Tổng </t>
  </si>
  <si>
    <t>Tổng A+B</t>
  </si>
  <si>
    <t>NQ 31</t>
  </si>
  <si>
    <t>NQ 32</t>
  </si>
  <si>
    <t>NQ 33</t>
  </si>
  <si>
    <t>Đồn Biên phòng Hòa Hải (569)</t>
  </si>
  <si>
    <t>Xã Hòa Hải</t>
  </si>
  <si>
    <t>Quyết định số 4474/QĐ-BQP ngày 
30/10/2014 về việc phê duyệt dự án đầu tư</t>
  </si>
  <si>
    <t>Đất quốc phòng</t>
  </si>
  <si>
    <t>Khu du lịch tổng hợp và dân cư Trung Hoa</t>
  </si>
  <si>
    <t>Xã Kỳ Hoa</t>
  </si>
  <si>
    <t>Quyết định số 3489/QĐ-UBND ngày 27/11/2017 của UBND tỉnh</t>
  </si>
  <si>
    <t>XV</t>
  </si>
  <si>
    <t xml:space="preserve">Xây dựng đường dây, trạm biến áp chống quá tải và giảm tổn thất điện năng </t>
  </si>
  <si>
    <t>Các xã: Cẩm Thăng, Cẩm Hưng, Cẩm Lộc, Cẩm Quan, Cẩm Quang, Cẩm Huy, Cẩm Hòa, Cẩm Dương và TT. Cẩm Xuyên</t>
  </si>
  <si>
    <t>Quyết định số 2272/QĐ-PCHT ngày 12/10/2017 của Công ty Điện lực Hà Tĩnh</t>
  </si>
  <si>
    <t>Xây dựng đường dây, trạm biến áp chống quá tải và giảm tổn thất điện năng các xã phía Đông Bắc huyện Hương Sơn</t>
  </si>
  <si>
    <t>Các xã: Sơn Thủy, Sơn Châu, Sơn Giang, Sơn Lễ, Sơn Diệm, Sơn Thịnh, Sơn Tây, Sơn Trà, Sơn Trường, Sơn Trung, Sơn Bình, Sơn Tiến và các TT: Phố Châu, Tây Sơn</t>
  </si>
  <si>
    <t>Quyết định số 2271/QĐ-PCHT ngày 12/10/2017 của Công ty Điện lực Hà Tĩnh</t>
  </si>
  <si>
    <t>Dự án đường đấu nối DT.555 vào đường trục chính khu đô thị Kỳ Ninh</t>
  </si>
  <si>
    <t>Xã Kỳ Hải</t>
  </si>
  <si>
    <t>Các xã: Kỳ Hợp, Kỳ Sơn, Kỳ Thượng, Kỳ Khang, Kỳ Phong, Kỳ Xuân, Kỳ Lâm, Kỳ Phú, Kỳ Thọ, Kỳ Tiến</t>
  </si>
  <si>
    <t>Quyết định số 2275/QĐ-PCHT ngày 12/10/2017 của Công ty Điện lực Hà Tĩnh</t>
  </si>
  <si>
    <t>Xây dựng đường dây, trạm biến áp chống quá tải và giảm tổn thất điện năng các xã lân cận thành phố Hà Tĩnh</t>
  </si>
  <si>
    <t>P. Nam Hà, xã Thạch Môn, xã Thạch Hưng</t>
  </si>
  <si>
    <t>Quyết định số 2276/QĐ-PCHT ngày 12/10/2017 của Công ty Điện lực Hà Tĩnh</t>
  </si>
  <si>
    <t>Năng cấp Kênh tưới Bắc Thạch Hà</t>
  </si>
  <si>
    <t>Xã Sơn Lộc</t>
  </si>
  <si>
    <t>Quyết định số 1556/QĐ-UBND ngày 15/6/2016 của UBND tỉnh</t>
  </si>
  <si>
    <t>Đường dây và trạm biến áp 110Kv Hồng Lĩnh</t>
  </si>
  <si>
    <t>Xã Kim Lộc</t>
  </si>
  <si>
    <t>Quyết định số 1577/QĐ-BCT ngày 4/5/2017 của Bộ Công thương</t>
  </si>
  <si>
    <t>Dự án chống quá tải và tổn thất điện năng</t>
  </si>
  <si>
    <t>Các xã: Đồng Lộc, Mỹ Lộc, Phú Lộc, Xuân Lộc</t>
  </si>
  <si>
    <t>Quyết định số 2278/QĐ-PCHT ngày 12/10/2017 của Công ty Điện lực Hà Tĩnh</t>
  </si>
  <si>
    <t>Đầu tư XDKD nhà nghỉ, nhà hàng của Cty CPXD Đại Hồng</t>
  </si>
  <si>
    <t>Xây dựng đường dây, trạm biến áp chống quá tải và giảm tổn thất điện năng các xã phía Tây, phía Đông huyện Thạch Hà</t>
  </si>
  <si>
    <t>Các xã: Thạch Xuân, Phù Việt, Thạch Trị, Thạch Vĩnh, Thạch Sơn, Thạch Bàn, Thạch Khê, Thạch Liên, Thạch Điền, Bắc Sơn, Thạch Ngọc, Thạch Hương, Thạch Lạc, Thạch Hội, Thạch Tân và TT Thạch Hà</t>
  </si>
  <si>
    <t>Quyết định số 2273/QĐ-PCHT ngày 12/10/2017 của Công ty Điện lực Hà Tĩnh</t>
  </si>
  <si>
    <t>Khu thương mại dịch vụ và Kho chứa hàng tại xã Yên Hồ của Cty TNHH MTV Đức Tiến</t>
  </si>
  <si>
    <t>Xã Yên Hồ</t>
  </si>
  <si>
    <t>Quyết định số 2710/QĐ-UBND ngày 22/9/2017 của UBND tỉnh</t>
  </si>
  <si>
    <t>Quyết định số 2359/QĐ-UBND ngày 17/8/2017 của UBND tỉnh</t>
  </si>
  <si>
    <t>Dự án cơ sở dịch vụ - Thương mại VLXD và kho chứa hàng Hùng Quang</t>
  </si>
  <si>
    <t>ỦY BAN NHÂN DÂN TỈNH</t>
  </si>
  <si>
    <t>( Kèm theo Tờ trình số 398/UBND-NL2 ngày 05 tháng 12 năm 2017 của UBND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</si>
</sst>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43" formatCode="_(* #,##0.00_);_(* \(#,##0.00\);_(* &quot;-&quot;??_);_(@_)"/>
    <numFmt numFmtId="164" formatCode="_-* #,##0.00\ _₫_-;\-* #,##0.00\ _₫_-;_-* &quot;-&quot;??\ _₫_-;_-@_-"/>
    <numFmt numFmtId="165" formatCode="0.0"/>
    <numFmt numFmtId="166" formatCode="0_);\(0\)"/>
    <numFmt numFmtId="167" formatCode="0.0_);\(0.0\)"/>
    <numFmt numFmtId="168" formatCode="0.00_);\(0.00\)"/>
    <numFmt numFmtId="169" formatCode="_(* #,##0.0_);_(* \(#,##0.0\);_(* &quot;-&quot;?_);_(@_)"/>
    <numFmt numFmtId="170" formatCode="_(* #,##0_);_(* \(#,##0\);_(* &quot;-&quot;??_);_(@_)"/>
    <numFmt numFmtId="171" formatCode="0.00;[Red]0.00"/>
  </numFmts>
  <fonts count="64" x14ac:knownFonts="1">
    <font>
      <sz val="10"/>
      <name val="Arial"/>
    </font>
    <font>
      <sz val="10"/>
      <name val="Arial"/>
      <family val="2"/>
    </font>
    <font>
      <b/>
      <sz val="12"/>
      <name val="Arial"/>
      <family val="2"/>
    </font>
    <font>
      <sz val="8"/>
      <name val="Arial"/>
      <family val="2"/>
    </font>
    <font>
      <sz val="10"/>
      <name val="Arial"/>
      <family val="2"/>
    </font>
    <font>
      <sz val="12"/>
      <name val="Times New Roman"/>
      <family val="1"/>
    </font>
    <font>
      <b/>
      <sz val="12"/>
      <name val="Times New Roman"/>
      <family val="1"/>
    </font>
    <font>
      <b/>
      <sz val="10"/>
      <name val="Times New Roman"/>
      <family val="1"/>
    </font>
    <font>
      <sz val="10"/>
      <name val="Times New Roman"/>
      <family val="1"/>
    </font>
    <font>
      <sz val="11"/>
      <name val="Times New Roman"/>
      <family val="1"/>
    </font>
    <font>
      <sz val="14"/>
      <name val="Arial"/>
      <family val="2"/>
    </font>
    <font>
      <sz val="12"/>
      <name val="Arial"/>
      <family val="2"/>
    </font>
    <font>
      <b/>
      <sz val="14"/>
      <name val="Arial"/>
      <family val="2"/>
    </font>
    <font>
      <sz val="10"/>
      <name val="Arial"/>
      <family val="2"/>
    </font>
    <font>
      <b/>
      <sz val="10"/>
      <name val="Arial"/>
      <family val="2"/>
    </font>
    <font>
      <sz val="12"/>
      <name val="Times New Roman"/>
      <family val="1"/>
      <charset val="163"/>
    </font>
    <font>
      <b/>
      <sz val="12"/>
      <name val="Times New Roman"/>
      <family val="1"/>
      <charset val="163"/>
    </font>
    <font>
      <b/>
      <sz val="13"/>
      <name val="Times New Roman"/>
      <family val="1"/>
    </font>
    <font>
      <sz val="11"/>
      <name val="Times New Roman"/>
      <family val="1"/>
      <charset val="163"/>
    </font>
    <font>
      <sz val="14"/>
      <name val="Times New Roman"/>
      <family val="1"/>
    </font>
    <font>
      <sz val="10"/>
      <name val="Arial"/>
      <family val="2"/>
      <charset val="163"/>
    </font>
    <font>
      <i/>
      <sz val="13"/>
      <name val="Times New Roman"/>
      <family val="1"/>
    </font>
    <font>
      <b/>
      <sz val="14"/>
      <name val="Times New Roman"/>
      <family val="1"/>
    </font>
    <font>
      <sz val="12"/>
      <name val=".VnArial"/>
      <family val="2"/>
    </font>
    <font>
      <i/>
      <sz val="12"/>
      <name val="Times New Roman"/>
      <family val="1"/>
    </font>
    <font>
      <sz val="10"/>
      <color indexed="8"/>
      <name val="Times New Roman"/>
      <family val="1"/>
    </font>
    <font>
      <b/>
      <sz val="10"/>
      <color indexed="8"/>
      <name val="Times New Roman"/>
      <family val="1"/>
    </font>
    <font>
      <sz val="10"/>
      <name val="Arial"/>
      <family val="2"/>
    </font>
    <font>
      <b/>
      <sz val="12"/>
      <color indexed="8"/>
      <name val=".VnBook-Antiqua"/>
      <family val="2"/>
    </font>
    <font>
      <sz val="12"/>
      <name val=".VnTime"/>
      <family val="2"/>
    </font>
    <font>
      <sz val="10"/>
      <color indexed="10"/>
      <name val="Times New Roman"/>
      <family val="1"/>
    </font>
    <font>
      <sz val="10"/>
      <color theme="1"/>
      <name val="Times New Roman"/>
      <family val="1"/>
    </font>
    <font>
      <b/>
      <sz val="10"/>
      <color rgb="FFFF0000"/>
      <name val="Arial"/>
      <family val="2"/>
    </font>
    <font>
      <b/>
      <sz val="14"/>
      <color rgb="FFFF0000"/>
      <name val="Arial"/>
      <family val="2"/>
    </font>
    <font>
      <sz val="10"/>
      <color rgb="FFFF0000"/>
      <name val="Arial"/>
      <family val="2"/>
    </font>
    <font>
      <sz val="8"/>
      <color theme="1"/>
      <name val="Times New Roman"/>
      <family val="1"/>
    </font>
    <font>
      <sz val="11"/>
      <color theme="1"/>
      <name val="Times New Roman"/>
      <family val="1"/>
    </font>
    <font>
      <sz val="11"/>
      <color theme="1"/>
      <name val="Times New Roman"/>
      <family val="1"/>
      <charset val="163"/>
    </font>
    <font>
      <i/>
      <sz val="13"/>
      <color theme="1"/>
      <name val="Times New Roman"/>
      <family val="1"/>
    </font>
    <font>
      <b/>
      <sz val="11"/>
      <color theme="1"/>
      <name val="Times New Roman"/>
      <family val="1"/>
    </font>
    <font>
      <b/>
      <sz val="10"/>
      <color theme="1"/>
      <name val="Times New Roman"/>
      <family val="1"/>
    </font>
    <font>
      <sz val="11"/>
      <color theme="1"/>
      <name val="Arial"/>
      <family val="2"/>
    </font>
    <font>
      <sz val="10"/>
      <color rgb="FF000000"/>
      <name val="Times New Roman"/>
      <family val="1"/>
    </font>
    <font>
      <b/>
      <sz val="12"/>
      <color theme="1"/>
      <name val="Times New Roman"/>
      <family val="1"/>
    </font>
    <font>
      <sz val="12"/>
      <color theme="1"/>
      <name val="Arial"/>
      <family val="2"/>
    </font>
    <font>
      <sz val="9"/>
      <name val="Times New Roman"/>
      <family val="1"/>
    </font>
    <font>
      <sz val="11"/>
      <name val="Arial"/>
      <family val="2"/>
    </font>
    <font>
      <b/>
      <sz val="9"/>
      <name val="Times New Roman"/>
      <family val="1"/>
    </font>
    <font>
      <sz val="9"/>
      <name val="Arial"/>
      <family val="2"/>
    </font>
    <font>
      <b/>
      <sz val="9"/>
      <color theme="1"/>
      <name val="Times New Roman"/>
      <family val="1"/>
    </font>
    <font>
      <sz val="8"/>
      <name val="Times New Roman"/>
      <family val="1"/>
    </font>
    <font>
      <vertAlign val="subscript"/>
      <sz val="10"/>
      <name val="Times New Roman"/>
      <family val="1"/>
    </font>
    <font>
      <b/>
      <sz val="9"/>
      <color indexed="8"/>
      <name val="Times New Roman"/>
      <family val="1"/>
    </font>
    <font>
      <sz val="8"/>
      <color indexed="8"/>
      <name val="Times New Roman"/>
      <family val="1"/>
    </font>
    <font>
      <i/>
      <sz val="10"/>
      <name val="Times New Roman"/>
      <family val="1"/>
    </font>
    <font>
      <b/>
      <sz val="10"/>
      <color rgb="FFFF0000"/>
      <name val="Times New Roman"/>
      <family val="1"/>
    </font>
    <font>
      <sz val="10"/>
      <color rgb="FFFF0000"/>
      <name val="Times New Roman"/>
      <family val="1"/>
    </font>
    <font>
      <sz val="11"/>
      <color rgb="FFFF0000"/>
      <name val="Times New Roman"/>
      <family val="1"/>
    </font>
    <font>
      <b/>
      <sz val="14"/>
      <color rgb="FFFF0000"/>
      <name val="Times New Roman"/>
      <family val="1"/>
    </font>
    <font>
      <b/>
      <sz val="11"/>
      <name val="Times New Roman"/>
      <family val="1"/>
    </font>
    <font>
      <b/>
      <sz val="12"/>
      <color rgb="FFFF0000"/>
      <name val="Arial"/>
      <family val="2"/>
    </font>
    <font>
      <b/>
      <sz val="11"/>
      <color rgb="FFFF0000"/>
      <name val="Times New Roman"/>
      <family val="1"/>
    </font>
    <font>
      <b/>
      <sz val="12"/>
      <color rgb="FFFF0000"/>
      <name val="Times New Roman"/>
      <family val="1"/>
    </font>
    <font>
      <sz val="9"/>
      <color theme="1"/>
      <name val="Times New Roman"/>
      <family val="1"/>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rgb="FF000000"/>
      </patternFill>
    </fill>
  </fills>
  <borders count="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43" fontId="1"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44" fontId="27" fillId="0" borderId="0" applyFont="0" applyFill="0" applyBorder="0" applyAlignment="0" applyProtection="0"/>
    <xf numFmtId="0" fontId="2" fillId="0" borderId="1" applyNumberFormat="0" applyAlignment="0" applyProtection="0">
      <alignment horizontal="left" vertical="center"/>
    </xf>
    <xf numFmtId="0" fontId="2" fillId="0" borderId="2">
      <alignment horizontal="left" vertical="center"/>
    </xf>
    <xf numFmtId="0" fontId="20" fillId="0" borderId="0"/>
    <xf numFmtId="0" fontId="20" fillId="0" borderId="0"/>
    <xf numFmtId="0" fontId="20" fillId="0" borderId="0"/>
    <xf numFmtId="0" fontId="20" fillId="0" borderId="0"/>
    <xf numFmtId="0" fontId="20" fillId="0" borderId="0"/>
    <xf numFmtId="0" fontId="13" fillId="0" borderId="0"/>
    <xf numFmtId="0" fontId="4" fillId="0" borderId="0"/>
    <xf numFmtId="0" fontId="4" fillId="0" borderId="0"/>
    <xf numFmtId="0" fontId="4" fillId="0" borderId="0"/>
    <xf numFmtId="0" fontId="20" fillId="0" borderId="0"/>
    <xf numFmtId="0" fontId="4" fillId="0" borderId="0"/>
    <xf numFmtId="0" fontId="23" fillId="0" borderId="0"/>
    <xf numFmtId="0" fontId="20" fillId="0" borderId="0"/>
    <xf numFmtId="0" fontId="20" fillId="0" borderId="0"/>
    <xf numFmtId="0" fontId="13" fillId="0" borderId="0"/>
    <xf numFmtId="0" fontId="4" fillId="0" borderId="0"/>
    <xf numFmtId="0" fontId="20" fillId="0" borderId="0"/>
    <xf numFmtId="0" fontId="23" fillId="0" borderId="0"/>
    <xf numFmtId="0" fontId="20" fillId="0" borderId="0"/>
    <xf numFmtId="0" fontId="20" fillId="0" borderId="0"/>
    <xf numFmtId="0" fontId="20" fillId="0" borderId="0"/>
    <xf numFmtId="0" fontId="20" fillId="0" borderId="0"/>
    <xf numFmtId="0" fontId="20" fillId="0" borderId="0"/>
    <xf numFmtId="0" fontId="4" fillId="0" borderId="0"/>
    <xf numFmtId="0" fontId="20" fillId="0" borderId="0"/>
    <xf numFmtId="0" fontId="20" fillId="0" borderId="0"/>
    <xf numFmtId="0" fontId="4" fillId="0" borderId="0"/>
    <xf numFmtId="0" fontId="20" fillId="0" borderId="0"/>
    <xf numFmtId="0" fontId="4" fillId="0" borderId="0"/>
    <xf numFmtId="0" fontId="4" fillId="0" borderId="0"/>
    <xf numFmtId="0" fontId="4" fillId="0" borderId="0"/>
    <xf numFmtId="0" fontId="29" fillId="0" borderId="0"/>
    <xf numFmtId="0" fontId="29" fillId="0" borderId="0"/>
    <xf numFmtId="0" fontId="4" fillId="0" borderId="0"/>
    <xf numFmtId="0" fontId="23" fillId="0" borderId="0"/>
    <xf numFmtId="0" fontId="20" fillId="0" borderId="0"/>
  </cellStyleXfs>
  <cellXfs count="803">
    <xf numFmtId="0" fontId="0" fillId="0" borderId="0" xfId="0"/>
    <xf numFmtId="0" fontId="10" fillId="0" borderId="0" xfId="0" applyFont="1" applyFill="1"/>
    <xf numFmtId="0" fontId="8" fillId="0" borderId="0" xfId="0" applyFont="1" applyFill="1"/>
    <xf numFmtId="0" fontId="4" fillId="0" borderId="0" xfId="0" applyFont="1" applyFill="1"/>
    <xf numFmtId="0" fontId="0" fillId="0" borderId="0" xfId="0" applyAlignment="1"/>
    <xf numFmtId="0" fontId="12" fillId="0" borderId="0" xfId="0" applyFont="1" applyFill="1"/>
    <xf numFmtId="0" fontId="5" fillId="0" borderId="0" xfId="0" applyFont="1" applyFill="1" applyAlignment="1">
      <alignment horizontal="center" vertical="center"/>
    </xf>
    <xf numFmtId="0" fontId="4" fillId="0" borderId="0" xfId="0" applyFont="1" applyFill="1" applyAlignment="1">
      <alignment horizontal="left"/>
    </xf>
    <xf numFmtId="0" fontId="4" fillId="0" borderId="0" xfId="0" applyFont="1" applyFill="1" applyAlignment="1">
      <alignment horizontal="center"/>
    </xf>
    <xf numFmtId="0" fontId="8" fillId="0" borderId="0" xfId="0" applyFont="1" applyFill="1" applyAlignment="1">
      <alignment horizontal="center"/>
    </xf>
    <xf numFmtId="0" fontId="8" fillId="0" borderId="0" xfId="0" applyFont="1" applyFill="1" applyAlignment="1">
      <alignment horizontal="right"/>
    </xf>
    <xf numFmtId="1" fontId="5" fillId="0" borderId="0" xfId="0" applyNumberFormat="1"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center"/>
    </xf>
    <xf numFmtId="0" fontId="4" fillId="0" borderId="0" xfId="0" applyFont="1" applyFill="1" applyBorder="1"/>
    <xf numFmtId="0" fontId="17" fillId="0" borderId="0" xfId="0" applyFont="1" applyFill="1" applyAlignment="1"/>
    <xf numFmtId="0" fontId="0" fillId="0" borderId="0" xfId="0" applyFill="1"/>
    <xf numFmtId="0" fontId="17" fillId="0" borderId="0" xfId="0" applyFont="1" applyFill="1" applyAlignment="1">
      <alignment horizontal="center"/>
    </xf>
    <xf numFmtId="1" fontId="6" fillId="0" borderId="0" xfId="0" applyNumberFormat="1" applyFont="1" applyFill="1" applyBorder="1" applyAlignment="1">
      <alignment horizontal="center" vertical="center"/>
    </xf>
    <xf numFmtId="0" fontId="6" fillId="0" borderId="0" xfId="0" applyFont="1" applyFill="1" applyBorder="1" applyAlignment="1">
      <alignment horizontal="center"/>
    </xf>
    <xf numFmtId="4" fontId="6" fillId="0" borderId="0" xfId="0" applyNumberFormat="1" applyFont="1" applyFill="1" applyBorder="1"/>
    <xf numFmtId="0" fontId="5" fillId="0" borderId="0" xfId="0" applyFont="1" applyFill="1" applyBorder="1"/>
    <xf numFmtId="0" fontId="15" fillId="0" borderId="0" xfId="0" applyFont="1" applyFill="1" applyBorder="1" applyAlignment="1">
      <alignment horizontal="left" vertical="center" wrapText="1"/>
    </xf>
    <xf numFmtId="0" fontId="15" fillId="0" borderId="0" xfId="0" applyFont="1" applyFill="1" applyBorder="1" applyAlignment="1">
      <alignment wrapText="1"/>
    </xf>
    <xf numFmtId="4" fontId="5" fillId="0" borderId="0" xfId="0" applyNumberFormat="1" applyFont="1" applyFill="1" applyBorder="1" applyAlignment="1">
      <alignment horizontal="center"/>
    </xf>
    <xf numFmtId="0" fontId="5" fillId="0" borderId="0" xfId="0" applyFont="1" applyFill="1" applyBorder="1" applyAlignment="1">
      <alignment horizontal="center" vertical="center" wrapText="1"/>
    </xf>
    <xf numFmtId="0" fontId="16" fillId="0" borderId="0" xfId="0" applyFont="1" applyFill="1" applyBorder="1" applyAlignment="1">
      <alignment horizontal="center"/>
    </xf>
    <xf numFmtId="4" fontId="6" fillId="0" borderId="0" xfId="0" applyNumberFormat="1" applyFont="1" applyFill="1" applyBorder="1" applyAlignment="1">
      <alignment horizontal="center"/>
    </xf>
    <xf numFmtId="4" fontId="5" fillId="0" borderId="0" xfId="0" applyNumberFormat="1" applyFont="1" applyFill="1" applyBorder="1" applyAlignment="1">
      <alignment horizontal="center" vertical="center" wrapText="1"/>
    </xf>
    <xf numFmtId="0" fontId="4" fillId="0" borderId="0" xfId="0" applyFont="1" applyFill="1" applyBorder="1" applyAlignment="1">
      <alignment horizontal="left"/>
    </xf>
    <xf numFmtId="0" fontId="0" fillId="0" borderId="0" xfId="0" applyFill="1" applyAlignment="1">
      <alignment horizontal="center"/>
    </xf>
    <xf numFmtId="0" fontId="4" fillId="0" borderId="0" xfId="0" applyFont="1" applyFill="1" applyBorder="1" applyAlignment="1">
      <alignment horizontal="center"/>
    </xf>
    <xf numFmtId="2" fontId="14" fillId="0" borderId="0" xfId="0" applyNumberFormat="1" applyFont="1" applyFill="1"/>
    <xf numFmtId="0" fontId="9" fillId="0" borderId="0" xfId="0" applyFont="1"/>
    <xf numFmtId="0" fontId="3" fillId="0" borderId="0" xfId="0" applyFont="1" applyFill="1"/>
    <xf numFmtId="0" fontId="9" fillId="0" borderId="0" xfId="0" applyFont="1" applyAlignment="1">
      <alignment horizontal="left"/>
    </xf>
    <xf numFmtId="0" fontId="19" fillId="0" borderId="0" xfId="0" applyFont="1"/>
    <xf numFmtId="0" fontId="0" fillId="0" borderId="0" xfId="0" applyAlignment="1">
      <alignment horizontal="left"/>
    </xf>
    <xf numFmtId="0" fontId="5" fillId="0" borderId="0" xfId="0" applyFont="1"/>
    <xf numFmtId="0" fontId="19" fillId="0" borderId="0" xfId="0" applyFont="1" applyFill="1"/>
    <xf numFmtId="0" fontId="19" fillId="0" borderId="0" xfId="0" applyFont="1" applyFill="1" applyAlignment="1">
      <alignment horizontal="center"/>
    </xf>
    <xf numFmtId="0" fontId="18" fillId="0" borderId="0" xfId="0" applyNumberFormat="1" applyFont="1" applyFill="1" applyBorder="1" applyAlignment="1"/>
    <xf numFmtId="0" fontId="9" fillId="0" borderId="0" xfId="0" applyFont="1" applyAlignment="1">
      <alignment horizontal="center"/>
    </xf>
    <xf numFmtId="0" fontId="18" fillId="0" borderId="0" xfId="0" applyNumberFormat="1" applyFont="1" applyFill="1" applyBorder="1" applyAlignment="1">
      <alignment horizontal="center"/>
    </xf>
    <xf numFmtId="0" fontId="19" fillId="0" borderId="0" xfId="0" applyFont="1" applyFill="1" applyBorder="1"/>
    <xf numFmtId="0" fontId="0" fillId="0" borderId="0" xfId="0" applyAlignment="1">
      <alignment horizontal="center"/>
    </xf>
    <xf numFmtId="0" fontId="5" fillId="0" borderId="0" xfId="0" applyFont="1" applyAlignment="1">
      <alignment horizontal="center"/>
    </xf>
    <xf numFmtId="1" fontId="22" fillId="0" borderId="0" xfId="0" applyNumberFormat="1" applyFont="1" applyFill="1" applyBorder="1" applyAlignment="1">
      <alignment horizontal="center" vertical="center"/>
    </xf>
    <xf numFmtId="0" fontId="22" fillId="0" borderId="0" xfId="0" applyFont="1" applyFill="1"/>
    <xf numFmtId="0" fontId="22" fillId="0" borderId="0" xfId="0" applyFont="1" applyFill="1" applyAlignment="1">
      <alignment horizontal="center" vertical="center"/>
    </xf>
    <xf numFmtId="0" fontId="22" fillId="0" borderId="0" xfId="0" applyFont="1" applyFill="1" applyBorder="1"/>
    <xf numFmtId="0" fontId="18" fillId="0" borderId="0" xfId="0" applyNumberFormat="1" applyFont="1" applyFill="1" applyBorder="1" applyAlignment="1">
      <alignment horizontal="left"/>
    </xf>
    <xf numFmtId="0" fontId="4" fillId="0" borderId="0" xfId="0" applyFont="1" applyFill="1" applyAlignment="1"/>
    <xf numFmtId="2" fontId="12" fillId="0" borderId="0" xfId="0" applyNumberFormat="1" applyFont="1" applyFill="1"/>
    <xf numFmtId="0" fontId="31" fillId="0" borderId="3" xfId="0" applyFont="1" applyFill="1" applyBorder="1" applyAlignment="1">
      <alignment horizontal="center" vertical="center" wrapText="1"/>
    </xf>
    <xf numFmtId="0" fontId="18" fillId="0" borderId="0" xfId="0" applyFont="1" applyFill="1" applyBorder="1"/>
    <xf numFmtId="2" fontId="32" fillId="0" borderId="0" xfId="0" applyNumberFormat="1" applyFont="1" applyFill="1"/>
    <xf numFmtId="2" fontId="33" fillId="0" borderId="0" xfId="0" applyNumberFormat="1" applyFont="1" applyFill="1"/>
    <xf numFmtId="0" fontId="34" fillId="0" borderId="0" xfId="0" applyFont="1" applyFill="1"/>
    <xf numFmtId="0" fontId="31" fillId="0" borderId="3" xfId="0" applyFont="1" applyFill="1" applyBorder="1" applyAlignment="1">
      <alignment horizontal="left" vertical="center" wrapText="1"/>
    </xf>
    <xf numFmtId="166" fontId="35" fillId="0" borderId="3" xfId="0" applyNumberFormat="1" applyFont="1" applyBorder="1" applyAlignment="1">
      <alignment horizontal="center" vertical="center" wrapText="1"/>
    </xf>
    <xf numFmtId="0" fontId="36" fillId="0" borderId="3" xfId="0" applyFont="1" applyFill="1" applyBorder="1" applyAlignment="1">
      <alignment horizontal="left" vertical="center" wrapText="1"/>
    </xf>
    <xf numFmtId="1" fontId="36" fillId="0" borderId="3" xfId="0" applyNumberFormat="1" applyFont="1" applyFill="1" applyBorder="1" applyAlignment="1">
      <alignment horizontal="center" vertical="center" wrapText="1"/>
    </xf>
    <xf numFmtId="2" fontId="36" fillId="0" borderId="3" xfId="0" applyNumberFormat="1" applyFont="1" applyFill="1" applyBorder="1" applyAlignment="1">
      <alignment horizontal="center" vertical="center" wrapText="1"/>
    </xf>
    <xf numFmtId="0" fontId="36" fillId="0" borderId="3" xfId="0" applyFont="1" applyFill="1" applyBorder="1" applyAlignment="1">
      <alignment horizontal="center" vertical="center" wrapText="1"/>
    </xf>
    <xf numFmtId="2" fontId="36" fillId="0" borderId="3" xfId="17" applyNumberFormat="1" applyFont="1" applyFill="1" applyBorder="1" applyAlignment="1">
      <alignment horizontal="center" vertical="center"/>
    </xf>
    <xf numFmtId="2" fontId="37" fillId="0" borderId="3" xfId="17" applyNumberFormat="1" applyFont="1" applyFill="1" applyBorder="1" applyAlignment="1">
      <alignment horizontal="center" vertical="center"/>
    </xf>
    <xf numFmtId="0" fontId="21" fillId="0" borderId="0"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21" fillId="0" borderId="0" xfId="0" applyFont="1" applyBorder="1" applyAlignment="1">
      <alignment horizontal="center"/>
    </xf>
    <xf numFmtId="0" fontId="39" fillId="0" borderId="3"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1" fillId="0" borderId="3" xfId="0" applyFont="1" applyFill="1" applyBorder="1"/>
    <xf numFmtId="1" fontId="39" fillId="0" borderId="3" xfId="0" applyNumberFormat="1" applyFont="1" applyFill="1" applyBorder="1" applyAlignment="1">
      <alignment horizontal="center" vertical="center"/>
    </xf>
    <xf numFmtId="0" fontId="39" fillId="0" borderId="3" xfId="0" applyFont="1" applyFill="1" applyBorder="1" applyAlignment="1">
      <alignment horizontal="center"/>
    </xf>
    <xf numFmtId="1" fontId="39" fillId="0" borderId="3" xfId="0" applyNumberFormat="1" applyFont="1" applyFill="1" applyBorder="1" applyAlignment="1">
      <alignment horizontal="center"/>
    </xf>
    <xf numFmtId="2" fontId="39" fillId="0" borderId="3" xfId="0" applyNumberFormat="1" applyFont="1" applyFill="1" applyBorder="1" applyAlignment="1">
      <alignment horizontal="center"/>
    </xf>
    <xf numFmtId="2" fontId="41" fillId="0" borderId="3" xfId="0" applyNumberFormat="1" applyFont="1" applyFill="1" applyBorder="1" applyAlignment="1">
      <alignment horizontal="center"/>
    </xf>
    <xf numFmtId="1" fontId="40" fillId="0" borderId="3" xfId="0" applyNumberFormat="1" applyFont="1" applyFill="1" applyBorder="1" applyAlignment="1">
      <alignment horizontal="center" vertical="center"/>
    </xf>
    <xf numFmtId="0" fontId="40" fillId="0" borderId="3" xfId="0" applyFont="1" applyFill="1" applyBorder="1" applyAlignment="1">
      <alignment horizontal="center"/>
    </xf>
    <xf numFmtId="0" fontId="41" fillId="0" borderId="3" xfId="0" applyFont="1" applyFill="1" applyBorder="1" applyAlignment="1">
      <alignment horizontal="center"/>
    </xf>
    <xf numFmtId="1" fontId="39" fillId="0" borderId="3" xfId="0" applyNumberFormat="1" applyFont="1" applyFill="1" applyBorder="1" applyAlignment="1">
      <alignment horizontal="center" vertical="center" wrapText="1"/>
    </xf>
    <xf numFmtId="2" fontId="39" fillId="0" borderId="3" xfId="0" applyNumberFormat="1" applyFont="1" applyFill="1" applyBorder="1" applyAlignment="1">
      <alignment horizontal="center" vertical="center" wrapText="1"/>
    </xf>
    <xf numFmtId="166" fontId="40" fillId="0" borderId="3" xfId="0" applyNumberFormat="1" applyFont="1" applyFill="1" applyBorder="1" applyAlignment="1">
      <alignment horizontal="center" vertical="center" wrapText="1"/>
    </xf>
    <xf numFmtId="168" fontId="40" fillId="0" borderId="3" xfId="0" applyNumberFormat="1" applyFont="1" applyFill="1" applyBorder="1" applyAlignment="1">
      <alignment horizontal="center" vertical="center" wrapText="1"/>
    </xf>
    <xf numFmtId="166" fontId="31" fillId="0" borderId="3" xfId="0" applyNumberFormat="1" applyFont="1" applyFill="1" applyBorder="1" applyAlignment="1">
      <alignment horizontal="center" vertical="center" wrapText="1"/>
    </xf>
    <xf numFmtId="168" fontId="31" fillId="0" borderId="3" xfId="0" applyNumberFormat="1" applyFont="1" applyFill="1" applyBorder="1" applyAlignment="1">
      <alignment horizontal="center" vertical="center" wrapText="1"/>
    </xf>
    <xf numFmtId="0" fontId="31" fillId="0" borderId="3" xfId="0" applyFont="1" applyFill="1" applyBorder="1" applyAlignment="1">
      <alignment vertical="center" wrapText="1"/>
    </xf>
    <xf numFmtId="166" fontId="7" fillId="0" borderId="3" xfId="0" applyNumberFormat="1" applyFont="1" applyFill="1" applyBorder="1" applyAlignment="1">
      <alignment horizontal="left" vertical="center" wrapText="1"/>
    </xf>
    <xf numFmtId="49" fontId="31" fillId="0" borderId="3" xfId="0" applyNumberFormat="1" applyFont="1" applyFill="1" applyBorder="1" applyAlignment="1">
      <alignment horizontal="center" vertical="center" wrapText="1"/>
    </xf>
    <xf numFmtId="49" fontId="40" fillId="0" borderId="3" xfId="0" applyNumberFormat="1" applyFont="1" applyFill="1" applyBorder="1" applyAlignment="1">
      <alignment horizontal="center" vertical="center" wrapText="1"/>
    </xf>
    <xf numFmtId="166" fontId="31" fillId="0" borderId="3" xfId="0" applyNumberFormat="1" applyFont="1" applyFill="1" applyBorder="1" applyAlignment="1">
      <alignment vertical="center" wrapText="1"/>
    </xf>
    <xf numFmtId="166" fontId="40" fillId="0" borderId="3" xfId="0" applyNumberFormat="1" applyFont="1" applyFill="1" applyBorder="1" applyAlignment="1">
      <alignment vertical="center" wrapText="1"/>
    </xf>
    <xf numFmtId="0" fontId="40" fillId="0" borderId="3" xfId="0" applyFont="1" applyFill="1" applyBorder="1" applyAlignment="1">
      <alignment vertical="center" wrapText="1"/>
    </xf>
    <xf numFmtId="0" fontId="7" fillId="0" borderId="3" xfId="0" applyFont="1" applyFill="1" applyBorder="1" applyAlignment="1">
      <alignment horizontal="center" vertical="center" wrapText="1"/>
    </xf>
    <xf numFmtId="2" fontId="7" fillId="0" borderId="3" xfId="0" applyNumberFormat="1" applyFont="1" applyFill="1" applyBorder="1" applyAlignment="1">
      <alignment horizontal="center" vertical="center" wrapText="1"/>
    </xf>
    <xf numFmtId="3" fontId="8" fillId="0" borderId="6" xfId="4" applyNumberFormat="1" applyFont="1" applyFill="1" applyBorder="1" applyAlignment="1">
      <alignment horizontal="center" vertical="center" wrapText="1"/>
    </xf>
    <xf numFmtId="166" fontId="8" fillId="0" borderId="3" xfId="0" applyNumberFormat="1" applyFont="1" applyFill="1" applyBorder="1" applyAlignment="1">
      <alignment horizontal="left" vertical="center" wrapText="1"/>
    </xf>
    <xf numFmtId="4" fontId="8" fillId="0" borderId="3" xfId="4" applyNumberFormat="1" applyFont="1" applyFill="1" applyBorder="1" applyAlignment="1">
      <alignment horizontal="center" vertical="center" wrapText="1"/>
    </xf>
    <xf numFmtId="44" fontId="7" fillId="0" borderId="3" xfId="4" applyFont="1" applyFill="1" applyBorder="1" applyAlignment="1">
      <alignment horizontal="center" vertical="center" wrapText="1"/>
    </xf>
    <xf numFmtId="44" fontId="7" fillId="0" borderId="3" xfId="4" applyFont="1" applyFill="1" applyBorder="1" applyAlignment="1">
      <alignment vertical="center" wrapText="1"/>
    </xf>
    <xf numFmtId="166" fontId="8" fillId="0" borderId="3" xfId="13" applyNumberFormat="1" applyFont="1" applyFill="1" applyBorder="1" applyAlignment="1">
      <alignment horizontal="center" vertical="center" wrapText="1"/>
    </xf>
    <xf numFmtId="44" fontId="8" fillId="0" borderId="3" xfId="4" applyFont="1" applyFill="1" applyBorder="1" applyAlignment="1">
      <alignment vertical="center" wrapText="1"/>
    </xf>
    <xf numFmtId="166" fontId="7" fillId="0" borderId="3" xfId="0" applyNumberFormat="1" applyFont="1" applyFill="1" applyBorder="1" applyAlignment="1">
      <alignment horizontal="center" vertical="center" wrapText="1"/>
    </xf>
    <xf numFmtId="4" fontId="7" fillId="0" borderId="3" xfId="4" applyNumberFormat="1" applyFont="1" applyFill="1" applyBorder="1" applyAlignment="1">
      <alignment horizontal="center" vertical="center" wrapText="1"/>
    </xf>
    <xf numFmtId="166" fontId="8" fillId="0" borderId="3" xfId="0" applyNumberFormat="1" applyFont="1" applyFill="1" applyBorder="1" applyAlignment="1">
      <alignment horizontal="center" vertical="center" wrapText="1"/>
    </xf>
    <xf numFmtId="0" fontId="8" fillId="0" borderId="3" xfId="0" applyFont="1" applyFill="1" applyBorder="1" applyAlignment="1">
      <alignment horizontal="left" vertical="center" wrapText="1"/>
    </xf>
    <xf numFmtId="2" fontId="8" fillId="0" borderId="3" xfId="0" applyNumberFormat="1" applyFont="1" applyFill="1" applyBorder="1" applyAlignment="1">
      <alignment horizontal="center" vertical="center" wrapText="1"/>
    </xf>
    <xf numFmtId="2" fontId="8" fillId="0" borderId="3" xfId="0" applyNumberFormat="1" applyFont="1" applyFill="1" applyBorder="1" applyAlignment="1">
      <alignment horizontal="justify" vertical="center" wrapText="1"/>
    </xf>
    <xf numFmtId="0" fontId="8" fillId="0" borderId="3" xfId="0" applyFont="1" applyFill="1" applyBorder="1" applyAlignment="1">
      <alignment vertical="center" wrapText="1"/>
    </xf>
    <xf numFmtId="0" fontId="8" fillId="0" borderId="4" xfId="0" applyFont="1" applyFill="1" applyBorder="1" applyAlignment="1">
      <alignment horizontal="left" vertical="center" wrapText="1"/>
    </xf>
    <xf numFmtId="2" fontId="8" fillId="0" borderId="3" xfId="0" applyNumberFormat="1" applyFont="1" applyFill="1" applyBorder="1" applyAlignment="1">
      <alignment horizontal="left" vertical="center" wrapText="1"/>
    </xf>
    <xf numFmtId="0" fontId="8" fillId="0" borderId="3" xfId="0" applyFont="1" applyFill="1" applyBorder="1" applyAlignment="1">
      <alignment horizontal="center" vertical="center" wrapText="1"/>
    </xf>
    <xf numFmtId="4" fontId="25" fillId="0" borderId="3" xfId="0" applyNumberFormat="1" applyFont="1" applyFill="1" applyBorder="1" applyAlignment="1">
      <alignment horizontal="left" vertical="center" wrapText="1"/>
    </xf>
    <xf numFmtId="4" fontId="8" fillId="0" borderId="3" xfId="1" applyNumberFormat="1" applyFont="1" applyFill="1" applyBorder="1" applyAlignment="1">
      <alignment horizontal="center" vertical="center" wrapText="1"/>
    </xf>
    <xf numFmtId="4" fontId="25" fillId="0" borderId="3" xfId="22" applyNumberFormat="1" applyFont="1" applyFill="1" applyBorder="1" applyAlignment="1">
      <alignment vertical="center" wrapText="1"/>
    </xf>
    <xf numFmtId="4" fontId="25" fillId="0" borderId="3" xfId="22" applyNumberFormat="1" applyFont="1" applyFill="1" applyBorder="1" applyAlignment="1">
      <alignment horizontal="left" vertical="center" wrapText="1"/>
    </xf>
    <xf numFmtId="2" fontId="7" fillId="0" borderId="3" xfId="0" applyNumberFormat="1" applyFont="1" applyFill="1" applyBorder="1" applyAlignment="1">
      <alignment horizontal="justify" vertical="center" wrapText="1"/>
    </xf>
    <xf numFmtId="2" fontId="7" fillId="0" borderId="3" xfId="0" applyNumberFormat="1" applyFont="1" applyFill="1" applyBorder="1" applyAlignment="1">
      <alignment horizontal="left" vertical="center" wrapText="1"/>
    </xf>
    <xf numFmtId="0" fontId="7" fillId="0" borderId="3" xfId="0" applyFont="1" applyFill="1" applyBorder="1" applyAlignment="1">
      <alignment vertical="center" wrapText="1"/>
    </xf>
    <xf numFmtId="4" fontId="7" fillId="0" borderId="3"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0" fontId="8" fillId="2" borderId="3" xfId="0" applyFont="1" applyFill="1" applyBorder="1" applyAlignment="1">
      <alignment vertical="center" wrapText="1"/>
    </xf>
    <xf numFmtId="166" fontId="40" fillId="0" borderId="3" xfId="0" applyNumberFormat="1" applyFont="1" applyFill="1" applyBorder="1" applyAlignment="1">
      <alignment horizontal="left" vertical="center" wrapText="1"/>
    </xf>
    <xf numFmtId="166" fontId="31" fillId="0" borderId="3" xfId="0" applyNumberFormat="1" applyFont="1" applyFill="1" applyBorder="1" applyAlignment="1">
      <alignment horizontal="left" vertical="center" wrapText="1"/>
    </xf>
    <xf numFmtId="0" fontId="31" fillId="0" borderId="3" xfId="0" applyFont="1" applyFill="1" applyBorder="1" applyAlignment="1">
      <alignment horizontal="left" vertical="center" wrapText="1"/>
    </xf>
    <xf numFmtId="166" fontId="8" fillId="0" borderId="3" xfId="0" applyNumberFormat="1" applyFont="1" applyBorder="1" applyAlignment="1">
      <alignment horizontal="center" vertical="center" wrapText="1"/>
    </xf>
    <xf numFmtId="2" fontId="8" fillId="0" borderId="3" xfId="0" applyNumberFormat="1" applyFont="1" applyBorder="1" applyAlignment="1">
      <alignment horizontal="center" vertical="center" wrapText="1"/>
    </xf>
    <xf numFmtId="166" fontId="40" fillId="3" borderId="3" xfId="0" applyNumberFormat="1" applyFont="1" applyFill="1" applyBorder="1" applyAlignment="1">
      <alignment horizontal="left" vertical="center" wrapText="1"/>
    </xf>
    <xf numFmtId="2" fontId="40" fillId="3" borderId="3" xfId="0" applyNumberFormat="1" applyFont="1" applyFill="1" applyBorder="1" applyAlignment="1">
      <alignment horizontal="center" vertical="center" wrapText="1"/>
    </xf>
    <xf numFmtId="0" fontId="31" fillId="3" borderId="3" xfId="0" applyFont="1" applyFill="1" applyBorder="1" applyAlignment="1">
      <alignment vertical="center" wrapText="1"/>
    </xf>
    <xf numFmtId="168" fontId="8" fillId="3" borderId="3" xfId="0" applyNumberFormat="1" applyFont="1" applyFill="1" applyBorder="1" applyAlignment="1">
      <alignment horizontal="center" vertical="center" wrapText="1"/>
    </xf>
    <xf numFmtId="2" fontId="31" fillId="3" borderId="3" xfId="0" applyNumberFormat="1" applyFont="1" applyFill="1" applyBorder="1" applyAlignment="1">
      <alignment horizontal="center" vertical="center" wrapText="1"/>
    </xf>
    <xf numFmtId="0" fontId="31" fillId="3" borderId="3" xfId="0" applyFont="1" applyFill="1" applyBorder="1" applyAlignment="1">
      <alignment horizontal="center" vertical="center" wrapText="1"/>
    </xf>
    <xf numFmtId="0" fontId="8" fillId="3" borderId="3" xfId="0" applyFont="1" applyFill="1" applyBorder="1" applyAlignment="1">
      <alignment horizontal="left" vertical="center" wrapText="1"/>
    </xf>
    <xf numFmtId="0" fontId="40" fillId="3" borderId="3" xfId="0" applyFont="1" applyFill="1" applyBorder="1" applyAlignment="1">
      <alignment horizontal="left" vertical="center" wrapText="1"/>
    </xf>
    <xf numFmtId="168" fontId="31" fillId="3" borderId="3" xfId="0" applyNumberFormat="1" applyFont="1" applyFill="1" applyBorder="1" applyAlignment="1">
      <alignment horizontal="left" vertical="center" wrapText="1"/>
    </xf>
    <xf numFmtId="168" fontId="31" fillId="3" borderId="3" xfId="0" quotePrefix="1" applyNumberFormat="1" applyFont="1" applyFill="1" applyBorder="1" applyAlignment="1">
      <alignment horizontal="center" vertical="center" wrapText="1"/>
    </xf>
    <xf numFmtId="168" fontId="31" fillId="3" borderId="3" xfId="0" applyNumberFormat="1" applyFont="1" applyFill="1" applyBorder="1" applyAlignment="1">
      <alignment horizontal="center" vertical="center" wrapText="1"/>
    </xf>
    <xf numFmtId="166" fontId="31" fillId="3" borderId="3" xfId="0" applyNumberFormat="1" applyFont="1" applyFill="1" applyBorder="1" applyAlignment="1">
      <alignment horizontal="center" vertical="center" wrapText="1"/>
    </xf>
    <xf numFmtId="0" fontId="7" fillId="3" borderId="3" xfId="0" applyFont="1" applyFill="1" applyBorder="1" applyAlignment="1">
      <alignment horizontal="left" vertical="center" wrapText="1"/>
    </xf>
    <xf numFmtId="166" fontId="40" fillId="3" borderId="3" xfId="0" applyNumberFormat="1" applyFont="1" applyFill="1" applyBorder="1" applyAlignment="1">
      <alignment horizontal="center" vertical="center" wrapText="1"/>
    </xf>
    <xf numFmtId="166" fontId="8" fillId="3" borderId="3" xfId="0" applyNumberFormat="1" applyFont="1" applyFill="1" applyBorder="1" applyAlignment="1">
      <alignment horizontal="center" vertical="center" wrapText="1"/>
    </xf>
    <xf numFmtId="168" fontId="7" fillId="3" borderId="3" xfId="0" applyNumberFormat="1" applyFont="1" applyFill="1" applyBorder="1" applyAlignment="1">
      <alignment horizontal="center" vertical="center" wrapText="1"/>
    </xf>
    <xf numFmtId="166" fontId="7" fillId="3" borderId="3" xfId="0" applyNumberFormat="1" applyFont="1" applyFill="1" applyBorder="1" applyAlignment="1">
      <alignment horizontal="center" vertical="center" wrapText="1"/>
    </xf>
    <xf numFmtId="166" fontId="8" fillId="3" borderId="3" xfId="0" applyNumberFormat="1" applyFont="1" applyFill="1" applyBorder="1" applyAlignment="1">
      <alignment horizontal="left" vertical="center" wrapText="1"/>
    </xf>
    <xf numFmtId="0" fontId="26" fillId="3" borderId="3" xfId="0" applyFont="1" applyFill="1" applyBorder="1" applyAlignment="1">
      <alignment vertical="center" wrapText="1"/>
    </xf>
    <xf numFmtId="2" fontId="26" fillId="3" borderId="3" xfId="0" applyNumberFormat="1" applyFont="1" applyFill="1" applyBorder="1" applyAlignment="1">
      <alignment horizontal="center" vertical="center" wrapText="1"/>
    </xf>
    <xf numFmtId="0" fontId="42" fillId="4" borderId="3" xfId="0" applyFont="1" applyFill="1" applyBorder="1" applyAlignment="1">
      <alignment horizontal="left" vertical="center" wrapText="1"/>
    </xf>
    <xf numFmtId="0" fontId="42" fillId="4" borderId="3" xfId="0" applyFont="1" applyFill="1" applyBorder="1" applyAlignment="1">
      <alignment horizontal="center" vertical="center" wrapText="1"/>
    </xf>
    <xf numFmtId="0" fontId="40" fillId="0" borderId="3" xfId="0" applyFont="1" applyFill="1" applyBorder="1" applyAlignment="1">
      <alignment horizontal="center" vertical="center" wrapText="1"/>
    </xf>
    <xf numFmtId="2" fontId="40" fillId="0" borderId="3" xfId="0" applyNumberFormat="1" applyFont="1" applyFill="1" applyBorder="1" applyAlignment="1">
      <alignment horizontal="center" vertical="center" wrapText="1"/>
    </xf>
    <xf numFmtId="166" fontId="31" fillId="0" borderId="4" xfId="0" applyNumberFormat="1" applyFont="1" applyFill="1" applyBorder="1" applyAlignment="1">
      <alignment horizontal="left" vertical="center" wrapText="1"/>
    </xf>
    <xf numFmtId="0" fontId="40" fillId="0" borderId="3" xfId="0" applyFont="1" applyFill="1" applyBorder="1" applyAlignment="1">
      <alignment horizontal="left" vertical="center" wrapText="1"/>
    </xf>
    <xf numFmtId="0" fontId="40" fillId="3" borderId="3" xfId="0" applyFont="1" applyFill="1" applyBorder="1" applyAlignment="1">
      <alignment horizontal="center" vertical="center" wrapText="1"/>
    </xf>
    <xf numFmtId="166" fontId="8" fillId="0" borderId="3" xfId="28" applyNumberFormat="1" applyFont="1" applyBorder="1" applyAlignment="1">
      <alignment horizontal="center" vertical="center" wrapText="1"/>
    </xf>
    <xf numFmtId="166" fontId="7" fillId="0" borderId="3" xfId="28" applyNumberFormat="1" applyFont="1" applyBorder="1" applyAlignment="1">
      <alignment horizontal="left" vertical="center" wrapText="1"/>
    </xf>
    <xf numFmtId="166" fontId="8" fillId="0" borderId="3" xfId="28" applyNumberFormat="1" applyFont="1" applyBorder="1" applyAlignment="1">
      <alignment horizontal="left" vertical="center" wrapText="1"/>
    </xf>
    <xf numFmtId="166" fontId="7" fillId="0" borderId="3" xfId="28" applyNumberFormat="1" applyFont="1" applyBorder="1" applyAlignment="1">
      <alignment horizontal="center" vertical="center" wrapText="1"/>
    </xf>
    <xf numFmtId="167" fontId="7" fillId="0" borderId="3" xfId="28" applyNumberFormat="1" applyFont="1" applyBorder="1" applyAlignment="1">
      <alignment horizontal="center" vertical="center" wrapText="1"/>
    </xf>
    <xf numFmtId="2" fontId="8" fillId="0" borderId="3" xfId="8" applyNumberFormat="1" applyFont="1" applyFill="1" applyBorder="1" applyAlignment="1">
      <alignment horizontal="left" vertical="center" wrapText="1"/>
    </xf>
    <xf numFmtId="2" fontId="8" fillId="0" borderId="3" xfId="8" applyNumberFormat="1" applyFont="1" applyBorder="1" applyAlignment="1">
      <alignment horizontal="left" vertical="center" wrapText="1"/>
    </xf>
    <xf numFmtId="2" fontId="8" fillId="0" borderId="3" xfId="8" applyNumberFormat="1" applyFont="1" applyFill="1" applyBorder="1" applyAlignment="1">
      <alignment horizontal="center" vertical="center" wrapText="1"/>
    </xf>
    <xf numFmtId="0" fontId="7" fillId="0" borderId="3" xfId="32" applyFont="1" applyBorder="1" applyAlignment="1">
      <alignment horizontal="left" vertical="center" wrapText="1"/>
    </xf>
    <xf numFmtId="0" fontId="7" fillId="0" borderId="3" xfId="32" applyFont="1" applyBorder="1" applyAlignment="1">
      <alignment horizontal="center" vertical="center" wrapText="1"/>
    </xf>
    <xf numFmtId="0" fontId="8" fillId="0" borderId="3" xfId="8" applyFont="1" applyFill="1" applyBorder="1" applyAlignment="1">
      <alignment horizontal="left" vertical="center" wrapText="1"/>
    </xf>
    <xf numFmtId="166" fontId="7" fillId="0" borderId="3" xfId="25" applyNumberFormat="1" applyFont="1" applyFill="1" applyBorder="1" applyAlignment="1">
      <alignment vertical="center" wrapText="1"/>
    </xf>
    <xf numFmtId="166" fontId="8" fillId="0" borderId="3" xfId="25" applyNumberFormat="1" applyFont="1" applyFill="1" applyBorder="1" applyAlignment="1">
      <alignment vertical="center" wrapText="1"/>
    </xf>
    <xf numFmtId="0" fontId="8" fillId="0" borderId="3" xfId="25" applyFont="1" applyFill="1" applyBorder="1" applyAlignment="1">
      <alignment vertical="center" wrapText="1"/>
    </xf>
    <xf numFmtId="0" fontId="7" fillId="0" borderId="3" xfId="25" applyFont="1" applyFill="1" applyBorder="1" applyAlignment="1">
      <alignment vertical="center" wrapText="1"/>
    </xf>
    <xf numFmtId="0" fontId="7" fillId="0" borderId="3" xfId="26" applyFont="1" applyFill="1" applyBorder="1" applyAlignment="1">
      <alignment vertical="center" wrapText="1"/>
    </xf>
    <xf numFmtId="2" fontId="7" fillId="0" borderId="3" xfId="26" applyNumberFormat="1" applyFont="1" applyFill="1" applyBorder="1" applyAlignment="1">
      <alignment vertical="center" wrapText="1"/>
    </xf>
    <xf numFmtId="0" fontId="8" fillId="0" borderId="3" xfId="26" applyFont="1" applyFill="1" applyBorder="1" applyAlignment="1">
      <alignment vertical="center" wrapText="1"/>
    </xf>
    <xf numFmtId="0" fontId="8" fillId="0" borderId="3" xfId="9" applyFont="1" applyFill="1" applyBorder="1"/>
    <xf numFmtId="0" fontId="8" fillId="0" borderId="3" xfId="9" applyFont="1" applyFill="1" applyBorder="1" applyAlignment="1">
      <alignment wrapText="1"/>
    </xf>
    <xf numFmtId="168" fontId="8" fillId="0" borderId="3" xfId="0" applyNumberFormat="1" applyFont="1" applyFill="1" applyBorder="1" applyAlignment="1">
      <alignment horizontal="left" vertical="center" wrapText="1"/>
    </xf>
    <xf numFmtId="0" fontId="8" fillId="0" borderId="7" xfId="9" applyFont="1" applyFill="1" applyBorder="1" applyAlignment="1">
      <alignment wrapText="1"/>
    </xf>
    <xf numFmtId="0" fontId="8" fillId="0" borderId="3" xfId="0" applyFont="1" applyFill="1" applyBorder="1" applyAlignment="1">
      <alignment horizontal="right"/>
    </xf>
    <xf numFmtId="2" fontId="7" fillId="0" borderId="3" xfId="25" applyNumberFormat="1" applyFont="1" applyFill="1" applyBorder="1" applyAlignment="1">
      <alignment vertical="center" wrapText="1"/>
    </xf>
    <xf numFmtId="0" fontId="8" fillId="0" borderId="3" xfId="0" applyFont="1" applyBorder="1" applyAlignment="1">
      <alignment horizontal="center"/>
    </xf>
    <xf numFmtId="0" fontId="7" fillId="0" borderId="3" xfId="0" applyFont="1" applyBorder="1" applyAlignment="1">
      <alignment horizontal="center"/>
    </xf>
    <xf numFmtId="0" fontId="7" fillId="0" borderId="3" xfId="8" applyFont="1" applyFill="1" applyBorder="1" applyAlignment="1">
      <alignment horizontal="left" vertical="center" wrapText="1"/>
    </xf>
    <xf numFmtId="0" fontId="8" fillId="0" borderId="3" xfId="0" applyFont="1" applyBorder="1"/>
    <xf numFmtId="2" fontId="8" fillId="2" borderId="3" xfId="0" applyNumberFormat="1" applyFont="1" applyFill="1" applyBorder="1" applyAlignment="1">
      <alignment horizontal="center" vertical="center" wrapText="1"/>
    </xf>
    <xf numFmtId="166" fontId="25" fillId="2" borderId="3" xfId="0" applyNumberFormat="1" applyFont="1" applyFill="1" applyBorder="1" applyAlignment="1">
      <alignment horizontal="left" vertical="center" wrapText="1"/>
    </xf>
    <xf numFmtId="168" fontId="25" fillId="2" borderId="3" xfId="0" applyNumberFormat="1" applyFont="1" applyFill="1" applyBorder="1" applyAlignment="1">
      <alignment horizontal="center" vertical="center" wrapText="1"/>
    </xf>
    <xf numFmtId="167" fontId="25" fillId="2" borderId="3" xfId="0" applyNumberFormat="1" applyFont="1" applyFill="1" applyBorder="1" applyAlignment="1">
      <alignment horizontal="center" vertical="center" wrapText="1"/>
    </xf>
    <xf numFmtId="166" fontId="25" fillId="2" borderId="3" xfId="0" applyNumberFormat="1" applyFont="1" applyFill="1" applyBorder="1" applyAlignment="1">
      <alignment horizontal="center" vertical="center" wrapText="1"/>
    </xf>
    <xf numFmtId="166" fontId="31" fillId="2" borderId="3" xfId="0" applyNumberFormat="1" applyFont="1" applyFill="1" applyBorder="1" applyAlignment="1">
      <alignment horizontal="left" vertical="center" wrapText="1"/>
    </xf>
    <xf numFmtId="168" fontId="7" fillId="2" borderId="3" xfId="0" applyNumberFormat="1" applyFont="1" applyFill="1" applyBorder="1" applyAlignment="1">
      <alignment horizontal="left" vertical="center" wrapText="1"/>
    </xf>
    <xf numFmtId="167" fontId="8" fillId="2" borderId="3" xfId="0" applyNumberFormat="1" applyFont="1" applyFill="1" applyBorder="1" applyAlignment="1">
      <alignment horizontal="center" vertical="center" wrapText="1"/>
    </xf>
    <xf numFmtId="2" fontId="25" fillId="2" borderId="3" xfId="0" applyNumberFormat="1" applyFont="1" applyFill="1" applyBorder="1" applyAlignment="1">
      <alignment horizontal="center" vertical="center"/>
    </xf>
    <xf numFmtId="0" fontId="25" fillId="2" borderId="3" xfId="0" applyFont="1" applyFill="1" applyBorder="1" applyAlignment="1">
      <alignment horizontal="center"/>
    </xf>
    <xf numFmtId="0" fontId="25" fillId="2" borderId="3" xfId="0" applyFont="1" applyFill="1" applyBorder="1" applyAlignment="1">
      <alignment vertical="center"/>
    </xf>
    <xf numFmtId="0" fontId="25" fillId="2" borderId="3" xfId="0" applyNumberFormat="1" applyFont="1" applyFill="1" applyBorder="1" applyAlignment="1">
      <alignment horizontal="center" vertical="center" wrapText="1"/>
    </xf>
    <xf numFmtId="0" fontId="31" fillId="2" borderId="3" xfId="0" applyFont="1" applyFill="1" applyBorder="1" applyAlignment="1">
      <alignment horizontal="left" vertical="center" wrapText="1"/>
    </xf>
    <xf numFmtId="0" fontId="7" fillId="2" borderId="3" xfId="0" applyFont="1" applyFill="1" applyBorder="1" applyAlignment="1">
      <alignment horizontal="justify" vertical="center" wrapText="1"/>
    </xf>
    <xf numFmtId="4" fontId="7" fillId="2" borderId="3" xfId="0" applyNumberFormat="1" applyFont="1" applyFill="1" applyBorder="1" applyAlignment="1">
      <alignment vertical="center" wrapText="1"/>
    </xf>
    <xf numFmtId="0" fontId="8" fillId="2" borderId="3" xfId="0" applyFont="1" applyFill="1" applyBorder="1" applyAlignment="1">
      <alignment horizontal="justify" vertical="center" wrapText="1"/>
    </xf>
    <xf numFmtId="0" fontId="8" fillId="2" borderId="3" xfId="0" applyFont="1" applyFill="1" applyBorder="1" applyAlignment="1">
      <alignment horizontal="center" vertical="center" wrapText="1"/>
    </xf>
    <xf numFmtId="4" fontId="8" fillId="2" borderId="3" xfId="0" applyNumberFormat="1" applyFont="1" applyFill="1" applyBorder="1" applyAlignment="1">
      <alignment vertical="center" wrapText="1"/>
    </xf>
    <xf numFmtId="168" fontId="8" fillId="2" borderId="3" xfId="0" applyNumberFormat="1" applyFont="1" applyFill="1" applyBorder="1" applyAlignment="1">
      <alignment horizontal="left" vertical="center" wrapText="1"/>
    </xf>
    <xf numFmtId="168" fontId="31" fillId="2" borderId="3" xfId="0" applyNumberFormat="1" applyFont="1" applyFill="1" applyBorder="1" applyAlignment="1">
      <alignment horizontal="left" vertical="center" wrapText="1"/>
    </xf>
    <xf numFmtId="168" fontId="31" fillId="2" borderId="3" xfId="0" applyNumberFormat="1" applyFont="1" applyFill="1" applyBorder="1" applyAlignment="1">
      <alignment horizontal="center" vertical="center" wrapText="1"/>
    </xf>
    <xf numFmtId="166" fontId="31" fillId="2" borderId="3" xfId="0" applyNumberFormat="1" applyFont="1" applyFill="1" applyBorder="1" applyAlignment="1">
      <alignment horizontal="center" vertical="center" wrapText="1"/>
    </xf>
    <xf numFmtId="0" fontId="31" fillId="2" borderId="3" xfId="0" applyFont="1" applyFill="1" applyBorder="1" applyAlignment="1">
      <alignment vertical="center" wrapText="1"/>
    </xf>
    <xf numFmtId="0" fontId="7" fillId="0" borderId="3" xfId="0" applyFont="1" applyFill="1" applyBorder="1" applyAlignment="1">
      <alignment horizontal="justify" vertical="center" wrapText="1"/>
    </xf>
    <xf numFmtId="168" fontId="7" fillId="0" borderId="3" xfId="0" applyNumberFormat="1" applyFont="1" applyBorder="1" applyAlignment="1">
      <alignment horizontal="center" vertical="center" wrapText="1"/>
    </xf>
    <xf numFmtId="0" fontId="8" fillId="0" borderId="3" xfId="0" applyFont="1" applyFill="1" applyBorder="1" applyAlignment="1">
      <alignment horizontal="justify" vertical="center" wrapText="1"/>
    </xf>
    <xf numFmtId="4" fontId="7" fillId="2" borderId="3" xfId="15" applyNumberFormat="1" applyFont="1" applyFill="1" applyBorder="1" applyAlignment="1">
      <alignment horizontal="center" vertical="center"/>
    </xf>
    <xf numFmtId="168" fontId="25" fillId="2" borderId="3" xfId="0" applyNumberFormat="1" applyFont="1" applyFill="1" applyBorder="1" applyAlignment="1">
      <alignment horizontal="left" vertical="center" wrapText="1"/>
    </xf>
    <xf numFmtId="0" fontId="8" fillId="2" borderId="3" xfId="0" applyFont="1" applyFill="1" applyBorder="1"/>
    <xf numFmtId="0" fontId="31" fillId="2" borderId="3" xfId="0" applyFont="1" applyFill="1" applyBorder="1"/>
    <xf numFmtId="0" fontId="8" fillId="2" borderId="3" xfId="0" applyFont="1" applyFill="1" applyBorder="1" applyAlignment="1">
      <alignment horizontal="center"/>
    </xf>
    <xf numFmtId="166" fontId="7" fillId="0" borderId="3" xfId="0" applyNumberFormat="1" applyFont="1" applyFill="1" applyBorder="1" applyAlignment="1">
      <alignment vertical="center" wrapText="1"/>
    </xf>
    <xf numFmtId="0" fontId="8" fillId="0" borderId="3" xfId="0" applyFont="1" applyFill="1" applyBorder="1" applyAlignment="1">
      <alignment horizontal="center" vertical="center"/>
    </xf>
    <xf numFmtId="166" fontId="7" fillId="0" borderId="3" xfId="0" applyNumberFormat="1" applyFont="1" applyBorder="1" applyAlignment="1">
      <alignment horizontal="center"/>
    </xf>
    <xf numFmtId="1" fontId="22" fillId="0" borderId="0" xfId="0" applyNumberFormat="1" applyFont="1" applyFill="1"/>
    <xf numFmtId="2" fontId="0" fillId="0" borderId="0" xfId="0" applyNumberFormat="1" applyFill="1" applyAlignment="1">
      <alignment horizontal="center"/>
    </xf>
    <xf numFmtId="0" fontId="7" fillId="3" borderId="3" xfId="0" applyFont="1" applyFill="1" applyBorder="1" applyAlignment="1">
      <alignment horizontal="center"/>
    </xf>
    <xf numFmtId="0" fontId="14" fillId="0" borderId="0" xfId="0" applyFont="1" applyFill="1"/>
    <xf numFmtId="3" fontId="7" fillId="0" borderId="6" xfId="4" applyNumberFormat="1" applyFont="1" applyFill="1" applyBorder="1" applyAlignment="1">
      <alignment horizontal="center" vertical="center" wrapText="1"/>
    </xf>
    <xf numFmtId="166" fontId="7" fillId="0" borderId="3" xfId="13" applyNumberFormat="1" applyFont="1" applyFill="1" applyBorder="1" applyAlignment="1">
      <alignment horizontal="center" vertical="center" wrapText="1"/>
    </xf>
    <xf numFmtId="2" fontId="8" fillId="0" borderId="3" xfId="26" applyNumberFormat="1" applyFont="1" applyFill="1" applyBorder="1" applyAlignment="1">
      <alignment horizontal="left" vertical="center" wrapText="1"/>
    </xf>
    <xf numFmtId="166" fontId="7" fillId="2" borderId="3" xfId="0" applyNumberFormat="1" applyFont="1" applyFill="1" applyBorder="1" applyAlignment="1">
      <alignment horizontal="left" vertical="center" wrapText="1"/>
    </xf>
    <xf numFmtId="0" fontId="7" fillId="2" borderId="3" xfId="0" applyFont="1" applyFill="1" applyBorder="1" applyAlignment="1">
      <alignment horizontal="center" vertical="center" wrapText="1"/>
    </xf>
    <xf numFmtId="2" fontId="7" fillId="3" borderId="3" xfId="0" applyNumberFormat="1" applyFont="1" applyFill="1" applyBorder="1" applyAlignment="1">
      <alignment horizontal="center" vertical="center" wrapText="1"/>
    </xf>
    <xf numFmtId="166" fontId="31" fillId="3" borderId="3" xfId="0" applyNumberFormat="1" applyFont="1" applyFill="1" applyBorder="1" applyAlignment="1">
      <alignment horizontal="left" vertical="center" wrapText="1"/>
    </xf>
    <xf numFmtId="2" fontId="7" fillId="0" borderId="3" xfId="0" applyNumberFormat="1" applyFont="1" applyFill="1" applyBorder="1" applyAlignment="1">
      <alignment horizontal="center" vertical="center" wrapText="1"/>
    </xf>
    <xf numFmtId="0" fontId="31" fillId="3" borderId="3" xfId="0" applyFont="1" applyFill="1" applyBorder="1" applyAlignment="1">
      <alignment horizontal="left" vertical="center" wrapText="1"/>
    </xf>
    <xf numFmtId="0" fontId="21" fillId="0" borderId="0" xfId="0" applyFont="1" applyFill="1" applyBorder="1" applyAlignment="1">
      <alignment horizontal="center"/>
    </xf>
    <xf numFmtId="168" fontId="7" fillId="2" borderId="3" xfId="0" applyNumberFormat="1" applyFont="1" applyFill="1" applyBorder="1" applyAlignment="1">
      <alignment horizontal="center" vertical="center" wrapText="1"/>
    </xf>
    <xf numFmtId="166" fontId="8" fillId="2" borderId="3" xfId="0" applyNumberFormat="1" applyFont="1" applyFill="1" applyBorder="1" applyAlignment="1">
      <alignment horizontal="center" vertical="center" wrapText="1"/>
    </xf>
    <xf numFmtId="166" fontId="7" fillId="2" borderId="3" xfId="0" applyNumberFormat="1" applyFont="1" applyFill="1" applyBorder="1" applyAlignment="1">
      <alignment horizontal="center" vertical="center" wrapText="1"/>
    </xf>
    <xf numFmtId="168" fontId="30" fillId="2" borderId="3" xfId="0" applyNumberFormat="1" applyFont="1" applyFill="1" applyBorder="1" applyAlignment="1">
      <alignment horizontal="center" vertical="center" wrapText="1"/>
    </xf>
    <xf numFmtId="168" fontId="8" fillId="2" borderId="3" xfId="0" applyNumberFormat="1" applyFont="1" applyFill="1" applyBorder="1" applyAlignment="1">
      <alignment horizontal="center" vertical="center" wrapText="1"/>
    </xf>
    <xf numFmtId="0" fontId="31" fillId="2" borderId="3"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40" fillId="3" borderId="3" xfId="0" quotePrefix="1" applyFont="1" applyFill="1" applyBorder="1" applyAlignment="1">
      <alignment horizontal="center" vertical="center" wrapText="1"/>
    </xf>
    <xf numFmtId="2" fontId="8" fillId="3" borderId="3" xfId="0" applyNumberFormat="1" applyFont="1" applyFill="1" applyBorder="1" applyAlignment="1">
      <alignment horizontal="center" vertical="center" wrapText="1"/>
    </xf>
    <xf numFmtId="0" fontId="31" fillId="3" borderId="3" xfId="0" quotePrefix="1" applyFont="1" applyFill="1" applyBorder="1" applyAlignment="1">
      <alignment horizontal="center" vertical="center" wrapText="1"/>
    </xf>
    <xf numFmtId="0" fontId="40" fillId="3" borderId="3" xfId="0" applyFont="1" applyFill="1" applyBorder="1" applyAlignment="1">
      <alignment vertical="center" wrapText="1"/>
    </xf>
    <xf numFmtId="0" fontId="8" fillId="3" borderId="3" xfId="0" applyFont="1" applyFill="1" applyBorder="1" applyAlignment="1">
      <alignment horizontal="center" vertical="center"/>
    </xf>
    <xf numFmtId="2" fontId="7" fillId="3" borderId="3" xfId="0" applyNumberFormat="1" applyFont="1" applyFill="1" applyBorder="1" applyAlignment="1">
      <alignment horizontal="center"/>
    </xf>
    <xf numFmtId="0" fontId="7" fillId="3" borderId="3" xfId="0" applyFont="1" applyFill="1" applyBorder="1" applyAlignment="1"/>
    <xf numFmtId="0" fontId="7" fillId="3" borderId="3" xfId="0" applyFont="1" applyFill="1" applyBorder="1" applyAlignment="1">
      <alignment horizontal="center" vertical="center" wrapText="1"/>
    </xf>
    <xf numFmtId="0" fontId="7" fillId="3" borderId="3" xfId="0" applyFont="1" applyFill="1" applyBorder="1" applyAlignment="1">
      <alignment vertical="center" wrapText="1"/>
    </xf>
    <xf numFmtId="0" fontId="7" fillId="3" borderId="3" xfId="0" applyFont="1" applyFill="1" applyBorder="1"/>
    <xf numFmtId="0" fontId="45" fillId="0" borderId="0" xfId="0" applyFont="1"/>
    <xf numFmtId="0" fontId="40" fillId="0" borderId="3" xfId="0" applyFont="1" applyFill="1" applyBorder="1" applyAlignment="1">
      <alignment horizontal="center" vertical="center" wrapText="1"/>
    </xf>
    <xf numFmtId="166" fontId="31" fillId="3" borderId="3" xfId="0" applyNumberFormat="1" applyFont="1" applyFill="1" applyBorder="1" applyAlignment="1">
      <alignment horizontal="center" vertical="center" wrapText="1"/>
    </xf>
    <xf numFmtId="166" fontId="31" fillId="0" borderId="4" xfId="0" applyNumberFormat="1" applyFont="1" applyFill="1" applyBorder="1" applyAlignment="1">
      <alignment horizontal="left" vertical="center" wrapText="1"/>
    </xf>
    <xf numFmtId="0" fontId="40" fillId="0" borderId="3" xfId="0" applyFont="1" applyFill="1" applyBorder="1" applyAlignment="1">
      <alignment horizontal="left" vertical="center" wrapText="1"/>
    </xf>
    <xf numFmtId="0" fontId="6" fillId="0" borderId="0" xfId="0" applyFont="1"/>
    <xf numFmtId="0" fontId="14" fillId="0" borderId="0" xfId="0" applyFont="1"/>
    <xf numFmtId="0" fontId="40" fillId="3" borderId="3" xfId="0" applyFont="1" applyFill="1" applyBorder="1" applyAlignment="1">
      <alignment horizontal="left" vertical="center" wrapText="1"/>
    </xf>
    <xf numFmtId="0" fontId="1" fillId="0" borderId="0" xfId="0" applyFont="1" applyFill="1" applyAlignment="1">
      <alignment horizontal="center" vertical="center"/>
    </xf>
    <xf numFmtId="0" fontId="0" fillId="0" borderId="0" xfId="0" applyAlignment="1">
      <alignment horizontal="center" vertical="center"/>
    </xf>
    <xf numFmtId="0" fontId="19" fillId="0" borderId="0" xfId="0" applyFont="1" applyAlignment="1">
      <alignment horizontal="center"/>
    </xf>
    <xf numFmtId="2" fontId="19" fillId="0" borderId="0" xfId="0" applyNumberFormat="1" applyFont="1" applyAlignment="1">
      <alignment horizontal="center"/>
    </xf>
    <xf numFmtId="0" fontId="46" fillId="0" borderId="0" xfId="0" applyFont="1" applyFill="1" applyAlignment="1">
      <alignment horizontal="center" vertical="center"/>
    </xf>
    <xf numFmtId="0" fontId="48" fillId="0" borderId="0" xfId="0" applyFont="1" applyFill="1" applyAlignment="1">
      <alignment horizontal="center" vertical="center"/>
    </xf>
    <xf numFmtId="0" fontId="47" fillId="0" borderId="3" xfId="0" applyFont="1" applyFill="1" applyBorder="1" applyAlignment="1">
      <alignment horizontal="center" vertical="center" wrapText="1"/>
    </xf>
    <xf numFmtId="166" fontId="8" fillId="0" borderId="3" xfId="0" applyNumberFormat="1" applyFont="1" applyBorder="1" applyAlignment="1">
      <alignment horizontal="left" vertical="center" wrapText="1"/>
    </xf>
    <xf numFmtId="168" fontId="8" fillId="0" borderId="3" xfId="0" applyNumberFormat="1" applyFont="1" applyBorder="1" applyAlignment="1">
      <alignment horizontal="center" vertical="center" wrapText="1"/>
    </xf>
    <xf numFmtId="2" fontId="8" fillId="0" borderId="3" xfId="0" applyNumberFormat="1" applyFont="1" applyBorder="1" applyAlignment="1">
      <alignment horizontal="left" vertical="center" wrapText="1"/>
    </xf>
    <xf numFmtId="168" fontId="8"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Font="1" applyFill="1" applyBorder="1" applyAlignment="1">
      <alignment vertical="center"/>
    </xf>
    <xf numFmtId="168" fontId="7" fillId="0" borderId="3" xfId="0" applyNumberFormat="1" applyFont="1" applyFill="1" applyBorder="1" applyAlignment="1">
      <alignment horizontal="center" vertical="center"/>
    </xf>
    <xf numFmtId="168" fontId="7" fillId="0" borderId="3" xfId="0" applyNumberFormat="1" applyFont="1" applyFill="1" applyBorder="1" applyAlignment="1">
      <alignment vertical="center"/>
    </xf>
    <xf numFmtId="0" fontId="8" fillId="0" borderId="3" xfId="0" applyFont="1" applyFill="1" applyBorder="1" applyAlignment="1">
      <alignment vertical="center"/>
    </xf>
    <xf numFmtId="0" fontId="46" fillId="0" borderId="0" xfId="0" applyFont="1" applyFill="1" applyAlignment="1">
      <alignment vertical="center"/>
    </xf>
    <xf numFmtId="2" fontId="6" fillId="0" borderId="0" xfId="0" applyNumberFormat="1" applyFont="1" applyAlignment="1">
      <alignment vertical="center"/>
    </xf>
    <xf numFmtId="0" fontId="40" fillId="0" borderId="3" xfId="0" applyFont="1" applyFill="1" applyBorder="1" applyAlignment="1">
      <alignment horizontal="center" vertical="center" wrapText="1"/>
    </xf>
    <xf numFmtId="0" fontId="21" fillId="0" borderId="0" xfId="0" applyFont="1" applyBorder="1" applyAlignment="1">
      <alignment horizontal="center"/>
    </xf>
    <xf numFmtId="0" fontId="7" fillId="0" borderId="3" xfId="0" applyFont="1" applyFill="1" applyBorder="1" applyAlignment="1">
      <alignment horizontal="center" vertical="center" wrapText="1"/>
    </xf>
    <xf numFmtId="2" fontId="7" fillId="0" borderId="3" xfId="0" applyNumberFormat="1" applyFont="1" applyFill="1" applyBorder="1" applyAlignment="1">
      <alignment horizontal="center" vertical="center" wrapText="1"/>
    </xf>
    <xf numFmtId="0" fontId="7" fillId="0" borderId="3" xfId="19" applyFont="1" applyFill="1" applyBorder="1" applyAlignment="1">
      <alignment horizontal="center" vertical="center" wrapText="1"/>
    </xf>
    <xf numFmtId="2" fontId="40" fillId="0" borderId="3" xfId="0" applyNumberFormat="1" applyFont="1" applyFill="1" applyBorder="1" applyAlignment="1">
      <alignment horizontal="center" vertical="center" wrapText="1"/>
    </xf>
    <xf numFmtId="0" fontId="40" fillId="0" borderId="3" xfId="0" applyFont="1" applyFill="1" applyBorder="1" applyAlignment="1">
      <alignment horizontal="left" vertical="center" wrapText="1"/>
    </xf>
    <xf numFmtId="0" fontId="24" fillId="0" borderId="0"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7" fillId="3" borderId="3" xfId="0" applyFont="1" applyFill="1" applyBorder="1" applyAlignment="1">
      <alignment horizontal="left"/>
    </xf>
    <xf numFmtId="168" fontId="7" fillId="3" borderId="3" xfId="0" applyNumberFormat="1" applyFont="1" applyFill="1" applyBorder="1" applyAlignment="1">
      <alignment horizontal="left" vertical="center" wrapText="1"/>
    </xf>
    <xf numFmtId="2" fontId="7" fillId="2" borderId="3" xfId="0" applyNumberFormat="1" applyFont="1" applyFill="1" applyBorder="1" applyAlignment="1">
      <alignment horizontal="left" vertical="center" wrapText="1"/>
    </xf>
    <xf numFmtId="166" fontId="7" fillId="3" borderId="3" xfId="0" applyNumberFormat="1" applyFont="1" applyFill="1" applyBorder="1" applyAlignment="1">
      <alignment horizontal="left" vertical="center" wrapText="1"/>
    </xf>
    <xf numFmtId="0" fontId="48" fillId="0" borderId="0" xfId="0" applyFont="1" applyFill="1"/>
    <xf numFmtId="0" fontId="11" fillId="0" borderId="0" xfId="0" applyFont="1" applyFill="1"/>
    <xf numFmtId="168" fontId="7" fillId="0" borderId="3" xfId="25" applyNumberFormat="1" applyFont="1" applyFill="1" applyBorder="1" applyAlignment="1">
      <alignment horizontal="center" vertical="center" wrapText="1"/>
    </xf>
    <xf numFmtId="0" fontId="8" fillId="0" borderId="3" xfId="25" applyFont="1" applyFill="1" applyBorder="1" applyAlignment="1">
      <alignment horizontal="center" vertical="center" wrapText="1"/>
    </xf>
    <xf numFmtId="2" fontId="8" fillId="0" borderId="3" xfId="25" applyNumberFormat="1" applyFont="1" applyFill="1" applyBorder="1" applyAlignment="1">
      <alignment horizontal="center" vertical="center" wrapText="1"/>
    </xf>
    <xf numFmtId="2" fontId="7" fillId="0" borderId="3" xfId="25" applyNumberFormat="1" applyFont="1" applyFill="1" applyBorder="1" applyAlignment="1">
      <alignment horizontal="center" vertical="center" wrapText="1"/>
    </xf>
    <xf numFmtId="168" fontId="7" fillId="0" borderId="3" xfId="28" applyNumberFormat="1" applyFont="1" applyBorder="1" applyAlignment="1">
      <alignment horizontal="center" vertical="center" wrapText="1"/>
    </xf>
    <xf numFmtId="168" fontId="8" fillId="0" borderId="3" xfId="25" applyNumberFormat="1" applyFont="1" applyFill="1" applyBorder="1" applyAlignment="1">
      <alignment horizontal="center" vertical="center" wrapText="1"/>
    </xf>
    <xf numFmtId="168" fontId="7" fillId="0" borderId="3" xfId="26" applyNumberFormat="1" applyFont="1" applyFill="1" applyBorder="1" applyAlignment="1">
      <alignment horizontal="center" vertical="center" wrapText="1"/>
    </xf>
    <xf numFmtId="2" fontId="8" fillId="0" borderId="3" xfId="26" applyNumberFormat="1" applyFont="1" applyFill="1" applyBorder="1" applyAlignment="1">
      <alignment horizontal="center" vertical="center" wrapText="1"/>
    </xf>
    <xf numFmtId="2" fontId="7" fillId="0" borderId="3" xfId="26" applyNumberFormat="1" applyFont="1" applyFill="1" applyBorder="1" applyAlignment="1">
      <alignment horizontal="center" vertical="center" wrapText="1"/>
    </xf>
    <xf numFmtId="2" fontId="8" fillId="0" borderId="3" xfId="9" applyNumberFormat="1" applyFont="1" applyFill="1" applyBorder="1" applyAlignment="1">
      <alignment horizontal="center"/>
    </xf>
    <xf numFmtId="0" fontId="8" fillId="0" borderId="3" xfId="9" applyFont="1" applyFill="1" applyBorder="1" applyAlignment="1">
      <alignment horizontal="center"/>
    </xf>
    <xf numFmtId="171" fontId="8" fillId="0" borderId="3" xfId="0" applyNumberFormat="1" applyFont="1" applyFill="1" applyBorder="1" applyAlignment="1">
      <alignment horizontal="center" vertical="center" wrapText="1"/>
    </xf>
    <xf numFmtId="165" fontId="8" fillId="0" borderId="3" xfId="9" applyNumberFormat="1" applyFont="1" applyFill="1" applyBorder="1" applyAlignment="1">
      <alignment horizontal="center"/>
    </xf>
    <xf numFmtId="2" fontId="8" fillId="0" borderId="3" xfId="8" applyNumberFormat="1" applyFont="1" applyBorder="1" applyAlignment="1">
      <alignment horizontal="center" vertical="center" wrapText="1"/>
    </xf>
    <xf numFmtId="2" fontId="7" fillId="0" borderId="3" xfId="8" applyNumberFormat="1" applyFont="1" applyFill="1" applyBorder="1" applyAlignment="1">
      <alignment horizontal="center" vertical="center" wrapText="1"/>
    </xf>
    <xf numFmtId="0" fontId="8" fillId="0" borderId="3" xfId="26" applyFont="1" applyFill="1" applyBorder="1" applyAlignment="1">
      <alignment horizontal="center" vertical="center" wrapText="1"/>
    </xf>
    <xf numFmtId="2" fontId="7" fillId="0" borderId="3" xfId="32" applyNumberFormat="1" applyFont="1" applyBorder="1" applyAlignment="1">
      <alignment horizontal="center" vertical="center" wrapText="1"/>
    </xf>
    <xf numFmtId="2" fontId="8" fillId="0" borderId="3" xfId="17" applyNumberFormat="1" applyFont="1" applyFill="1" applyBorder="1" applyAlignment="1">
      <alignment horizontal="center" vertical="center" wrapText="1"/>
    </xf>
    <xf numFmtId="2" fontId="7" fillId="0" borderId="3" xfId="8" applyNumberFormat="1" applyFont="1" applyBorder="1" applyAlignment="1">
      <alignment horizontal="center" vertical="center" wrapText="1"/>
    </xf>
    <xf numFmtId="2" fontId="7" fillId="0" borderId="3" xfId="0" applyNumberFormat="1" applyFont="1" applyBorder="1" applyAlignment="1">
      <alignment horizontal="center"/>
    </xf>
    <xf numFmtId="2" fontId="7" fillId="0" borderId="3" xfId="9" applyNumberFormat="1" applyFont="1" applyFill="1" applyBorder="1" applyAlignment="1">
      <alignment horizontal="center"/>
    </xf>
    <xf numFmtId="0" fontId="8" fillId="0" borderId="3" xfId="8" applyFont="1" applyBorder="1" applyAlignment="1">
      <alignment horizontal="center" vertical="center" wrapText="1"/>
    </xf>
    <xf numFmtId="0" fontId="48" fillId="0" borderId="0" xfId="0" applyFont="1"/>
    <xf numFmtId="0" fontId="49" fillId="0" borderId="3" xfId="0" applyFont="1" applyFill="1" applyBorder="1" applyAlignment="1">
      <alignment horizontal="center" vertical="center" wrapText="1"/>
    </xf>
    <xf numFmtId="166" fontId="31" fillId="0" borderId="3" xfId="0" applyNumberFormat="1" applyFont="1" applyBorder="1" applyAlignment="1">
      <alignment horizontal="center" vertical="center" wrapText="1"/>
    </xf>
    <xf numFmtId="0" fontId="3" fillId="0" borderId="0" xfId="0" applyFont="1"/>
    <xf numFmtId="2" fontId="47" fillId="3" borderId="3" xfId="0" applyNumberFormat="1" applyFont="1" applyFill="1" applyBorder="1" applyAlignment="1">
      <alignment horizontal="center" vertical="center" wrapText="1"/>
    </xf>
    <xf numFmtId="0" fontId="47" fillId="2" borderId="3" xfId="0" applyFont="1" applyFill="1" applyBorder="1" applyAlignment="1">
      <alignment horizontal="center" vertical="center" wrapText="1"/>
    </xf>
    <xf numFmtId="166" fontId="50" fillId="2" borderId="3" xfId="0" applyNumberFormat="1" applyFont="1" applyFill="1" applyBorder="1" applyAlignment="1">
      <alignment horizontal="center" vertical="center" wrapText="1"/>
    </xf>
    <xf numFmtId="166" fontId="50" fillId="3" borderId="3" xfId="0" applyNumberFormat="1" applyFont="1" applyFill="1" applyBorder="1" applyAlignment="1">
      <alignment horizontal="center" vertical="center" wrapText="1"/>
    </xf>
    <xf numFmtId="2" fontId="50" fillId="2" borderId="3" xfId="0" applyNumberFormat="1" applyFont="1" applyFill="1" applyBorder="1" applyAlignment="1">
      <alignment horizontal="center" vertical="center" wrapText="1"/>
    </xf>
    <xf numFmtId="166" fontId="50" fillId="0" borderId="3" xfId="28" applyNumberFormat="1" applyFont="1" applyBorder="1" applyAlignment="1">
      <alignment horizontal="center" vertical="center" wrapText="1"/>
    </xf>
    <xf numFmtId="0" fontId="50" fillId="0" borderId="0" xfId="0" applyFont="1"/>
    <xf numFmtId="0" fontId="47" fillId="0" borderId="3" xfId="28" applyFont="1" applyFill="1" applyBorder="1" applyAlignment="1">
      <alignment horizontal="center" vertical="center" wrapText="1"/>
    </xf>
    <xf numFmtId="166" fontId="50" fillId="0" borderId="3" xfId="0" applyNumberFormat="1" applyFont="1" applyBorder="1" applyAlignment="1">
      <alignment horizontal="center" vertical="center" wrapText="1"/>
    </xf>
    <xf numFmtId="2" fontId="50" fillId="0" borderId="3" xfId="0" applyNumberFormat="1" applyFont="1" applyBorder="1" applyAlignment="1">
      <alignment horizontal="center" vertical="center" wrapText="1"/>
    </xf>
    <xf numFmtId="2" fontId="47" fillId="0" borderId="3" xfId="0" applyNumberFormat="1" applyFont="1" applyFill="1" applyBorder="1" applyAlignment="1">
      <alignment horizontal="center" vertical="center" wrapText="1"/>
    </xf>
    <xf numFmtId="166" fontId="40" fillId="0" borderId="3" xfId="0" applyNumberFormat="1" applyFont="1" applyBorder="1" applyAlignment="1">
      <alignment horizontal="center" vertical="center" wrapText="1"/>
    </xf>
    <xf numFmtId="166" fontId="40" fillId="0" borderId="3" xfId="0" applyNumberFormat="1" applyFont="1" applyBorder="1" applyAlignment="1">
      <alignment horizontal="left" vertical="center" wrapText="1"/>
    </xf>
    <xf numFmtId="168" fontId="40" fillId="0" borderId="3" xfId="0" applyNumberFormat="1" applyFont="1" applyBorder="1" applyAlignment="1">
      <alignment horizontal="center" vertical="center" wrapText="1"/>
    </xf>
    <xf numFmtId="166" fontId="31" fillId="0" borderId="3" xfId="0" applyNumberFormat="1" applyFont="1" applyBorder="1" applyAlignment="1">
      <alignment horizontal="left" vertical="center" wrapText="1"/>
    </xf>
    <xf numFmtId="0" fontId="31" fillId="0" borderId="3" xfId="2" applyNumberFormat="1" applyFont="1" applyFill="1" applyBorder="1" applyAlignment="1">
      <alignment horizontal="center" vertical="center" wrapText="1"/>
    </xf>
    <xf numFmtId="0" fontId="31" fillId="0" borderId="3" xfId="2" applyNumberFormat="1" applyFont="1" applyFill="1" applyBorder="1" applyAlignment="1">
      <alignment horizontal="left" vertical="center" wrapText="1"/>
    </xf>
    <xf numFmtId="168" fontId="31" fillId="0" borderId="3" xfId="2" applyNumberFormat="1" applyFont="1" applyFill="1" applyBorder="1" applyAlignment="1">
      <alignment horizontal="center" vertical="center" wrapText="1"/>
    </xf>
    <xf numFmtId="0" fontId="8" fillId="0" borderId="3" xfId="2" applyNumberFormat="1" applyFont="1" applyFill="1" applyBorder="1" applyAlignment="1">
      <alignment horizontal="center" vertical="center" wrapText="1" shrinkToFit="1"/>
    </xf>
    <xf numFmtId="49" fontId="8" fillId="0" borderId="3" xfId="0" applyNumberFormat="1" applyFont="1" applyFill="1" applyBorder="1" applyAlignment="1">
      <alignment vertical="center" wrapText="1"/>
    </xf>
    <xf numFmtId="0" fontId="40" fillId="0" borderId="3" xfId="2" applyNumberFormat="1" applyFont="1" applyFill="1" applyBorder="1" applyAlignment="1">
      <alignment horizontal="center" vertical="center" wrapText="1"/>
    </xf>
    <xf numFmtId="0" fontId="40" fillId="0" borderId="3" xfId="2" applyNumberFormat="1" applyFont="1" applyFill="1" applyBorder="1" applyAlignment="1">
      <alignment horizontal="left" vertical="center" wrapText="1"/>
    </xf>
    <xf numFmtId="168" fontId="40" fillId="0" borderId="3" xfId="2" applyNumberFormat="1" applyFont="1" applyFill="1" applyBorder="1" applyAlignment="1">
      <alignment horizontal="center" vertical="center" wrapText="1"/>
    </xf>
    <xf numFmtId="0" fontId="7" fillId="0" borderId="3" xfId="2" applyNumberFormat="1" applyFont="1" applyFill="1" applyBorder="1" applyAlignment="1">
      <alignment horizontal="center" vertical="center" wrapText="1" shrinkToFit="1"/>
    </xf>
    <xf numFmtId="49" fontId="7" fillId="0" borderId="3" xfId="0" applyNumberFormat="1" applyFont="1" applyFill="1" applyBorder="1" applyAlignment="1">
      <alignment vertical="center" wrapText="1"/>
    </xf>
    <xf numFmtId="0" fontId="8" fillId="0" borderId="3" xfId="2" applyNumberFormat="1" applyFont="1" applyFill="1" applyBorder="1" applyAlignment="1">
      <alignment horizontal="center" vertical="center" wrapText="1"/>
    </xf>
    <xf numFmtId="2" fontId="31" fillId="0" borderId="3" xfId="2" applyNumberFormat="1" applyFont="1" applyFill="1" applyBorder="1" applyAlignment="1">
      <alignment horizontal="center" vertical="center" wrapText="1"/>
    </xf>
    <xf numFmtId="2" fontId="8" fillId="0" borderId="3" xfId="2" applyNumberFormat="1" applyFont="1" applyFill="1" applyBorder="1" applyAlignment="1">
      <alignment horizontal="center" vertical="center" wrapText="1"/>
    </xf>
    <xf numFmtId="2" fontId="7" fillId="0" borderId="3" xfId="2" applyNumberFormat="1" applyFont="1" applyFill="1" applyBorder="1" applyAlignment="1">
      <alignment horizontal="center" vertical="center" wrapText="1"/>
    </xf>
    <xf numFmtId="0" fontId="7" fillId="0" borderId="3" xfId="2" applyNumberFormat="1" applyFont="1" applyFill="1" applyBorder="1" applyAlignment="1">
      <alignment horizontal="center" vertical="center" wrapText="1"/>
    </xf>
    <xf numFmtId="43" fontId="8" fillId="0" borderId="3" xfId="2" applyNumberFormat="1" applyFont="1" applyFill="1" applyBorder="1" applyAlignment="1" applyProtection="1">
      <alignment horizontal="center" vertical="center"/>
      <protection hidden="1"/>
    </xf>
    <xf numFmtId="43" fontId="8" fillId="0" borderId="3" xfId="2" applyNumberFormat="1" applyFont="1" applyFill="1" applyBorder="1" applyAlignment="1" applyProtection="1">
      <alignment horizontal="center" vertical="center" wrapText="1"/>
      <protection locked="0"/>
    </xf>
    <xf numFmtId="2" fontId="31" fillId="0" borderId="3" xfId="0" applyNumberFormat="1" applyFont="1" applyFill="1" applyBorder="1" applyAlignment="1">
      <alignment horizontal="center" vertical="center" wrapText="1"/>
    </xf>
    <xf numFmtId="2" fontId="31" fillId="0" borderId="3" xfId="0" applyNumberFormat="1" applyFont="1" applyFill="1" applyBorder="1" applyAlignment="1">
      <alignment horizontal="center" vertical="center"/>
    </xf>
    <xf numFmtId="43" fontId="7" fillId="0" borderId="3" xfId="2" applyNumberFormat="1" applyFont="1" applyFill="1" applyBorder="1" applyAlignment="1" applyProtection="1">
      <alignment horizontal="center" vertical="center"/>
      <protection hidden="1"/>
    </xf>
    <xf numFmtId="0" fontId="8" fillId="0" borderId="3" xfId="2" applyNumberFormat="1" applyFont="1" applyFill="1" applyBorder="1" applyAlignment="1">
      <alignment horizontal="center" vertical="center"/>
    </xf>
    <xf numFmtId="43" fontId="8" fillId="0" borderId="3" xfId="2" applyNumberFormat="1" applyFont="1" applyFill="1" applyBorder="1" applyAlignment="1" applyProtection="1">
      <alignment horizontal="center" vertical="center"/>
      <protection locked="0"/>
    </xf>
    <xf numFmtId="43" fontId="7" fillId="0" borderId="3" xfId="2" applyNumberFormat="1" applyFont="1" applyFill="1" applyBorder="1" applyAlignment="1" applyProtection="1">
      <alignment horizontal="center" vertical="center"/>
      <protection locked="0"/>
    </xf>
    <xf numFmtId="0" fontId="40" fillId="0" borderId="3" xfId="0" applyFont="1" applyBorder="1" applyAlignment="1">
      <alignment horizontal="center" vertical="center" wrapText="1"/>
    </xf>
    <xf numFmtId="0" fontId="40" fillId="0" borderId="3" xfId="0" applyFont="1" applyBorder="1" applyAlignment="1">
      <alignment horizontal="left" vertical="center" wrapText="1"/>
    </xf>
    <xf numFmtId="0" fontId="31" fillId="0" borderId="3" xfId="0" applyFont="1" applyBorder="1" applyAlignment="1">
      <alignment vertical="center" wrapText="1"/>
    </xf>
    <xf numFmtId="2" fontId="40" fillId="0" borderId="3" xfId="0" applyNumberFormat="1" applyFont="1" applyBorder="1" applyAlignment="1">
      <alignment horizontal="center" vertical="center" wrapText="1"/>
    </xf>
    <xf numFmtId="0" fontId="31" fillId="0" borderId="3" xfId="0" applyFont="1" applyBorder="1" applyAlignment="1">
      <alignment horizontal="left" vertical="center" wrapText="1"/>
    </xf>
    <xf numFmtId="0" fontId="31" fillId="0" borderId="3" xfId="0" applyFont="1" applyFill="1" applyBorder="1" applyAlignment="1">
      <alignment horizontal="center" vertical="center"/>
    </xf>
    <xf numFmtId="0" fontId="40" fillId="0" borderId="3" xfId="0" applyFont="1" applyFill="1" applyBorder="1" applyAlignment="1">
      <alignment horizontal="center" vertical="center"/>
    </xf>
    <xf numFmtId="0" fontId="31" fillId="0" borderId="3" xfId="18" applyFont="1" applyFill="1" applyBorder="1" applyAlignment="1">
      <alignment horizontal="left" vertical="center" wrapText="1"/>
    </xf>
    <xf numFmtId="0" fontId="31" fillId="0" borderId="3" xfId="24" applyFont="1" applyFill="1" applyBorder="1" applyAlignment="1">
      <alignment vertical="center" wrapText="1"/>
    </xf>
    <xf numFmtId="3" fontId="31" fillId="0" borderId="3" xfId="0" applyNumberFormat="1" applyFont="1" applyFill="1" applyBorder="1" applyAlignment="1">
      <alignment horizontal="left" vertical="center" wrapText="1"/>
    </xf>
    <xf numFmtId="0" fontId="7" fillId="0" borderId="3" xfId="18" applyFont="1" applyFill="1" applyBorder="1" applyAlignment="1">
      <alignment horizontal="left" vertical="center" wrapText="1"/>
    </xf>
    <xf numFmtId="2" fontId="31" fillId="0" borderId="3" xfId="0" applyNumberFormat="1" applyFont="1" applyBorder="1" applyAlignment="1">
      <alignment horizontal="center" vertical="center"/>
    </xf>
    <xf numFmtId="0" fontId="40" fillId="0" borderId="3" xfId="18" applyFont="1" applyFill="1" applyBorder="1" applyAlignment="1">
      <alignment horizontal="left" vertical="center" wrapText="1"/>
    </xf>
    <xf numFmtId="0" fontId="40" fillId="0" borderId="3" xfId="24" applyFont="1" applyFill="1" applyBorder="1" applyAlignment="1">
      <alignment vertical="center" wrapText="1"/>
    </xf>
    <xf numFmtId="49" fontId="31" fillId="0" borderId="3" xfId="0" applyNumberFormat="1" applyFont="1" applyFill="1" applyBorder="1" applyAlignment="1">
      <alignment horizontal="center" vertical="center"/>
    </xf>
    <xf numFmtId="0" fontId="8" fillId="0" borderId="3" xfId="18" applyFont="1" applyFill="1" applyBorder="1" applyAlignment="1">
      <alignment horizontal="left" vertical="center" wrapText="1"/>
    </xf>
    <xf numFmtId="2" fontId="8" fillId="0" borderId="3" xfId="0" applyNumberFormat="1" applyFont="1" applyFill="1" applyBorder="1" applyAlignment="1" applyProtection="1">
      <alignment horizontal="center" vertical="center" wrapText="1"/>
      <protection locked="0"/>
    </xf>
    <xf numFmtId="0" fontId="31" fillId="0" borderId="3" xfId="24" applyFont="1" applyFill="1" applyBorder="1" applyAlignment="1">
      <alignment horizontal="left" vertical="center" wrapText="1"/>
    </xf>
    <xf numFmtId="0" fontId="40" fillId="0" borderId="3" xfId="0" applyFont="1" applyBorder="1" applyAlignment="1">
      <alignment vertical="center" wrapText="1"/>
    </xf>
    <xf numFmtId="0" fontId="40" fillId="0" borderId="6" xfId="0" applyFont="1" applyBorder="1" applyAlignment="1">
      <alignment horizontal="center" vertical="center" wrapText="1"/>
    </xf>
    <xf numFmtId="0" fontId="40" fillId="0" borderId="6" xfId="0" applyFont="1" applyBorder="1" applyAlignment="1">
      <alignment horizontal="left" vertical="center" wrapText="1"/>
    </xf>
    <xf numFmtId="168" fontId="7" fillId="0" borderId="3" xfId="0" applyNumberFormat="1" applyFont="1" applyFill="1" applyBorder="1" applyAlignment="1">
      <alignment vertical="center" wrapText="1"/>
    </xf>
    <xf numFmtId="0" fontId="8" fillId="0" borderId="3" xfId="19" applyFont="1" applyFill="1" applyBorder="1" applyAlignment="1">
      <alignment horizontal="center" vertical="center" wrapText="1"/>
    </xf>
    <xf numFmtId="0" fontId="8" fillId="0" borderId="3" xfId="13" applyFont="1" applyFill="1" applyBorder="1" applyAlignment="1">
      <alignment horizontal="left" vertical="center" wrapText="1"/>
    </xf>
    <xf numFmtId="0" fontId="8" fillId="0" borderId="3" xfId="19" applyFont="1" applyFill="1" applyBorder="1" applyAlignment="1">
      <alignment vertical="center" wrapText="1"/>
    </xf>
    <xf numFmtId="0" fontId="8" fillId="0" borderId="3" xfId="13" applyFont="1" applyFill="1" applyBorder="1" applyAlignment="1">
      <alignment horizontal="center" vertical="center" wrapText="1"/>
    </xf>
    <xf numFmtId="0" fontId="8" fillId="0" borderId="3" xfId="19" applyFont="1" applyFill="1" applyBorder="1" applyAlignment="1">
      <alignment horizontal="left" vertical="center" wrapText="1"/>
    </xf>
    <xf numFmtId="2" fontId="8" fillId="0" borderId="3" xfId="19" applyNumberFormat="1" applyFont="1" applyFill="1" applyBorder="1" applyAlignment="1">
      <alignment horizontal="center" vertical="center" wrapText="1"/>
    </xf>
    <xf numFmtId="0" fontId="8" fillId="0" borderId="3" xfId="20" applyFont="1" applyFill="1" applyBorder="1" applyAlignment="1">
      <alignment vertical="center" wrapText="1"/>
    </xf>
    <xf numFmtId="0" fontId="7" fillId="0" borderId="3" xfId="13" applyFont="1" applyFill="1" applyBorder="1" applyAlignment="1">
      <alignment horizontal="center" vertical="center" wrapText="1"/>
    </xf>
    <xf numFmtId="2" fontId="8" fillId="0" borderId="3" xfId="34" applyNumberFormat="1" applyFont="1" applyFill="1" applyBorder="1" applyAlignment="1">
      <alignment horizontal="left" vertical="center" wrapText="1"/>
    </xf>
    <xf numFmtId="0" fontId="7" fillId="0" borderId="3" xfId="19" applyFont="1" applyFill="1" applyBorder="1" applyAlignment="1">
      <alignment vertical="center" wrapText="1"/>
    </xf>
    <xf numFmtId="0" fontId="7" fillId="0" borderId="3" xfId="19" applyFont="1" applyFill="1" applyBorder="1" applyAlignment="1">
      <alignment horizontal="left" vertical="center" wrapText="1"/>
    </xf>
    <xf numFmtId="0" fontId="8" fillId="0" borderId="3" xfId="13" applyFont="1" applyFill="1" applyBorder="1" applyAlignment="1">
      <alignment horizontal="center" vertical="center"/>
    </xf>
    <xf numFmtId="0" fontId="7" fillId="0" borderId="3" xfId="13" applyFont="1" applyFill="1" applyBorder="1" applyAlignment="1">
      <alignment horizontal="left" vertical="center" wrapText="1"/>
    </xf>
    <xf numFmtId="0" fontId="7" fillId="0" borderId="3" xfId="20" applyFont="1" applyFill="1" applyBorder="1" applyAlignment="1">
      <alignment vertical="center" wrapText="1"/>
    </xf>
    <xf numFmtId="168" fontId="7" fillId="0" borderId="3" xfId="0" applyNumberFormat="1" applyFont="1" applyFill="1" applyBorder="1" applyAlignment="1">
      <alignment horizontal="center" vertical="center" wrapText="1"/>
    </xf>
    <xf numFmtId="2" fontId="8" fillId="0" borderId="3" xfId="13" applyNumberFormat="1" applyFont="1" applyFill="1" applyBorder="1" applyAlignment="1">
      <alignment horizontal="center" vertical="center" wrapText="1"/>
    </xf>
    <xf numFmtId="2" fontId="7" fillId="0" borderId="3" xfId="34" applyNumberFormat="1" applyFont="1" applyFill="1" applyBorder="1" applyAlignment="1">
      <alignment horizontal="left" vertical="center" wrapText="1"/>
    </xf>
    <xf numFmtId="0" fontId="8" fillId="0" borderId="3" xfId="13" applyFont="1" applyFill="1" applyBorder="1" applyAlignment="1">
      <alignment vertical="center" wrapText="1"/>
    </xf>
    <xf numFmtId="0" fontId="7" fillId="0" borderId="3" xfId="13" applyFont="1" applyFill="1" applyBorder="1" applyAlignment="1">
      <alignment vertical="center" wrapText="1"/>
    </xf>
    <xf numFmtId="168" fontId="8" fillId="0" borderId="3" xfId="19" applyNumberFormat="1" applyFont="1" applyFill="1" applyBorder="1" applyAlignment="1">
      <alignment horizontal="center" vertical="center" wrapText="1"/>
    </xf>
    <xf numFmtId="166" fontId="8" fillId="0" borderId="3" xfId="19" applyNumberFormat="1" applyFont="1" applyFill="1" applyBorder="1" applyAlignment="1">
      <alignment horizontal="left" vertical="center" wrapText="1"/>
    </xf>
    <xf numFmtId="0" fontId="7" fillId="0" borderId="3" xfId="19" applyFont="1" applyFill="1" applyBorder="1" applyAlignment="1">
      <alignment horizontal="center"/>
    </xf>
    <xf numFmtId="0" fontId="47" fillId="0" borderId="3" xfId="19" applyFont="1" applyFill="1" applyBorder="1" applyAlignment="1">
      <alignment horizontal="center" vertical="center" wrapText="1"/>
    </xf>
    <xf numFmtId="166" fontId="50" fillId="0" borderId="3" xfId="0" applyNumberFormat="1" applyFont="1" applyFill="1" applyBorder="1" applyAlignment="1">
      <alignment horizontal="center" vertical="center" wrapText="1"/>
    </xf>
    <xf numFmtId="168" fontId="7" fillId="0" borderId="3" xfId="19" applyNumberFormat="1" applyFont="1" applyFill="1" applyBorder="1" applyAlignment="1">
      <alignment horizontal="center" vertical="center" wrapText="1"/>
    </xf>
    <xf numFmtId="168" fontId="7" fillId="0" borderId="3" xfId="19" applyNumberFormat="1" applyFont="1" applyFill="1" applyBorder="1" applyAlignment="1">
      <alignment horizontal="center" vertical="center"/>
    </xf>
    <xf numFmtId="0" fontId="21" fillId="0" borderId="0" xfId="0" applyFont="1" applyBorder="1" applyAlignment="1">
      <alignment horizontal="center" vertical="center"/>
    </xf>
    <xf numFmtId="0" fontId="5" fillId="0" borderId="0" xfId="0" applyFont="1" applyAlignment="1">
      <alignment horizontal="center" vertical="center"/>
    </xf>
    <xf numFmtId="2" fontId="31" fillId="0" borderId="3" xfId="0" applyNumberFormat="1" applyFont="1" applyFill="1" applyBorder="1" applyAlignment="1">
      <alignment vertical="center" wrapText="1"/>
    </xf>
    <xf numFmtId="0" fontId="31" fillId="0" borderId="3" xfId="0" applyFont="1" applyFill="1" applyBorder="1" applyAlignment="1">
      <alignment horizontal="left" wrapText="1"/>
    </xf>
    <xf numFmtId="0" fontId="31" fillId="0" borderId="3" xfId="0" applyFont="1" applyFill="1" applyBorder="1" applyAlignment="1">
      <alignment horizontal="center" wrapText="1"/>
    </xf>
    <xf numFmtId="0" fontId="31" fillId="0" borderId="3" xfId="0" applyFont="1" applyFill="1" applyBorder="1" applyAlignment="1">
      <alignment wrapText="1"/>
    </xf>
    <xf numFmtId="0" fontId="31" fillId="0" borderId="3" xfId="0" applyFont="1" applyFill="1" applyBorder="1" applyAlignment="1">
      <alignment horizontal="center"/>
    </xf>
    <xf numFmtId="2" fontId="8" fillId="0" borderId="3" xfId="0" applyNumberFormat="1" applyFont="1" applyFill="1" applyBorder="1" applyAlignment="1">
      <alignment vertical="center" wrapText="1"/>
    </xf>
    <xf numFmtId="0" fontId="8" fillId="0" borderId="3" xfId="0" applyFont="1" applyFill="1" applyBorder="1" applyAlignment="1">
      <alignment horizontal="left" wrapText="1"/>
    </xf>
    <xf numFmtId="39" fontId="31" fillId="0" borderId="3" xfId="0" applyNumberFormat="1" applyFont="1" applyFill="1" applyBorder="1" applyAlignment="1">
      <alignment horizontal="center" vertical="center" wrapText="1"/>
    </xf>
    <xf numFmtId="0" fontId="40" fillId="0" borderId="3" xfId="0" applyFont="1" applyFill="1" applyBorder="1" applyAlignment="1">
      <alignment wrapText="1"/>
    </xf>
    <xf numFmtId="2" fontId="40" fillId="0" borderId="3" xfId="7" applyNumberFormat="1" applyFont="1" applyFill="1" applyBorder="1" applyAlignment="1">
      <alignment vertical="center" wrapText="1"/>
    </xf>
    <xf numFmtId="0" fontId="31" fillId="0" borderId="3" xfId="7" applyFont="1" applyFill="1" applyBorder="1" applyAlignment="1">
      <alignment vertical="center" wrapText="1"/>
    </xf>
    <xf numFmtId="0" fontId="31" fillId="0" borderId="3" xfId="7" applyFont="1" applyFill="1" applyBorder="1" applyAlignment="1">
      <alignment horizontal="left" vertical="center" wrapText="1"/>
    </xf>
    <xf numFmtId="2" fontId="31" fillId="0" borderId="3" xfId="7" applyNumberFormat="1" applyFont="1" applyFill="1" applyBorder="1" applyAlignment="1">
      <alignment horizontal="center" vertical="center" wrapText="1"/>
    </xf>
    <xf numFmtId="0" fontId="40" fillId="0" borderId="3" xfId="0" applyFont="1" applyFill="1" applyBorder="1" applyAlignment="1">
      <alignment vertical="center"/>
    </xf>
    <xf numFmtId="0" fontId="31" fillId="0" borderId="3" xfId="0" applyFont="1" applyFill="1" applyBorder="1"/>
    <xf numFmtId="2" fontId="31" fillId="0" borderId="3" xfId="7" applyNumberFormat="1" applyFont="1" applyFill="1" applyBorder="1" applyAlignment="1">
      <alignment vertical="center" wrapText="1"/>
    </xf>
    <xf numFmtId="0" fontId="45" fillId="0" borderId="0" xfId="0" applyFont="1" applyFill="1" applyBorder="1"/>
    <xf numFmtId="0" fontId="45" fillId="0" borderId="0" xfId="0" applyFont="1" applyFill="1"/>
    <xf numFmtId="166" fontId="35" fillId="0" borderId="3" xfId="0" applyNumberFormat="1" applyFont="1" applyFill="1" applyBorder="1" applyAlignment="1">
      <alignment horizontal="center" vertical="center" wrapText="1"/>
    </xf>
    <xf numFmtId="0" fontId="50" fillId="0" borderId="0" xfId="0" applyFont="1" applyFill="1" applyBorder="1"/>
    <xf numFmtId="0" fontId="50" fillId="0" borderId="0" xfId="0" applyFont="1" applyFill="1"/>
    <xf numFmtId="166" fontId="40" fillId="0" borderId="3" xfId="0" applyNumberFormat="1" applyFont="1" applyFill="1" applyBorder="1" applyAlignment="1">
      <alignment horizontal="center"/>
    </xf>
    <xf numFmtId="0" fontId="40" fillId="0" borderId="3" xfId="0" applyFont="1" applyFill="1" applyBorder="1"/>
    <xf numFmtId="4" fontId="31" fillId="0" borderId="3" xfId="0" applyNumberFormat="1" applyFont="1" applyFill="1" applyBorder="1" applyAlignment="1">
      <alignment horizontal="center" vertical="center" wrapText="1"/>
    </xf>
    <xf numFmtId="2" fontId="31" fillId="0" borderId="3" xfId="0" applyNumberFormat="1" applyFont="1" applyFill="1" applyBorder="1" applyAlignment="1">
      <alignment horizontal="center" wrapText="1"/>
    </xf>
    <xf numFmtId="2" fontId="40" fillId="0" borderId="3" xfId="0" applyNumberFormat="1" applyFont="1" applyFill="1" applyBorder="1" applyAlignment="1">
      <alignment horizontal="center"/>
    </xf>
    <xf numFmtId="39" fontId="31" fillId="0" borderId="6" xfId="0" applyNumberFormat="1" applyFont="1" applyFill="1" applyBorder="1" applyAlignment="1">
      <alignment horizontal="left" vertical="center" wrapText="1"/>
    </xf>
    <xf numFmtId="0" fontId="26" fillId="0" borderId="3" xfId="0" applyFont="1" applyFill="1" applyBorder="1" applyAlignment="1">
      <alignment horizontal="center" vertical="center" wrapText="1"/>
    </xf>
    <xf numFmtId="166" fontId="25" fillId="0" borderId="3" xfId="0" applyNumberFormat="1" applyFont="1" applyFill="1" applyBorder="1" applyAlignment="1">
      <alignment horizontal="center" vertical="center" wrapText="1"/>
    </xf>
    <xf numFmtId="2" fontId="7" fillId="0" borderId="3" xfId="13" applyNumberFormat="1" applyFont="1" applyFill="1" applyBorder="1" applyAlignment="1">
      <alignment horizontal="left" vertical="center" wrapText="1"/>
    </xf>
    <xf numFmtId="168" fontId="7" fillId="0" borderId="3" xfId="0" applyNumberFormat="1" applyFont="1" applyFill="1" applyBorder="1" applyAlignment="1">
      <alignment horizontal="left" vertical="center" wrapText="1"/>
    </xf>
    <xf numFmtId="0" fontId="8" fillId="0" borderId="3" xfId="41" applyNumberFormat="1" applyFont="1" applyFill="1" applyBorder="1" applyAlignment="1">
      <alignment horizontal="left" vertical="center" wrapText="1"/>
    </xf>
    <xf numFmtId="168" fontId="8" fillId="0" borderId="3" xfId="0" applyNumberFormat="1" applyFont="1" applyFill="1" applyBorder="1" applyAlignment="1">
      <alignment vertical="center" wrapText="1"/>
    </xf>
    <xf numFmtId="0" fontId="25" fillId="0" borderId="3" xfId="38" applyFont="1" applyFill="1" applyBorder="1" applyAlignment="1">
      <alignment horizontal="left" vertical="center" wrapText="1"/>
    </xf>
    <xf numFmtId="0" fontId="25" fillId="0" borderId="3" xfId="24" applyNumberFormat="1" applyFont="1" applyFill="1" applyBorder="1" applyAlignment="1">
      <alignment horizontal="left" vertical="center" wrapText="1"/>
    </xf>
    <xf numFmtId="2" fontId="7" fillId="0" borderId="3" xfId="35" applyNumberFormat="1" applyFont="1" applyFill="1" applyBorder="1" applyAlignment="1">
      <alignment horizontal="left" vertical="center" wrapText="1"/>
    </xf>
    <xf numFmtId="0" fontId="25" fillId="0" borderId="3" xfId="15" applyNumberFormat="1" applyFont="1" applyFill="1" applyBorder="1" applyAlignment="1">
      <alignment vertical="center" wrapText="1"/>
    </xf>
    <xf numFmtId="166" fontId="8" fillId="0" borderId="3" xfId="14" applyNumberFormat="1" applyFont="1" applyFill="1" applyBorder="1" applyAlignment="1">
      <alignment vertical="center" wrapText="1"/>
    </xf>
    <xf numFmtId="168" fontId="8" fillId="0" borderId="3" xfId="8" applyNumberFormat="1" applyFont="1" applyFill="1" applyBorder="1" applyAlignment="1">
      <alignment vertical="center" wrapText="1"/>
    </xf>
    <xf numFmtId="168" fontId="8" fillId="0" borderId="3" xfId="14" applyNumberFormat="1" applyFont="1" applyFill="1" applyBorder="1" applyAlignment="1">
      <alignment vertical="center" wrapText="1"/>
    </xf>
    <xf numFmtId="0" fontId="8" fillId="0" borderId="3" xfId="14" applyNumberFormat="1" applyFont="1" applyFill="1" applyBorder="1" applyAlignment="1">
      <alignment vertical="center" wrapText="1"/>
    </xf>
    <xf numFmtId="0" fontId="7" fillId="0" borderId="3" xfId="0" applyFont="1" applyFill="1" applyBorder="1" applyAlignment="1">
      <alignment horizontal="left" wrapText="1"/>
    </xf>
    <xf numFmtId="0" fontId="8" fillId="0" borderId="3" xfId="0" applyNumberFormat="1" applyFont="1" applyFill="1" applyBorder="1" applyAlignment="1">
      <alignment horizontal="left" vertical="center" wrapText="1"/>
    </xf>
    <xf numFmtId="2" fontId="25" fillId="0" borderId="3" xfId="38" applyNumberFormat="1" applyFont="1" applyFill="1" applyBorder="1" applyAlignment="1">
      <alignment horizontal="left" vertical="center" wrapText="1"/>
    </xf>
    <xf numFmtId="2" fontId="25" fillId="0" borderId="3" xfId="0" applyNumberFormat="1" applyFont="1" applyFill="1" applyBorder="1" applyAlignment="1">
      <alignment horizontal="center" vertical="center" wrapText="1"/>
    </xf>
    <xf numFmtId="2" fontId="25" fillId="0" borderId="3" xfId="37" applyNumberFormat="1" applyFont="1" applyFill="1" applyBorder="1" applyAlignment="1">
      <alignment horizontal="center" vertical="center"/>
    </xf>
    <xf numFmtId="2" fontId="25" fillId="0" borderId="3" xfId="0" applyNumberFormat="1"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0" fontId="25" fillId="0" borderId="3" xfId="0" applyFont="1" applyFill="1" applyBorder="1" applyAlignment="1">
      <alignment horizontal="left" vertical="center" wrapText="1"/>
    </xf>
    <xf numFmtId="2" fontId="7" fillId="0" borderId="3" xfId="37" applyNumberFormat="1" applyFont="1" applyFill="1" applyBorder="1" applyAlignment="1">
      <alignment horizontal="left" vertical="center"/>
    </xf>
    <xf numFmtId="0" fontId="7" fillId="0" borderId="3" xfId="0" applyFont="1" applyFill="1" applyBorder="1" applyAlignment="1">
      <alignment horizontal="left"/>
    </xf>
    <xf numFmtId="1" fontId="8" fillId="0" borderId="3" xfId="0" applyNumberFormat="1" applyFont="1" applyFill="1" applyBorder="1" applyAlignment="1">
      <alignment horizontal="center" vertical="center" wrapText="1"/>
    </xf>
    <xf numFmtId="0" fontId="25" fillId="0" borderId="3" xfId="0" applyNumberFormat="1" applyFont="1" applyFill="1" applyBorder="1" applyAlignment="1">
      <alignment horizontal="left" vertical="center" wrapText="1"/>
    </xf>
    <xf numFmtId="4" fontId="8" fillId="0" borderId="3" xfId="39" applyNumberFormat="1" applyFont="1" applyFill="1" applyBorder="1" applyAlignment="1">
      <alignment vertical="center"/>
    </xf>
    <xf numFmtId="2" fontId="8" fillId="0" borderId="3" xfId="40" applyNumberFormat="1" applyFont="1" applyFill="1" applyBorder="1" applyAlignment="1">
      <alignment horizontal="center" vertical="center" wrapText="1"/>
    </xf>
    <xf numFmtId="2" fontId="8" fillId="0" borderId="3" xfId="14" applyNumberFormat="1" applyFont="1" applyFill="1" applyBorder="1" applyAlignment="1">
      <alignment horizontal="center" vertical="center" wrapText="1"/>
    </xf>
    <xf numFmtId="2" fontId="8" fillId="0" borderId="3" xfId="36" applyNumberFormat="1" applyFont="1" applyFill="1" applyBorder="1" applyAlignment="1">
      <alignment horizontal="center" vertical="center"/>
    </xf>
    <xf numFmtId="166" fontId="8" fillId="0" borderId="3" xfId="14" applyNumberFormat="1" applyFont="1" applyFill="1" applyBorder="1" applyAlignment="1">
      <alignment horizontal="left" vertical="center" wrapText="1"/>
    </xf>
    <xf numFmtId="0" fontId="8" fillId="0" borderId="3" xfId="14" applyFont="1" applyFill="1" applyBorder="1" applyAlignment="1">
      <alignment vertical="center" wrapText="1"/>
    </xf>
    <xf numFmtId="0" fontId="8" fillId="0" borderId="3" xfId="14" applyNumberFormat="1" applyFont="1" applyFill="1" applyBorder="1" applyAlignment="1">
      <alignment vertical="center"/>
    </xf>
    <xf numFmtId="0" fontId="8" fillId="0" borderId="3" xfId="8" applyFont="1" applyFill="1" applyBorder="1" applyAlignment="1">
      <alignment horizontal="left" vertical="center"/>
    </xf>
    <xf numFmtId="2" fontId="8" fillId="0" borderId="3" xfId="8" applyNumberFormat="1" applyFont="1" applyFill="1" applyBorder="1" applyAlignment="1">
      <alignment horizontal="center" vertical="center"/>
    </xf>
    <xf numFmtId="1" fontId="7" fillId="0" borderId="3" xfId="0" applyNumberFormat="1" applyFont="1" applyFill="1" applyBorder="1" applyAlignment="1">
      <alignment horizontal="center" vertical="center" wrapText="1"/>
    </xf>
    <xf numFmtId="166" fontId="7" fillId="0" borderId="3" xfId="14" applyNumberFormat="1" applyFont="1" applyFill="1" applyBorder="1" applyAlignment="1">
      <alignment vertical="center" wrapText="1"/>
    </xf>
    <xf numFmtId="2" fontId="7" fillId="0" borderId="3" xfId="14" applyNumberFormat="1" applyFont="1" applyFill="1" applyBorder="1" applyAlignment="1">
      <alignment horizontal="center" vertical="center" wrapText="1"/>
    </xf>
    <xf numFmtId="0" fontId="7" fillId="0" borderId="3" xfId="14" applyNumberFormat="1" applyFont="1" applyFill="1" applyBorder="1" applyAlignment="1">
      <alignment vertical="center" wrapText="1"/>
    </xf>
    <xf numFmtId="2" fontId="26" fillId="0" borderId="3" xfId="40" applyNumberFormat="1" applyFont="1" applyFill="1" applyBorder="1" applyAlignment="1">
      <alignment horizontal="left" vertical="center"/>
    </xf>
    <xf numFmtId="2" fontId="26" fillId="0" borderId="3" xfId="0" applyNumberFormat="1" applyFont="1" applyFill="1" applyBorder="1" applyAlignment="1">
      <alignment horizontal="center" vertical="center" wrapText="1"/>
    </xf>
    <xf numFmtId="2" fontId="7" fillId="0" borderId="3" xfId="40" applyNumberFormat="1" applyFont="1" applyFill="1" applyBorder="1" applyAlignment="1">
      <alignment horizontal="center" vertical="center"/>
    </xf>
    <xf numFmtId="2" fontId="7" fillId="0" borderId="3" xfId="40" applyNumberFormat="1" applyFont="1" applyFill="1" applyBorder="1" applyAlignment="1">
      <alignment horizontal="left" vertical="center"/>
    </xf>
    <xf numFmtId="2" fontId="8" fillId="0" borderId="3" xfId="14" applyNumberFormat="1" applyFont="1" applyFill="1" applyBorder="1" applyAlignment="1">
      <alignment horizontal="center" vertical="center"/>
    </xf>
    <xf numFmtId="1" fontId="8" fillId="0" borderId="3" xfId="14" applyNumberFormat="1" applyFont="1" applyFill="1" applyBorder="1" applyAlignment="1">
      <alignment vertical="center" wrapText="1"/>
    </xf>
    <xf numFmtId="2" fontId="26" fillId="0" borderId="3" xfId="38" applyNumberFormat="1" applyFont="1" applyFill="1" applyBorder="1" applyAlignment="1">
      <alignment horizontal="left" vertical="center"/>
    </xf>
    <xf numFmtId="0" fontId="26" fillId="0" borderId="3" xfId="0" applyFont="1" applyFill="1" applyBorder="1" applyAlignment="1">
      <alignment horizontal="left" vertical="center" wrapText="1"/>
    </xf>
    <xf numFmtId="0" fontId="8" fillId="0" borderId="0" xfId="0" applyNumberFormat="1" applyFont="1" applyFill="1" applyBorder="1" applyAlignment="1">
      <alignment horizontal="center"/>
    </xf>
    <xf numFmtId="0" fontId="8" fillId="0" borderId="0" xfId="0" applyNumberFormat="1" applyFont="1" applyFill="1" applyBorder="1" applyAlignment="1">
      <alignment horizontal="left"/>
    </xf>
    <xf numFmtId="0" fontId="8" fillId="0" borderId="0" xfId="0" applyNumberFormat="1" applyFont="1" applyFill="1" applyBorder="1" applyAlignment="1">
      <alignment horizontal="right"/>
    </xf>
    <xf numFmtId="0" fontId="7" fillId="0" borderId="0" xfId="0" applyNumberFormat="1" applyFont="1" applyFill="1" applyBorder="1" applyAlignment="1"/>
    <xf numFmtId="0" fontId="45" fillId="0" borderId="0" xfId="0" applyNumberFormat="1" applyFont="1" applyFill="1" applyBorder="1" applyAlignment="1"/>
    <xf numFmtId="0" fontId="52" fillId="0" borderId="3" xfId="0" applyFont="1" applyFill="1" applyBorder="1" applyAlignment="1">
      <alignment horizontal="right" vertical="center" wrapText="1"/>
    </xf>
    <xf numFmtId="0" fontId="52" fillId="0" borderId="3" xfId="0" applyFont="1" applyFill="1" applyBorder="1" applyAlignment="1">
      <alignment horizontal="center" vertical="center" wrapText="1"/>
    </xf>
    <xf numFmtId="166" fontId="53" fillId="0" borderId="3" xfId="0" applyNumberFormat="1" applyFont="1" applyFill="1" applyBorder="1" applyAlignment="1">
      <alignment horizontal="center" vertical="center" wrapText="1"/>
    </xf>
    <xf numFmtId="166" fontId="53" fillId="0" borderId="3" xfId="0" applyNumberFormat="1" applyFont="1" applyFill="1" applyBorder="1" applyAlignment="1">
      <alignment horizontal="right" vertical="center" wrapText="1"/>
    </xf>
    <xf numFmtId="166" fontId="53" fillId="0" borderId="3" xfId="0" applyNumberFormat="1" applyFont="1" applyFill="1" applyBorder="1" applyAlignment="1">
      <alignment horizontal="left" vertical="center" wrapText="1"/>
    </xf>
    <xf numFmtId="0" fontId="50" fillId="0" borderId="0" xfId="0" applyNumberFormat="1" applyFont="1" applyFill="1" applyBorder="1" applyAlignment="1"/>
    <xf numFmtId="0" fontId="25" fillId="0" borderId="3" xfId="0" applyFont="1" applyFill="1" applyBorder="1" applyAlignment="1">
      <alignment horizontal="center" vertical="center" wrapText="1"/>
    </xf>
    <xf numFmtId="0" fontId="25" fillId="0" borderId="3" xfId="15" applyFont="1" applyFill="1" applyBorder="1" applyAlignment="1">
      <alignment vertical="center"/>
    </xf>
    <xf numFmtId="168" fontId="25" fillId="0" borderId="3" xfId="15" applyNumberFormat="1" applyFont="1" applyFill="1" applyBorder="1" applyAlignment="1">
      <alignment vertical="center"/>
    </xf>
    <xf numFmtId="0" fontId="25" fillId="0" borderId="3" xfId="15" applyNumberFormat="1" applyFont="1" applyFill="1" applyBorder="1" applyAlignment="1">
      <alignment horizontal="left" vertical="center"/>
    </xf>
    <xf numFmtId="168" fontId="26" fillId="0" borderId="3" xfId="15" applyNumberFormat="1" applyFont="1" applyFill="1" applyBorder="1" applyAlignment="1">
      <alignment vertical="center"/>
    </xf>
    <xf numFmtId="0" fontId="26" fillId="0" borderId="3" xfId="15" applyFont="1" applyFill="1" applyBorder="1" applyAlignment="1">
      <alignment horizontal="left" vertical="center"/>
    </xf>
    <xf numFmtId="0" fontId="7" fillId="0" borderId="3" xfId="0" applyNumberFormat="1" applyFont="1" applyFill="1" applyBorder="1" applyAlignment="1">
      <alignment vertical="center"/>
    </xf>
    <xf numFmtId="0" fontId="25" fillId="0" borderId="3" xfId="15" applyFont="1" applyFill="1" applyBorder="1" applyAlignment="1">
      <alignment vertical="center" wrapText="1"/>
    </xf>
    <xf numFmtId="0" fontId="8" fillId="0" borderId="3" xfId="0" applyNumberFormat="1" applyFont="1" applyFill="1" applyBorder="1" applyAlignment="1">
      <alignment vertical="center" wrapText="1"/>
    </xf>
    <xf numFmtId="0" fontId="7" fillId="0" borderId="3" xfId="0" applyNumberFormat="1" applyFont="1" applyFill="1" applyBorder="1" applyAlignment="1">
      <alignment vertical="center" wrapText="1"/>
    </xf>
    <xf numFmtId="0" fontId="25" fillId="0" borderId="3" xfId="15" applyFont="1" applyFill="1" applyBorder="1" applyAlignment="1">
      <alignment horizontal="left" vertical="center"/>
    </xf>
    <xf numFmtId="0" fontId="8" fillId="0" borderId="3" xfId="41" applyNumberFormat="1" applyFont="1" applyFill="1" applyBorder="1" applyAlignment="1">
      <alignment horizontal="left" vertical="center"/>
    </xf>
    <xf numFmtId="2" fontId="26" fillId="0" borderId="3" xfId="15" applyNumberFormat="1" applyFont="1" applyFill="1" applyBorder="1" applyAlignment="1">
      <alignment horizontal="left" vertical="center"/>
    </xf>
    <xf numFmtId="0" fontId="26" fillId="0" borderId="3" xfId="15" applyFont="1" applyFill="1" applyBorder="1" applyAlignment="1">
      <alignment vertical="center"/>
    </xf>
    <xf numFmtId="168" fontId="26" fillId="0" borderId="3" xfId="15" applyNumberFormat="1" applyFont="1" applyFill="1" applyBorder="1" applyAlignment="1">
      <alignment horizontal="center" vertical="center"/>
    </xf>
    <xf numFmtId="0" fontId="8" fillId="0" borderId="3" xfId="41" applyNumberFormat="1" applyFont="1" applyFill="1" applyBorder="1" applyAlignment="1">
      <alignment horizontal="center" vertical="center"/>
    </xf>
    <xf numFmtId="168" fontId="25" fillId="0" borderId="3" xfId="15" applyNumberFormat="1" applyFont="1" applyFill="1" applyBorder="1" applyAlignment="1">
      <alignment horizontal="center" vertical="center"/>
    </xf>
    <xf numFmtId="2" fontId="8" fillId="0" borderId="3" xfId="41" applyNumberFormat="1" applyFont="1" applyFill="1" applyBorder="1" applyAlignment="1">
      <alignment horizontal="center" vertical="center"/>
    </xf>
    <xf numFmtId="2" fontId="8" fillId="0" borderId="3" xfId="0" applyNumberFormat="1" applyFont="1" applyFill="1" applyBorder="1" applyAlignment="1">
      <alignment horizontal="center" vertical="center"/>
    </xf>
    <xf numFmtId="0" fontId="7" fillId="0" borderId="3" xfId="41" applyNumberFormat="1" applyFont="1" applyFill="1" applyBorder="1" applyAlignment="1">
      <alignment horizontal="center" vertical="center"/>
    </xf>
    <xf numFmtId="0" fontId="7" fillId="0" borderId="3" xfId="41" applyNumberFormat="1" applyFont="1" applyFill="1" applyBorder="1" applyAlignment="1">
      <alignment horizontal="left" vertical="center"/>
    </xf>
    <xf numFmtId="2" fontId="7" fillId="0" borderId="3" xfId="0" applyNumberFormat="1" applyFont="1" applyFill="1" applyBorder="1" applyAlignment="1">
      <alignment horizontal="center" vertical="center"/>
    </xf>
    <xf numFmtId="2" fontId="7" fillId="0" borderId="3" xfId="41" applyNumberFormat="1" applyFont="1" applyFill="1" applyBorder="1" applyAlignment="1">
      <alignment horizontal="center" vertical="center"/>
    </xf>
    <xf numFmtId="2" fontId="25" fillId="0" borderId="3" xfId="41" applyNumberFormat="1" applyFont="1" applyFill="1" applyBorder="1" applyAlignment="1">
      <alignment horizontal="center" vertical="center"/>
    </xf>
    <xf numFmtId="0" fontId="8" fillId="0" borderId="3" xfId="0" applyFont="1" applyFill="1" applyBorder="1" applyAlignment="1">
      <alignment horizontal="left" vertical="center"/>
    </xf>
    <xf numFmtId="0" fontId="7" fillId="0" borderId="3" xfId="0" applyFont="1" applyFill="1" applyBorder="1" applyAlignment="1">
      <alignment horizontal="left" vertical="center"/>
    </xf>
    <xf numFmtId="2" fontId="26" fillId="0" borderId="3" xfId="0" applyNumberFormat="1" applyFont="1" applyFill="1" applyBorder="1" applyAlignment="1">
      <alignment horizontal="center" vertical="center"/>
    </xf>
    <xf numFmtId="0" fontId="25" fillId="0" borderId="3" xfId="0" applyFont="1" applyFill="1" applyBorder="1" applyAlignment="1">
      <alignment horizontal="left" vertical="center"/>
    </xf>
    <xf numFmtId="0" fontId="25" fillId="0" borderId="3" xfId="41" applyNumberFormat="1" applyFont="1" applyFill="1" applyBorder="1" applyAlignment="1">
      <alignment horizontal="center" vertical="center"/>
    </xf>
    <xf numFmtId="0" fontId="25" fillId="0" borderId="3" xfId="41" applyNumberFormat="1" applyFont="1" applyFill="1" applyBorder="1" applyAlignment="1">
      <alignment horizontal="left" vertical="center"/>
    </xf>
    <xf numFmtId="2" fontId="25" fillId="0" borderId="3" xfId="0" applyNumberFormat="1" applyFont="1" applyFill="1" applyBorder="1" applyAlignment="1">
      <alignment horizontal="center" vertical="center"/>
    </xf>
    <xf numFmtId="0" fontId="25" fillId="0" borderId="3" xfId="41" applyNumberFormat="1" applyFont="1" applyFill="1" applyBorder="1" applyAlignment="1">
      <alignment horizontal="left" vertical="center" wrapText="1"/>
    </xf>
    <xf numFmtId="1" fontId="26" fillId="0" borderId="3" xfId="41" applyNumberFormat="1" applyFont="1" applyFill="1" applyBorder="1" applyAlignment="1">
      <alignment horizontal="center" vertical="center"/>
    </xf>
    <xf numFmtId="0" fontId="7" fillId="0" borderId="3" xfId="0" applyNumberFormat="1" applyFont="1" applyFill="1" applyBorder="1" applyAlignment="1">
      <alignment horizontal="center" vertical="center"/>
    </xf>
    <xf numFmtId="0" fontId="7" fillId="0" borderId="3" xfId="0" applyNumberFormat="1" applyFont="1" applyFill="1" applyBorder="1" applyAlignment="1">
      <alignment horizontal="left" vertical="center"/>
    </xf>
    <xf numFmtId="166" fontId="7" fillId="0" borderId="4" xfId="0" applyNumberFormat="1" applyFont="1" applyFill="1" applyBorder="1" applyAlignment="1">
      <alignment horizontal="center" vertical="center" wrapText="1"/>
    </xf>
    <xf numFmtId="166" fontId="7" fillId="0" borderId="4" xfId="0" applyNumberFormat="1" applyFont="1" applyFill="1" applyBorder="1" applyAlignment="1">
      <alignment horizontal="left" vertical="center" wrapText="1"/>
    </xf>
    <xf numFmtId="168" fontId="7" fillId="0" borderId="4" xfId="0" applyNumberFormat="1" applyFont="1" applyFill="1" applyBorder="1" applyAlignment="1">
      <alignment horizontal="center" vertical="center" wrapText="1"/>
    </xf>
    <xf numFmtId="166" fontId="8" fillId="0" borderId="4" xfId="0" applyNumberFormat="1" applyFont="1" applyFill="1" applyBorder="1" applyAlignment="1">
      <alignment horizontal="left" vertical="center" wrapText="1"/>
    </xf>
    <xf numFmtId="168" fontId="8" fillId="0" borderId="3" xfId="0" applyNumberFormat="1" applyFont="1" applyFill="1" applyBorder="1" applyAlignment="1">
      <alignment horizontal="right" vertical="center" wrapText="1"/>
    </xf>
    <xf numFmtId="166" fontId="8" fillId="0" borderId="5" xfId="0" applyNumberFormat="1" applyFont="1" applyFill="1" applyBorder="1" applyAlignment="1">
      <alignment horizontal="center" vertical="center" wrapText="1"/>
    </xf>
    <xf numFmtId="168" fontId="8" fillId="0" borderId="4" xfId="0" applyNumberFormat="1" applyFont="1" applyFill="1" applyBorder="1" applyAlignment="1">
      <alignment horizontal="center" vertical="center" wrapText="1"/>
    </xf>
    <xf numFmtId="166" fontId="7" fillId="0" borderId="5" xfId="0" applyNumberFormat="1" applyFont="1" applyFill="1" applyBorder="1" applyAlignment="1">
      <alignment horizontal="center" vertical="center" wrapText="1"/>
    </xf>
    <xf numFmtId="0" fontId="1" fillId="0" borderId="0" xfId="0" applyFont="1" applyFill="1"/>
    <xf numFmtId="166" fontId="7" fillId="0" borderId="3" xfId="0" applyNumberFormat="1" applyFont="1" applyBorder="1" applyAlignment="1">
      <alignment horizontal="left" vertical="center" wrapText="1"/>
    </xf>
    <xf numFmtId="166" fontId="7" fillId="0" borderId="3" xfId="0" applyNumberFormat="1" applyFont="1" applyBorder="1" applyAlignment="1">
      <alignment horizontal="center" vertical="center" wrapText="1"/>
    </xf>
    <xf numFmtId="166" fontId="7" fillId="0" borderId="0" xfId="0" applyNumberFormat="1" applyFont="1" applyBorder="1" applyAlignment="1">
      <alignment horizontal="left" vertical="center" wrapText="1"/>
    </xf>
    <xf numFmtId="0" fontId="8" fillId="0" borderId="3" xfId="17" applyFont="1" applyFill="1" applyBorder="1" applyAlignment="1">
      <alignment horizontal="left" vertical="center" wrapText="1"/>
    </xf>
    <xf numFmtId="0" fontId="8" fillId="0" borderId="3" xfId="0" applyFont="1" applyBorder="1" applyAlignment="1">
      <alignment vertical="center" wrapText="1"/>
    </xf>
    <xf numFmtId="0" fontId="8" fillId="0" borderId="3" xfId="17" applyFont="1" applyFill="1" applyBorder="1" applyAlignment="1">
      <alignment vertical="center" wrapText="1"/>
    </xf>
    <xf numFmtId="0" fontId="8" fillId="0" borderId="3" xfId="17" applyFont="1" applyFill="1" applyBorder="1" applyAlignment="1">
      <alignment horizontal="center" vertical="center" wrapText="1"/>
    </xf>
    <xf numFmtId="0" fontId="8" fillId="2" borderId="3" xfId="17" applyFont="1" applyFill="1" applyBorder="1" applyAlignment="1">
      <alignment horizontal="left" vertical="center" wrapText="1"/>
    </xf>
    <xf numFmtId="169" fontId="8" fillId="0" borderId="3" xfId="0" applyNumberFormat="1" applyFont="1" applyFill="1" applyBorder="1" applyAlignment="1">
      <alignment horizontal="left" vertical="center" wrapText="1"/>
    </xf>
    <xf numFmtId="0" fontId="7" fillId="0" borderId="3" xfId="17" applyFont="1" applyFill="1" applyBorder="1" applyAlignment="1">
      <alignment vertical="center" wrapText="1"/>
    </xf>
    <xf numFmtId="0" fontId="7" fillId="0" borderId="3" xfId="17" applyFont="1" applyFill="1" applyBorder="1" applyAlignment="1">
      <alignment horizontal="center" vertical="center" wrapText="1"/>
    </xf>
    <xf numFmtId="0" fontId="7" fillId="0" borderId="3" xfId="17" applyFont="1" applyFill="1" applyBorder="1" applyAlignment="1">
      <alignment horizontal="left" vertical="center" wrapText="1"/>
    </xf>
    <xf numFmtId="0" fontId="7" fillId="0" borderId="3" xfId="0" applyFont="1" applyBorder="1" applyAlignment="1">
      <alignment vertical="center" wrapText="1"/>
    </xf>
    <xf numFmtId="0" fontId="8" fillId="0" borderId="3" xfId="0" applyFont="1" applyBorder="1" applyAlignment="1">
      <alignment horizontal="center" vertical="center" wrapText="1"/>
    </xf>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0" fontId="8" fillId="0" borderId="3" xfId="0" applyFont="1" applyBorder="1" applyAlignment="1">
      <alignment horizontal="left" vertical="center" wrapText="1"/>
    </xf>
    <xf numFmtId="39" fontId="8" fillId="0" borderId="3" xfId="0" applyNumberFormat="1" applyFont="1" applyFill="1" applyBorder="1" applyAlignment="1">
      <alignment horizontal="center" vertical="center" wrapText="1"/>
    </xf>
    <xf numFmtId="39" fontId="8" fillId="0" borderId="3" xfId="0" applyNumberFormat="1" applyFont="1" applyFill="1" applyBorder="1" applyAlignment="1">
      <alignment horizontal="center" vertical="center"/>
    </xf>
    <xf numFmtId="4" fontId="8" fillId="0" borderId="3" xfId="17" applyNumberFormat="1" applyFont="1" applyFill="1" applyBorder="1" applyAlignment="1">
      <alignment horizontal="center" vertical="center" wrapText="1"/>
    </xf>
    <xf numFmtId="2" fontId="7" fillId="0" borderId="3" xfId="0" applyNumberFormat="1" applyFont="1" applyBorder="1" applyAlignment="1">
      <alignment horizontal="center" vertical="center" wrapText="1"/>
    </xf>
    <xf numFmtId="39" fontId="8" fillId="0" borderId="3" xfId="33" applyNumberFormat="1" applyFont="1" applyFill="1" applyBorder="1" applyAlignment="1">
      <alignment horizontal="center" vertical="center" wrapText="1"/>
    </xf>
    <xf numFmtId="169" fontId="8" fillId="0" borderId="3" xfId="0" applyNumberFormat="1" applyFont="1" applyFill="1" applyBorder="1" applyAlignment="1">
      <alignment horizontal="center" vertical="center" wrapText="1"/>
    </xf>
    <xf numFmtId="166" fontId="8" fillId="0" borderId="3" xfId="0" applyNumberFormat="1" applyFont="1" applyFill="1" applyBorder="1" applyAlignment="1">
      <alignment vertical="center" wrapText="1"/>
    </xf>
    <xf numFmtId="2" fontId="7" fillId="0" borderId="3" xfId="0" applyNumberFormat="1" applyFont="1" applyFill="1" applyBorder="1" applyAlignment="1">
      <alignment vertical="center" wrapText="1"/>
    </xf>
    <xf numFmtId="166" fontId="25" fillId="0" borderId="3" xfId="0" applyNumberFormat="1" applyFont="1" applyBorder="1" applyAlignment="1">
      <alignment horizontal="center" vertical="center" wrapText="1"/>
    </xf>
    <xf numFmtId="166" fontId="26" fillId="0" borderId="3" xfId="0" applyNumberFormat="1" applyFont="1" applyBorder="1" applyAlignment="1">
      <alignment horizontal="center" vertical="center" wrapText="1"/>
    </xf>
    <xf numFmtId="0" fontId="26" fillId="0" borderId="3" xfId="0" applyFont="1" applyBorder="1" applyAlignment="1">
      <alignment horizontal="left" vertical="center" wrapText="1"/>
    </xf>
    <xf numFmtId="2" fontId="26" fillId="0" borderId="3" xfId="0" applyNumberFormat="1" applyFont="1" applyBorder="1" applyAlignment="1">
      <alignment horizontal="center" vertical="center" wrapText="1"/>
    </xf>
    <xf numFmtId="0" fontId="25" fillId="0" borderId="3" xfId="0" applyFont="1" applyBorder="1" applyAlignment="1">
      <alignment vertical="center" wrapText="1"/>
    </xf>
    <xf numFmtId="168" fontId="25" fillId="0" borderId="3" xfId="0" quotePrefix="1" applyNumberFormat="1" applyFont="1" applyFill="1" applyBorder="1" applyAlignment="1">
      <alignment horizontal="center" vertical="center" wrapText="1"/>
    </xf>
    <xf numFmtId="168" fontId="25" fillId="0" borderId="3" xfId="0" applyNumberFormat="1" applyFont="1" applyFill="1" applyBorder="1" applyAlignment="1">
      <alignment horizontal="center" vertical="center" wrapText="1"/>
    </xf>
    <xf numFmtId="0" fontId="8" fillId="0" borderId="3" xfId="0" applyFont="1" applyFill="1" applyBorder="1" applyAlignment="1">
      <alignment wrapText="1"/>
    </xf>
    <xf numFmtId="166" fontId="26" fillId="0" borderId="6" xfId="0" applyNumberFormat="1" applyFont="1" applyFill="1" applyBorder="1" applyAlignment="1">
      <alignment horizontal="center" vertical="center" wrapText="1"/>
    </xf>
    <xf numFmtId="0" fontId="7" fillId="0" borderId="3" xfId="0" applyFont="1" applyFill="1" applyBorder="1" applyAlignment="1">
      <alignment wrapText="1"/>
    </xf>
    <xf numFmtId="166" fontId="25" fillId="0" borderId="6" xfId="0" applyNumberFormat="1" applyFont="1" applyFill="1" applyBorder="1" applyAlignment="1">
      <alignment horizontal="center" vertical="center" wrapText="1"/>
    </xf>
    <xf numFmtId="0" fontId="26" fillId="0" borderId="6" xfId="0" applyFont="1" applyBorder="1" applyAlignment="1">
      <alignment horizontal="center" vertical="center" wrapText="1"/>
    </xf>
    <xf numFmtId="0" fontId="25" fillId="0" borderId="3" xfId="0" applyFont="1" applyBorder="1" applyAlignment="1">
      <alignment horizontal="left" vertical="center" wrapText="1"/>
    </xf>
    <xf numFmtId="168" fontId="26" fillId="0" borderId="3" xfId="0" applyNumberFormat="1" applyFont="1" applyBorder="1" applyAlignment="1">
      <alignment horizontal="center" vertical="center" wrapText="1"/>
    </xf>
    <xf numFmtId="164" fontId="8" fillId="0" borderId="3" xfId="1" applyNumberFormat="1" applyFont="1" applyFill="1" applyBorder="1" applyAlignment="1">
      <alignment horizontal="center" vertical="center" wrapText="1"/>
    </xf>
    <xf numFmtId="0" fontId="26" fillId="0" borderId="3" xfId="0" applyFont="1" applyBorder="1" applyAlignment="1">
      <alignment horizontal="center" vertical="center" wrapText="1"/>
    </xf>
    <xf numFmtId="170" fontId="8" fillId="0" borderId="3" xfId="1" applyNumberFormat="1" applyFont="1" applyFill="1" applyBorder="1" applyAlignment="1">
      <alignment horizontal="left" vertical="center" wrapText="1"/>
    </xf>
    <xf numFmtId="0" fontId="26" fillId="0" borderId="6" xfId="0" applyFont="1" applyBorder="1" applyAlignment="1">
      <alignment horizontal="left" vertical="center" wrapText="1"/>
    </xf>
    <xf numFmtId="0" fontId="26" fillId="0" borderId="3" xfId="0" applyFont="1" applyBorder="1" applyAlignment="1">
      <alignment vertical="center" wrapText="1"/>
    </xf>
    <xf numFmtId="168" fontId="25" fillId="0" borderId="3" xfId="0" applyNumberFormat="1" applyFont="1" applyBorder="1" applyAlignment="1">
      <alignment horizontal="center" vertical="center" wrapText="1"/>
    </xf>
    <xf numFmtId="4" fontId="25" fillId="0" borderId="3" xfId="0" applyNumberFormat="1" applyFont="1" applyFill="1" applyBorder="1" applyAlignment="1">
      <alignment horizontal="center" vertical="center" wrapText="1"/>
    </xf>
    <xf numFmtId="4" fontId="26" fillId="0" borderId="3" xfId="0" applyNumberFormat="1" applyFont="1" applyFill="1" applyBorder="1" applyAlignment="1">
      <alignment horizontal="center" vertical="center" wrapText="1"/>
    </xf>
    <xf numFmtId="0" fontId="25" fillId="0" borderId="3" xfId="0" applyFont="1" applyBorder="1" applyAlignment="1">
      <alignment horizontal="center" vertical="center" wrapText="1"/>
    </xf>
    <xf numFmtId="43" fontId="8" fillId="0" borderId="3" xfId="0" applyNumberFormat="1" applyFont="1" applyFill="1" applyBorder="1" applyAlignment="1" applyProtection="1">
      <alignment horizontal="center" vertical="center" wrapText="1"/>
      <protection hidden="1"/>
    </xf>
    <xf numFmtId="0" fontId="1" fillId="0" borderId="0" xfId="0" applyFont="1" applyFill="1" applyAlignment="1">
      <alignment horizontal="center"/>
    </xf>
    <xf numFmtId="2" fontId="50" fillId="0" borderId="3" xfId="0" applyNumberFormat="1" applyFont="1" applyFill="1" applyBorder="1" applyAlignment="1">
      <alignment horizontal="center" vertical="center" wrapText="1"/>
    </xf>
    <xf numFmtId="4" fontId="7" fillId="0" borderId="3" xfId="0" applyNumberFormat="1" applyFont="1" applyFill="1" applyBorder="1" applyAlignment="1">
      <alignment vertical="center"/>
    </xf>
    <xf numFmtId="4" fontId="8" fillId="0" borderId="3" xfId="0" applyNumberFormat="1" applyFont="1" applyFill="1" applyBorder="1" applyAlignment="1">
      <alignment horizontal="left" wrapText="1"/>
    </xf>
    <xf numFmtId="4" fontId="8" fillId="0" borderId="3" xfId="0" applyNumberFormat="1" applyFont="1" applyFill="1" applyBorder="1" applyAlignment="1">
      <alignment vertical="center"/>
    </xf>
    <xf numFmtId="4" fontId="8" fillId="0" borderId="3" xfId="0" applyNumberFormat="1" applyFont="1" applyFill="1" applyBorder="1" applyAlignment="1">
      <alignment horizontal="center" vertical="center" wrapText="1"/>
    </xf>
    <xf numFmtId="4" fontId="8" fillId="0" borderId="3" xfId="0" applyNumberFormat="1" applyFont="1" applyFill="1" applyBorder="1" applyAlignment="1">
      <alignment vertical="center" wrapText="1"/>
    </xf>
    <xf numFmtId="0" fontId="7" fillId="0" borderId="3" xfId="0" applyFont="1" applyFill="1" applyBorder="1" applyAlignment="1">
      <alignment horizontal="center"/>
    </xf>
    <xf numFmtId="0" fontId="7" fillId="0" borderId="3" xfId="0" applyFont="1" applyFill="1" applyBorder="1"/>
    <xf numFmtId="0" fontId="8" fillId="0" borderId="3" xfId="25" applyFont="1" applyFill="1" applyBorder="1" applyAlignment="1">
      <alignment horizontal="justify" vertical="center" wrapText="1"/>
    </xf>
    <xf numFmtId="4" fontId="7" fillId="0" borderId="3" xfId="0" applyNumberFormat="1" applyFont="1" applyBorder="1" applyAlignment="1">
      <alignment vertical="center" wrapText="1"/>
    </xf>
    <xf numFmtId="4" fontId="7" fillId="0" borderId="3" xfId="0" applyNumberFormat="1" applyFont="1" applyFill="1" applyBorder="1" applyAlignment="1">
      <alignment vertical="center" wrapText="1"/>
    </xf>
    <xf numFmtId="0" fontId="8" fillId="0" borderId="3" xfId="0" applyFont="1" applyFill="1" applyBorder="1" applyAlignment="1">
      <alignment horizontal="center"/>
    </xf>
    <xf numFmtId="0" fontId="8" fillId="0" borderId="3" xfId="0" applyFont="1" applyFill="1" applyBorder="1"/>
    <xf numFmtId="49" fontId="8" fillId="0" borderId="3" xfId="0" applyNumberFormat="1" applyFont="1" applyFill="1" applyBorder="1" applyAlignment="1">
      <alignment horizontal="center" vertical="center" wrapText="1"/>
    </xf>
    <xf numFmtId="4" fontId="8" fillId="0" borderId="3" xfId="0" applyNumberFormat="1" applyFont="1" applyFill="1" applyBorder="1" applyAlignment="1" applyProtection="1">
      <alignment vertical="center" wrapText="1"/>
      <protection hidden="1"/>
    </xf>
    <xf numFmtId="166" fontId="53" fillId="0" borderId="3" xfId="0" applyNumberFormat="1" applyFont="1" applyBorder="1" applyAlignment="1">
      <alignment horizontal="center" vertical="center" wrapText="1"/>
    </xf>
    <xf numFmtId="0" fontId="3" fillId="0" borderId="0" xfId="0" applyFont="1" applyFill="1" applyAlignment="1">
      <alignment horizontal="center" vertical="center"/>
    </xf>
    <xf numFmtId="0" fontId="5" fillId="0" borderId="0" xfId="0" applyFont="1" applyFill="1"/>
    <xf numFmtId="0" fontId="40" fillId="0" borderId="3" xfId="0" applyFont="1" applyFill="1" applyBorder="1" applyAlignment="1">
      <alignment horizontal="center" vertical="center" wrapText="1"/>
    </xf>
    <xf numFmtId="166" fontId="8" fillId="0" borderId="3" xfId="42" applyNumberFormat="1" applyFont="1" applyBorder="1" applyAlignment="1">
      <alignment horizontal="center" vertical="center" wrapText="1"/>
    </xf>
    <xf numFmtId="166" fontId="56" fillId="0" borderId="3" xfId="42" applyNumberFormat="1" applyFont="1" applyBorder="1" applyAlignment="1">
      <alignment horizontal="center" vertical="center" wrapText="1"/>
    </xf>
    <xf numFmtId="0" fontId="56" fillId="0" borderId="3" xfId="26" applyFont="1" applyFill="1" applyBorder="1" applyAlignment="1">
      <alignment vertical="center" wrapText="1"/>
    </xf>
    <xf numFmtId="0" fontId="56" fillId="0" borderId="3" xfId="26" applyFont="1" applyFill="1" applyBorder="1" applyAlignment="1">
      <alignment horizontal="center" vertical="center" wrapText="1"/>
    </xf>
    <xf numFmtId="0" fontId="56" fillId="0" borderId="3" xfId="26" applyFont="1" applyFill="1" applyBorder="1" applyAlignment="1">
      <alignment horizontal="left" vertical="center" wrapText="1"/>
    </xf>
    <xf numFmtId="0" fontId="57" fillId="0" borderId="0" xfId="0" applyFont="1"/>
    <xf numFmtId="166" fontId="55" fillId="0" borderId="3" xfId="0" applyNumberFormat="1" applyFont="1" applyBorder="1" applyAlignment="1">
      <alignment horizontal="left" vertical="center" wrapText="1"/>
    </xf>
    <xf numFmtId="166" fontId="55" fillId="0" borderId="3" xfId="0" applyNumberFormat="1" applyFont="1" applyBorder="1" applyAlignment="1">
      <alignment horizontal="center" vertical="center" wrapText="1"/>
    </xf>
    <xf numFmtId="168" fontId="55" fillId="0" borderId="3" xfId="0" applyNumberFormat="1" applyFont="1" applyBorder="1" applyAlignment="1">
      <alignment horizontal="center" vertical="center" wrapText="1"/>
    </xf>
    <xf numFmtId="168" fontId="56" fillId="0" borderId="3" xfId="26" applyNumberFormat="1" applyFont="1" applyFill="1" applyBorder="1" applyAlignment="1">
      <alignment horizontal="center" vertical="center" wrapText="1"/>
    </xf>
    <xf numFmtId="0" fontId="55" fillId="0" borderId="3" xfId="2" applyNumberFormat="1" applyFont="1" applyFill="1" applyBorder="1" applyAlignment="1">
      <alignment horizontal="center" vertical="center" wrapText="1"/>
    </xf>
    <xf numFmtId="0" fontId="55" fillId="0" borderId="3" xfId="2" applyNumberFormat="1" applyFont="1" applyFill="1" applyBorder="1" applyAlignment="1">
      <alignment horizontal="left" vertical="center" wrapText="1"/>
    </xf>
    <xf numFmtId="168" fontId="55" fillId="0" borderId="3" xfId="2" applyNumberFormat="1" applyFont="1" applyFill="1" applyBorder="1" applyAlignment="1">
      <alignment horizontal="center" vertical="center" wrapText="1"/>
    </xf>
    <xf numFmtId="49" fontId="55" fillId="0" borderId="3" xfId="0" applyNumberFormat="1" applyFont="1" applyFill="1" applyBorder="1" applyAlignment="1">
      <alignment vertical="center" wrapText="1"/>
    </xf>
    <xf numFmtId="0" fontId="32" fillId="0" borderId="0" xfId="0" applyFont="1"/>
    <xf numFmtId="0" fontId="56" fillId="0" borderId="3" xfId="0" applyFont="1" applyFill="1" applyBorder="1" applyAlignment="1">
      <alignment horizontal="left" vertical="center" wrapText="1"/>
    </xf>
    <xf numFmtId="2" fontId="56" fillId="0" borderId="3" xfId="26" applyNumberFormat="1" applyFont="1" applyFill="1" applyBorder="1" applyAlignment="1">
      <alignment horizontal="center" vertical="center" wrapText="1"/>
    </xf>
    <xf numFmtId="2" fontId="56" fillId="0" borderId="3" xfId="0" applyNumberFormat="1" applyFont="1" applyFill="1" applyBorder="1" applyAlignment="1">
      <alignment horizontal="left" vertical="center" wrapText="1"/>
    </xf>
    <xf numFmtId="166" fontId="55" fillId="0" borderId="3" xfId="0" applyNumberFormat="1" applyFont="1" applyFill="1" applyBorder="1" applyAlignment="1">
      <alignment horizontal="center" vertical="center" wrapText="1"/>
    </xf>
    <xf numFmtId="0" fontId="55" fillId="0" borderId="3" xfId="0" applyFont="1" applyFill="1" applyBorder="1" applyAlignment="1">
      <alignment vertical="center" wrapText="1"/>
    </xf>
    <xf numFmtId="2" fontId="55" fillId="0" borderId="3" xfId="0" applyNumberFormat="1" applyFont="1" applyFill="1" applyBorder="1" applyAlignment="1">
      <alignment horizontal="center" vertical="center" wrapText="1"/>
    </xf>
    <xf numFmtId="0" fontId="55" fillId="0" borderId="3" xfId="0" applyFont="1" applyFill="1" applyBorder="1" applyAlignment="1">
      <alignment horizontal="center" vertical="center" wrapText="1"/>
    </xf>
    <xf numFmtId="0" fontId="55" fillId="0" borderId="3" xfId="0" applyFont="1" applyFill="1" applyBorder="1" applyAlignment="1">
      <alignment horizontal="left" wrapText="1"/>
    </xf>
    <xf numFmtId="0" fontId="55" fillId="0" borderId="3" xfId="0" applyFont="1" applyFill="1" applyBorder="1" applyAlignment="1">
      <alignment wrapText="1"/>
    </xf>
    <xf numFmtId="0" fontId="58" fillId="0" borderId="0" xfId="0" applyFont="1" applyFill="1" applyBorder="1"/>
    <xf numFmtId="0" fontId="58" fillId="0" borderId="0" xfId="0" applyFont="1" applyFill="1"/>
    <xf numFmtId="49" fontId="55" fillId="0" borderId="3" xfId="0" applyNumberFormat="1" applyFont="1" applyFill="1" applyBorder="1" applyAlignment="1">
      <alignment horizontal="center" vertical="center" wrapText="1"/>
    </xf>
    <xf numFmtId="166" fontId="55" fillId="0" borderId="3" xfId="0" applyNumberFormat="1" applyFont="1" applyFill="1" applyBorder="1" applyAlignment="1">
      <alignment horizontal="left" vertical="center" wrapText="1"/>
    </xf>
    <xf numFmtId="168" fontId="55" fillId="0" borderId="3" xfId="0" applyNumberFormat="1" applyFont="1" applyFill="1" applyBorder="1" applyAlignment="1">
      <alignment horizontal="center" vertical="center" wrapText="1"/>
    </xf>
    <xf numFmtId="166" fontId="7" fillId="0" borderId="3" xfId="42" applyNumberFormat="1" applyFont="1" applyBorder="1" applyAlignment="1">
      <alignment horizontal="center" vertical="center" wrapText="1"/>
    </xf>
    <xf numFmtId="0" fontId="59" fillId="0" borderId="0" xfId="0" applyFont="1"/>
    <xf numFmtId="0" fontId="55" fillId="0" borderId="3" xfId="0" applyFont="1" applyFill="1" applyBorder="1" applyAlignment="1">
      <alignment horizontal="left" vertical="center" wrapText="1"/>
    </xf>
    <xf numFmtId="0" fontId="60" fillId="0" borderId="0" xfId="0" applyFont="1" applyFill="1"/>
    <xf numFmtId="2" fontId="55" fillId="0" borderId="3" xfId="26" applyNumberFormat="1" applyFont="1" applyFill="1" applyBorder="1" applyAlignment="1">
      <alignment horizontal="center" vertical="center" wrapText="1"/>
    </xf>
    <xf numFmtId="166" fontId="55" fillId="0" borderId="3" xfId="42" applyNumberFormat="1" applyFont="1" applyBorder="1" applyAlignment="1">
      <alignment horizontal="center" vertical="center" wrapText="1"/>
    </xf>
    <xf numFmtId="0" fontId="61" fillId="0" borderId="0" xfId="0" applyFont="1"/>
    <xf numFmtId="0" fontId="32" fillId="0" borderId="0" xfId="0" applyFont="1" applyFill="1"/>
    <xf numFmtId="0" fontId="55" fillId="0" borderId="3" xfId="19" applyFont="1" applyFill="1" applyBorder="1" applyAlignment="1">
      <alignment horizontal="center" vertical="center" wrapText="1"/>
    </xf>
    <xf numFmtId="0" fontId="55" fillId="0" borderId="3" xfId="19" applyFont="1" applyFill="1" applyBorder="1" applyAlignment="1">
      <alignment vertical="center" wrapText="1"/>
    </xf>
    <xf numFmtId="168" fontId="55" fillId="0" borderId="3" xfId="19" applyNumberFormat="1" applyFont="1" applyFill="1" applyBorder="1" applyAlignment="1">
      <alignment horizontal="center" vertical="center" wrapText="1"/>
    </xf>
    <xf numFmtId="0" fontId="55" fillId="0" borderId="8" xfId="20" applyFont="1" applyFill="1" applyBorder="1" applyAlignment="1">
      <alignment horizontal="center" vertical="top" wrapText="1"/>
    </xf>
    <xf numFmtId="0" fontId="62" fillId="0" borderId="0" xfId="0" applyFont="1"/>
    <xf numFmtId="166" fontId="7" fillId="0" borderId="3" xfId="19" applyNumberFormat="1" applyFont="1" applyFill="1" applyBorder="1" applyAlignment="1">
      <alignment horizontal="center"/>
    </xf>
    <xf numFmtId="0" fontId="55" fillId="0" borderId="3" xfId="15" applyFont="1" applyFill="1" applyBorder="1" applyAlignment="1">
      <alignment vertical="center"/>
    </xf>
    <xf numFmtId="168" fontId="55" fillId="0" borderId="3" xfId="15" applyNumberFormat="1" applyFont="1" applyFill="1" applyBorder="1" applyAlignment="1">
      <alignment vertical="center"/>
    </xf>
    <xf numFmtId="0" fontId="55" fillId="0" borderId="3" xfId="24" applyNumberFormat="1" applyFont="1" applyFill="1" applyBorder="1" applyAlignment="1">
      <alignment horizontal="left" vertical="center" wrapText="1"/>
    </xf>
    <xf numFmtId="0" fontId="55" fillId="0" borderId="3" xfId="0" applyNumberFormat="1" applyFont="1" applyFill="1" applyBorder="1" applyAlignment="1">
      <alignment vertical="center" wrapText="1"/>
    </xf>
    <xf numFmtId="0" fontId="61" fillId="0" borderId="0" xfId="0" applyNumberFormat="1" applyFont="1" applyFill="1" applyBorder="1" applyAlignment="1"/>
    <xf numFmtId="0" fontId="61" fillId="0" borderId="0" xfId="0" applyFont="1" applyFill="1" applyBorder="1"/>
    <xf numFmtId="2" fontId="56" fillId="0" borderId="3" xfId="26" applyNumberFormat="1" applyFont="1" applyFill="1" applyBorder="1" applyAlignment="1">
      <alignment horizontal="right" vertical="center" wrapText="1"/>
    </xf>
    <xf numFmtId="0" fontId="56" fillId="0" borderId="3" xfId="26" applyFont="1" applyFill="1" applyBorder="1" applyAlignment="1">
      <alignment horizontal="right" vertical="center" wrapText="1"/>
    </xf>
    <xf numFmtId="0" fontId="47" fillId="0" borderId="3" xfId="0" applyFont="1" applyFill="1" applyBorder="1" applyAlignment="1">
      <alignment horizontal="center" vertical="center" wrapText="1"/>
    </xf>
    <xf numFmtId="166" fontId="7" fillId="0" borderId="3" xfId="0" applyNumberFormat="1" applyFont="1" applyBorder="1" applyAlignment="1">
      <alignment horizontal="left" vertical="center" wrapText="1"/>
    </xf>
    <xf numFmtId="166" fontId="8" fillId="0" borderId="3" xfId="0" applyNumberFormat="1" applyFont="1" applyBorder="1" applyAlignment="1">
      <alignment horizontal="left" vertical="center" wrapText="1"/>
    </xf>
    <xf numFmtId="0" fontId="7" fillId="0" borderId="3" xfId="0" applyFont="1" applyBorder="1" applyAlignment="1">
      <alignment horizontal="left" vertical="center" wrapText="1"/>
    </xf>
    <xf numFmtId="0" fontId="8" fillId="0" borderId="3" xfId="0" applyFont="1" applyBorder="1" applyAlignment="1">
      <alignment horizontal="left" vertical="center" wrapText="1"/>
    </xf>
    <xf numFmtId="0" fontId="40" fillId="0" borderId="3" xfId="0" applyNumberFormat="1" applyFont="1" applyFill="1" applyBorder="1" applyAlignment="1">
      <alignment horizontal="center" vertical="center" wrapText="1"/>
    </xf>
    <xf numFmtId="2" fontId="6" fillId="0" borderId="0" xfId="0" applyNumberFormat="1" applyFont="1" applyFill="1" applyAlignment="1">
      <alignment horizontal="center"/>
    </xf>
    <xf numFmtId="0" fontId="43" fillId="0" borderId="0" xfId="0" applyFont="1" applyFill="1" applyBorder="1" applyAlignment="1">
      <alignment horizontal="center" wrapText="1"/>
    </xf>
    <xf numFmtId="0" fontId="44" fillId="0" borderId="0" xfId="0" applyFont="1" applyAlignment="1">
      <alignment horizontal="center" wrapText="1"/>
    </xf>
    <xf numFmtId="0" fontId="38" fillId="0" borderId="0" xfId="0" applyFont="1" applyFill="1" applyBorder="1" applyAlignment="1">
      <alignment horizontal="center" vertical="center" wrapText="1"/>
    </xf>
    <xf numFmtId="49" fontId="40" fillId="0" borderId="3" xfId="0" applyNumberFormat="1" applyFont="1" applyFill="1" applyBorder="1" applyAlignment="1">
      <alignment horizontal="center" vertical="center"/>
    </xf>
    <xf numFmtId="0" fontId="40" fillId="0" borderId="3" xfId="0" applyFont="1" applyFill="1" applyBorder="1" applyAlignment="1">
      <alignment horizontal="center" vertical="center" wrapText="1"/>
    </xf>
    <xf numFmtId="0" fontId="6" fillId="0" borderId="0" xfId="0" applyFont="1" applyFill="1" applyBorder="1" applyAlignment="1">
      <alignment horizontal="center" wrapText="1"/>
    </xf>
    <xf numFmtId="0" fontId="11" fillId="0" borderId="0" xfId="0" applyFont="1" applyAlignment="1">
      <alignment horizontal="center" wrapText="1"/>
    </xf>
    <xf numFmtId="0" fontId="21" fillId="0" borderId="0" xfId="0" applyFont="1" applyFill="1" applyBorder="1" applyAlignment="1">
      <alignment horizontal="center" vertical="center" wrapText="1"/>
    </xf>
    <xf numFmtId="49" fontId="39" fillId="0" borderId="3" xfId="0" applyNumberFormat="1" applyFont="1" applyFill="1" applyBorder="1" applyAlignment="1">
      <alignment horizontal="center" vertical="center"/>
    </xf>
    <xf numFmtId="0" fontId="39" fillId="0" borderId="3" xfId="0" applyFont="1" applyFill="1" applyBorder="1" applyAlignment="1">
      <alignment horizontal="center" vertical="center" wrapText="1"/>
    </xf>
    <xf numFmtId="0" fontId="21" fillId="0" borderId="0" xfId="0" applyFont="1" applyBorder="1" applyAlignment="1">
      <alignment horizontal="center"/>
    </xf>
    <xf numFmtId="0" fontId="47" fillId="0" borderId="3" xfId="28" applyFont="1" applyBorder="1" applyAlignment="1">
      <alignment horizontal="center" vertical="center" wrapText="1"/>
    </xf>
    <xf numFmtId="166" fontId="7" fillId="0" borderId="6" xfId="28" applyNumberFormat="1" applyFont="1" applyBorder="1" applyAlignment="1">
      <alignment horizontal="left" vertical="center" wrapText="1"/>
    </xf>
    <xf numFmtId="166" fontId="7" fillId="0" borderId="2" xfId="28" applyNumberFormat="1" applyFont="1" applyBorder="1" applyAlignment="1">
      <alignment horizontal="left" vertical="center" wrapText="1"/>
    </xf>
    <xf numFmtId="166" fontId="7" fillId="0" borderId="9" xfId="28" applyNumberFormat="1" applyFont="1" applyBorder="1" applyAlignment="1">
      <alignment horizontal="left" vertical="center" wrapText="1"/>
    </xf>
    <xf numFmtId="2" fontId="6" fillId="0" borderId="0" xfId="0" applyNumberFormat="1" applyFont="1" applyFill="1" applyAlignment="1">
      <alignment horizontal="right"/>
    </xf>
    <xf numFmtId="2" fontId="47" fillId="0" borderId="3" xfId="35" applyNumberFormat="1" applyFont="1" applyFill="1" applyBorder="1" applyAlignment="1">
      <alignment horizontal="center" vertical="center" wrapText="1"/>
    </xf>
    <xf numFmtId="0" fontId="7" fillId="0" borderId="6" xfId="32" applyFont="1" applyBorder="1" applyAlignment="1">
      <alignment horizontal="left" vertical="center" wrapText="1"/>
    </xf>
    <xf numFmtId="0" fontId="7" fillId="0" borderId="2" xfId="32" applyFont="1" applyBorder="1" applyAlignment="1">
      <alignment horizontal="left" vertical="center" wrapText="1"/>
    </xf>
    <xf numFmtId="0" fontId="7" fillId="0" borderId="9" xfId="32" applyFont="1" applyBorder="1" applyAlignment="1">
      <alignment horizontal="left" vertical="center" wrapText="1"/>
    </xf>
    <xf numFmtId="0" fontId="47" fillId="0" borderId="3" xfId="28" applyNumberFormat="1" applyFont="1" applyFill="1" applyBorder="1" applyAlignment="1">
      <alignment horizontal="center" vertical="center" wrapText="1"/>
    </xf>
    <xf numFmtId="2" fontId="47" fillId="0" borderId="3" xfId="28" applyNumberFormat="1" applyFont="1" applyFill="1" applyBorder="1" applyAlignment="1">
      <alignment horizontal="center" vertical="center" wrapText="1"/>
    </xf>
    <xf numFmtId="0" fontId="47" fillId="0" borderId="3" xfId="28" applyFont="1" applyFill="1" applyBorder="1" applyAlignment="1">
      <alignment horizontal="center" vertical="center" wrapText="1"/>
    </xf>
    <xf numFmtId="0" fontId="47" fillId="2" borderId="3" xfId="0" applyFont="1" applyFill="1" applyBorder="1" applyAlignment="1">
      <alignment horizontal="center" vertical="center" wrapText="1"/>
    </xf>
    <xf numFmtId="0" fontId="7" fillId="0" borderId="0" xfId="0" applyFont="1" applyAlignment="1">
      <alignment horizontal="center"/>
    </xf>
    <xf numFmtId="166" fontId="7" fillId="2" borderId="6" xfId="0" applyNumberFormat="1" applyFont="1" applyFill="1" applyBorder="1" applyAlignment="1">
      <alignment horizontal="left" vertical="center" wrapText="1"/>
    </xf>
    <xf numFmtId="166" fontId="7" fillId="2" borderId="2" xfId="0" applyNumberFormat="1" applyFont="1" applyFill="1" applyBorder="1" applyAlignment="1">
      <alignment horizontal="left" vertical="center" wrapText="1"/>
    </xf>
    <xf numFmtId="166" fontId="7" fillId="2" borderId="9" xfId="0" applyNumberFormat="1"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9" xfId="0" applyFont="1" applyFill="1" applyBorder="1" applyAlignment="1">
      <alignment horizontal="left" vertical="center" wrapText="1"/>
    </xf>
    <xf numFmtId="49" fontId="47" fillId="2" borderId="3" xfId="0" applyNumberFormat="1" applyFont="1" applyFill="1" applyBorder="1" applyAlignment="1">
      <alignment horizontal="center" vertical="center"/>
    </xf>
    <xf numFmtId="2" fontId="47" fillId="2" borderId="3" xfId="0" applyNumberFormat="1" applyFont="1" applyFill="1" applyBorder="1" applyAlignment="1">
      <alignment horizontal="center" vertical="center" wrapText="1"/>
    </xf>
    <xf numFmtId="2" fontId="47" fillId="3" borderId="3" xfId="0" applyNumberFormat="1" applyFont="1" applyFill="1" applyBorder="1" applyAlignment="1">
      <alignment horizontal="center" vertical="center" wrapText="1"/>
    </xf>
    <xf numFmtId="0" fontId="49" fillId="0" borderId="3" xfId="0" applyFont="1" applyBorder="1" applyAlignment="1">
      <alignment horizontal="center" vertical="center" wrapText="1"/>
    </xf>
    <xf numFmtId="166" fontId="40" fillId="0" borderId="6" xfId="0" applyNumberFormat="1" applyFont="1" applyBorder="1" applyAlignment="1">
      <alignment horizontal="left" vertical="center" wrapText="1"/>
    </xf>
    <xf numFmtId="166" fontId="40" fillId="0" borderId="2" xfId="0" applyNumberFormat="1" applyFont="1" applyBorder="1" applyAlignment="1">
      <alignment horizontal="left" vertical="center" wrapText="1"/>
    </xf>
    <xf numFmtId="166" fontId="40" fillId="0" borderId="9" xfId="0" applyNumberFormat="1" applyFont="1" applyBorder="1" applyAlignment="1">
      <alignment horizontal="left" vertical="center" wrapText="1"/>
    </xf>
    <xf numFmtId="0" fontId="40" fillId="0" borderId="6" xfId="0" applyFont="1" applyBorder="1" applyAlignment="1">
      <alignment horizontal="left" vertical="center" wrapText="1"/>
    </xf>
    <xf numFmtId="0" fontId="40" fillId="0" borderId="2" xfId="0" applyFont="1" applyBorder="1" applyAlignment="1">
      <alignment horizontal="left" vertical="center" wrapText="1"/>
    </xf>
    <xf numFmtId="0" fontId="40" fillId="0" borderId="9" xfId="0" applyFont="1" applyBorder="1" applyAlignment="1">
      <alignment horizontal="left" vertical="center" wrapText="1"/>
    </xf>
    <xf numFmtId="0" fontId="49" fillId="0" borderId="3" xfId="0" applyNumberFormat="1" applyFont="1" applyFill="1" applyBorder="1" applyAlignment="1">
      <alignment horizontal="center" vertical="center" wrapText="1"/>
    </xf>
    <xf numFmtId="2" fontId="49" fillId="0" borderId="3" xfId="35" applyNumberFormat="1" applyFont="1" applyFill="1" applyBorder="1" applyAlignment="1">
      <alignment horizontal="center" vertical="center" wrapText="1"/>
    </xf>
    <xf numFmtId="2" fontId="49" fillId="0" borderId="3" xfId="0" applyNumberFormat="1" applyFont="1" applyFill="1" applyBorder="1" applyAlignment="1">
      <alignment horizontal="center" vertical="center" wrapText="1"/>
    </xf>
    <xf numFmtId="0" fontId="49" fillId="0" borderId="3" xfId="0" applyFont="1" applyFill="1" applyBorder="1" applyAlignment="1">
      <alignment horizontal="center" vertical="center" wrapText="1"/>
    </xf>
    <xf numFmtId="2" fontId="49" fillId="0" borderId="4" xfId="35" applyNumberFormat="1" applyFont="1" applyFill="1" applyBorder="1" applyAlignment="1">
      <alignment horizontal="center" vertical="center" wrapText="1"/>
    </xf>
    <xf numFmtId="2" fontId="49" fillId="0" borderId="8" xfId="35" applyNumberFormat="1" applyFont="1" applyFill="1" applyBorder="1" applyAlignment="1">
      <alignment horizontal="center" vertical="center" wrapText="1"/>
    </xf>
    <xf numFmtId="0" fontId="47" fillId="0" borderId="3" xfId="0" applyFont="1" applyFill="1" applyBorder="1" applyAlignment="1">
      <alignment horizontal="center" vertical="center" wrapText="1"/>
    </xf>
    <xf numFmtId="166" fontId="40" fillId="3" borderId="6" xfId="0" applyNumberFormat="1" applyFont="1" applyFill="1" applyBorder="1" applyAlignment="1">
      <alignment horizontal="left" vertical="center" wrapText="1"/>
    </xf>
    <xf numFmtId="166" fontId="40" fillId="3" borderId="2" xfId="0" applyNumberFormat="1" applyFont="1" applyFill="1" applyBorder="1" applyAlignment="1">
      <alignment horizontal="left" vertical="center" wrapText="1"/>
    </xf>
    <xf numFmtId="166" fontId="40" fillId="3" borderId="9" xfId="0" applyNumberFormat="1" applyFont="1" applyFill="1" applyBorder="1" applyAlignment="1">
      <alignment horizontal="left" vertical="center" wrapText="1"/>
    </xf>
    <xf numFmtId="166" fontId="31" fillId="3" borderId="3" xfId="0" applyNumberFormat="1" applyFont="1" applyFill="1" applyBorder="1" applyAlignment="1">
      <alignment horizontal="center" vertical="center" wrapText="1"/>
    </xf>
    <xf numFmtId="2" fontId="47" fillId="0" borderId="3" xfId="0" applyNumberFormat="1" applyFont="1" applyFill="1" applyBorder="1" applyAlignment="1">
      <alignment horizontal="center" vertical="center" wrapText="1"/>
    </xf>
    <xf numFmtId="0" fontId="31" fillId="3" borderId="3" xfId="0" quotePrefix="1" applyFont="1" applyFill="1" applyBorder="1" applyAlignment="1">
      <alignment horizontal="center" vertical="center" wrapText="1"/>
    </xf>
    <xf numFmtId="166" fontId="8" fillId="3" borderId="3" xfId="0" applyNumberFormat="1" applyFont="1" applyFill="1" applyBorder="1" applyAlignment="1">
      <alignment horizontal="left" vertical="center" wrapText="1"/>
    </xf>
    <xf numFmtId="49" fontId="47" fillId="0" borderId="3" xfId="0" applyNumberFormat="1" applyFont="1" applyFill="1" applyBorder="1" applyAlignment="1">
      <alignment horizontal="center" vertical="center"/>
    </xf>
    <xf numFmtId="2" fontId="8" fillId="3" borderId="3" xfId="0" applyNumberFormat="1" applyFont="1" applyFill="1" applyBorder="1" applyAlignment="1">
      <alignment horizontal="center" vertical="center" wrapText="1"/>
    </xf>
    <xf numFmtId="0" fontId="40" fillId="3" borderId="6" xfId="0" applyFont="1" applyFill="1" applyBorder="1" applyAlignment="1">
      <alignment horizontal="left" vertical="center" wrapText="1"/>
    </xf>
    <xf numFmtId="0" fontId="40" fillId="3" borderId="2" xfId="0" applyFont="1" applyFill="1" applyBorder="1" applyAlignment="1">
      <alignment horizontal="left" vertical="center" wrapText="1"/>
    </xf>
    <xf numFmtId="0" fontId="40" fillId="3" borderId="9" xfId="0" applyFont="1" applyFill="1" applyBorder="1" applyAlignment="1">
      <alignment horizontal="left" vertical="center" wrapText="1"/>
    </xf>
    <xf numFmtId="166" fontId="8" fillId="3" borderId="3" xfId="0" applyNumberFormat="1" applyFont="1" applyFill="1" applyBorder="1" applyAlignment="1">
      <alignment horizontal="center" vertical="center" wrapText="1"/>
    </xf>
    <xf numFmtId="166" fontId="7" fillId="0" borderId="6" xfId="0" applyNumberFormat="1" applyFont="1" applyFill="1" applyBorder="1" applyAlignment="1">
      <alignment horizontal="left" vertical="center" wrapText="1"/>
    </xf>
    <xf numFmtId="166" fontId="7" fillId="0" borderId="2" xfId="0" applyNumberFormat="1" applyFont="1" applyFill="1" applyBorder="1" applyAlignment="1">
      <alignment horizontal="left" vertical="center" wrapText="1"/>
    </xf>
    <xf numFmtId="166" fontId="7" fillId="0" borderId="9" xfId="0" applyNumberFormat="1" applyFont="1" applyFill="1" applyBorder="1" applyAlignment="1">
      <alignment horizontal="left" vertical="center" wrapText="1"/>
    </xf>
    <xf numFmtId="0" fontId="8" fillId="0" borderId="4" xfId="20" applyFont="1" applyFill="1" applyBorder="1" applyAlignment="1">
      <alignment horizontal="center" vertical="top" wrapText="1"/>
    </xf>
    <xf numFmtId="0" fontId="8" fillId="0" borderId="7" xfId="20" applyFont="1" applyFill="1" applyBorder="1" applyAlignment="1">
      <alignment horizontal="center" vertical="top" wrapText="1"/>
    </xf>
    <xf numFmtId="0" fontId="8" fillId="0" borderId="8" xfId="20" applyFont="1" applyFill="1" applyBorder="1" applyAlignment="1">
      <alignment horizontal="center" vertical="top" wrapText="1"/>
    </xf>
    <xf numFmtId="0" fontId="7" fillId="0" borderId="6"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9" xfId="0" applyFont="1" applyFill="1" applyBorder="1" applyAlignment="1">
      <alignment horizontal="left" vertical="center" wrapText="1"/>
    </xf>
    <xf numFmtId="49" fontId="47" fillId="0" borderId="3" xfId="19" applyNumberFormat="1" applyFont="1" applyFill="1" applyBorder="1" applyAlignment="1">
      <alignment horizontal="center" vertical="center"/>
    </xf>
    <xf numFmtId="0" fontId="47" fillId="0" borderId="3" xfId="19" applyFont="1" applyFill="1" applyBorder="1" applyAlignment="1">
      <alignment horizontal="center" vertical="center" wrapText="1"/>
    </xf>
    <xf numFmtId="0" fontId="47" fillId="0" borderId="4" xfId="0" applyFont="1" applyFill="1" applyBorder="1" applyAlignment="1">
      <alignment horizontal="center" vertical="center" wrapText="1"/>
    </xf>
    <xf numFmtId="0" fontId="47" fillId="0" borderId="8" xfId="0" applyFont="1" applyFill="1" applyBorder="1" applyAlignment="1">
      <alignment horizontal="center" vertical="center" wrapText="1"/>
    </xf>
    <xf numFmtId="166" fontId="40" fillId="0" borderId="6" xfId="0" applyNumberFormat="1" applyFont="1" applyFill="1" applyBorder="1" applyAlignment="1">
      <alignment horizontal="left" vertical="center" wrapText="1"/>
    </xf>
    <xf numFmtId="166" fontId="40" fillId="0" borderId="2" xfId="0" applyNumberFormat="1" applyFont="1" applyFill="1" applyBorder="1" applyAlignment="1">
      <alignment horizontal="left" vertical="center" wrapText="1"/>
    </xf>
    <xf numFmtId="166" fontId="40" fillId="0" borderId="9" xfId="0" applyNumberFormat="1" applyFont="1" applyFill="1" applyBorder="1" applyAlignment="1">
      <alignment horizontal="left" vertical="center" wrapText="1"/>
    </xf>
    <xf numFmtId="0" fontId="40" fillId="0" borderId="6" xfId="0" applyFont="1" applyFill="1" applyBorder="1" applyAlignment="1">
      <alignment horizontal="left" vertical="center" wrapText="1"/>
    </xf>
    <xf numFmtId="0" fontId="40" fillId="0" borderId="2" xfId="0" applyFont="1" applyFill="1" applyBorder="1" applyAlignment="1">
      <alignment horizontal="left" vertical="center" wrapText="1"/>
    </xf>
    <xf numFmtId="0" fontId="40" fillId="0" borderId="9" xfId="0" applyFont="1" applyFill="1" applyBorder="1" applyAlignment="1">
      <alignment horizontal="left" vertical="center" wrapText="1"/>
    </xf>
    <xf numFmtId="166" fontId="31" fillId="0" borderId="4" xfId="0" applyNumberFormat="1" applyFont="1" applyFill="1" applyBorder="1" applyAlignment="1">
      <alignment horizontal="left" vertical="center" wrapText="1"/>
    </xf>
    <xf numFmtId="166" fontId="31" fillId="0" borderId="7" xfId="0" applyNumberFormat="1" applyFont="1" applyFill="1" applyBorder="1" applyAlignment="1">
      <alignment horizontal="left" vertical="center" wrapText="1"/>
    </xf>
    <xf numFmtId="166" fontId="31" fillId="0" borderId="8" xfId="0" applyNumberFormat="1" applyFont="1" applyFill="1" applyBorder="1" applyAlignment="1">
      <alignment horizontal="left" vertical="center" wrapText="1"/>
    </xf>
    <xf numFmtId="166" fontId="31" fillId="0" borderId="4" xfId="0" applyNumberFormat="1" applyFont="1" applyFill="1" applyBorder="1" applyAlignment="1">
      <alignment horizontal="left" vertical="top" wrapText="1"/>
    </xf>
    <xf numFmtId="166" fontId="31" fillId="0" borderId="7" xfId="0" applyNumberFormat="1" applyFont="1" applyFill="1" applyBorder="1" applyAlignment="1">
      <alignment horizontal="left" vertical="top" wrapText="1"/>
    </xf>
    <xf numFmtId="166" fontId="31" fillId="0" borderId="8" xfId="0" applyNumberFormat="1" applyFont="1" applyFill="1" applyBorder="1" applyAlignment="1">
      <alignment horizontal="left" vertical="top" wrapText="1"/>
    </xf>
    <xf numFmtId="0" fontId="8" fillId="0" borderId="3" xfId="14" applyFont="1" applyFill="1" applyBorder="1" applyAlignment="1">
      <alignment vertical="center" wrapText="1"/>
    </xf>
    <xf numFmtId="0" fontId="52" fillId="0" borderId="3" xfId="0" applyFont="1" applyFill="1" applyBorder="1" applyAlignment="1">
      <alignment horizontal="center" vertical="center" wrapText="1"/>
    </xf>
    <xf numFmtId="166" fontId="26" fillId="0" borderId="6" xfId="0" applyNumberFormat="1" applyFont="1" applyFill="1" applyBorder="1" applyAlignment="1">
      <alignment horizontal="left" vertical="center" wrapText="1"/>
    </xf>
    <xf numFmtId="166" fontId="26" fillId="0" borderId="2" xfId="0" applyNumberFormat="1" applyFont="1" applyFill="1" applyBorder="1" applyAlignment="1">
      <alignment horizontal="left" vertical="center" wrapText="1"/>
    </xf>
    <xf numFmtId="166" fontId="26" fillId="0" borderId="9" xfId="0" applyNumberFormat="1"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1" fillId="0" borderId="0" xfId="0" applyFont="1" applyFill="1" applyBorder="1" applyAlignment="1">
      <alignment horizontal="center"/>
    </xf>
    <xf numFmtId="0" fontId="52" fillId="0" borderId="3" xfId="0" applyNumberFormat="1" applyFont="1" applyFill="1" applyBorder="1" applyAlignment="1">
      <alignment horizontal="center" vertical="center" wrapText="1"/>
    </xf>
    <xf numFmtId="2" fontId="52" fillId="0" borderId="3" xfId="35" applyNumberFormat="1" applyFont="1" applyFill="1" applyBorder="1" applyAlignment="1">
      <alignment horizontal="center" vertical="center" wrapText="1"/>
    </xf>
    <xf numFmtId="2" fontId="52" fillId="0" borderId="3" xfId="0" applyNumberFormat="1" applyFont="1" applyFill="1" applyBorder="1" applyAlignment="1">
      <alignment horizontal="center" vertical="center" wrapText="1"/>
    </xf>
    <xf numFmtId="0" fontId="52" fillId="0" borderId="3" xfId="0" applyFont="1" applyFill="1" applyBorder="1" applyAlignment="1">
      <alignment horizontal="right" vertical="center" wrapText="1"/>
    </xf>
    <xf numFmtId="2" fontId="52" fillId="0" borderId="4" xfId="35" applyNumberFormat="1" applyFont="1" applyFill="1" applyBorder="1" applyAlignment="1">
      <alignment horizontal="center" vertical="center" wrapText="1"/>
    </xf>
    <xf numFmtId="2" fontId="52" fillId="0" borderId="8" xfId="35" applyNumberFormat="1" applyFont="1" applyFill="1" applyBorder="1" applyAlignment="1">
      <alignment horizontal="center" vertical="center" wrapText="1"/>
    </xf>
    <xf numFmtId="166" fontId="40" fillId="0" borderId="3" xfId="0" applyNumberFormat="1" applyFont="1" applyBorder="1" applyAlignment="1">
      <alignment horizontal="left" vertical="center" wrapText="1"/>
    </xf>
    <xf numFmtId="166" fontId="31" fillId="0" borderId="3" xfId="0" applyNumberFormat="1" applyFont="1" applyBorder="1" applyAlignment="1">
      <alignment horizontal="left" vertical="center" wrapText="1"/>
    </xf>
    <xf numFmtId="0" fontId="47" fillId="0" borderId="3" xfId="0" applyFont="1" applyBorder="1" applyAlignment="1">
      <alignment horizontal="center" vertical="center" wrapText="1"/>
    </xf>
    <xf numFmtId="166" fontId="7" fillId="0" borderId="6" xfId="0" applyNumberFormat="1" applyFont="1" applyBorder="1" applyAlignment="1">
      <alignment horizontal="left" vertical="center" wrapText="1"/>
    </xf>
    <xf numFmtId="166" fontId="7" fillId="0" borderId="2" xfId="0" applyNumberFormat="1" applyFont="1" applyBorder="1" applyAlignment="1">
      <alignment horizontal="left" vertical="center" wrapText="1"/>
    </xf>
    <xf numFmtId="166" fontId="7" fillId="0" borderId="9" xfId="0" applyNumberFormat="1" applyFont="1" applyBorder="1" applyAlignment="1">
      <alignment horizontal="left"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7" fillId="0" borderId="9" xfId="0" applyFont="1" applyBorder="1" applyAlignment="1">
      <alignment horizontal="left" vertical="center" wrapText="1"/>
    </xf>
    <xf numFmtId="0" fontId="47" fillId="0" borderId="3" xfId="0" applyNumberFormat="1" applyFont="1" applyFill="1" applyBorder="1" applyAlignment="1">
      <alignment horizontal="center" vertical="center" wrapText="1"/>
    </xf>
    <xf numFmtId="2" fontId="47" fillId="0" borderId="4" xfId="35" applyNumberFormat="1" applyFont="1" applyFill="1" applyBorder="1" applyAlignment="1">
      <alignment horizontal="center" vertical="center" wrapText="1"/>
    </xf>
    <xf numFmtId="2" fontId="47" fillId="0" borderId="8" xfId="35" applyNumberFormat="1" applyFont="1" applyFill="1" applyBorder="1" applyAlignment="1">
      <alignment horizontal="center" vertical="center" wrapText="1"/>
    </xf>
    <xf numFmtId="2" fontId="7" fillId="0" borderId="0" xfId="0" applyNumberFormat="1" applyFont="1" applyFill="1" applyAlignment="1">
      <alignment horizontal="center"/>
    </xf>
    <xf numFmtId="0" fontId="7" fillId="0" borderId="0" xfId="0" applyFont="1" applyFill="1" applyBorder="1" applyAlignment="1">
      <alignment horizontal="center" wrapText="1"/>
    </xf>
    <xf numFmtId="0" fontId="54" fillId="0" borderId="0" xfId="0" applyFont="1" applyFill="1" applyBorder="1" applyAlignment="1">
      <alignment horizontal="center" vertical="center"/>
    </xf>
    <xf numFmtId="0" fontId="52" fillId="0" borderId="4" xfId="0" applyFont="1" applyBorder="1" applyAlignment="1">
      <alignment horizontal="center" vertical="center" wrapText="1"/>
    </xf>
    <xf numFmtId="0" fontId="52" fillId="0" borderId="8" xfId="0" applyFont="1" applyBorder="1" applyAlignment="1">
      <alignment horizontal="center" vertical="center" wrapText="1"/>
    </xf>
    <xf numFmtId="166" fontId="26" fillId="0" borderId="6" xfId="0" applyNumberFormat="1" applyFont="1" applyBorder="1" applyAlignment="1">
      <alignment horizontal="left" vertical="center" wrapText="1"/>
    </xf>
    <xf numFmtId="166" fontId="26" fillId="0" borderId="2" xfId="0" applyNumberFormat="1" applyFont="1" applyBorder="1" applyAlignment="1">
      <alignment horizontal="left" vertical="center" wrapText="1"/>
    </xf>
    <xf numFmtId="166" fontId="26" fillId="0" borderId="9" xfId="0" applyNumberFormat="1" applyFont="1" applyBorder="1" applyAlignment="1">
      <alignment horizontal="left" vertical="center" wrapText="1"/>
    </xf>
    <xf numFmtId="0" fontId="26" fillId="0" borderId="6" xfId="0" applyFont="1" applyBorder="1" applyAlignment="1">
      <alignment horizontal="left" vertical="center" wrapText="1"/>
    </xf>
    <xf numFmtId="0" fontId="26" fillId="0" borderId="2" xfId="0" applyFont="1" applyBorder="1" applyAlignment="1">
      <alignment horizontal="left" vertical="center" wrapText="1"/>
    </xf>
    <xf numFmtId="0" fontId="26" fillId="0" borderId="9" xfId="0" applyFont="1" applyBorder="1" applyAlignment="1">
      <alignment horizontal="left" vertical="center" wrapText="1"/>
    </xf>
    <xf numFmtId="0" fontId="52" fillId="0" borderId="4" xfId="0" applyNumberFormat="1" applyFont="1" applyFill="1" applyBorder="1" applyAlignment="1">
      <alignment horizontal="center" vertical="center" wrapText="1"/>
    </xf>
    <xf numFmtId="0" fontId="52" fillId="0" borderId="8" xfId="0" applyNumberFormat="1" applyFont="1" applyFill="1" applyBorder="1" applyAlignment="1">
      <alignment horizontal="center" vertical="center" wrapText="1"/>
    </xf>
    <xf numFmtId="2" fontId="52" fillId="0" borderId="4" xfId="0" applyNumberFormat="1" applyFont="1" applyFill="1" applyBorder="1" applyAlignment="1">
      <alignment horizontal="center" vertical="center" wrapText="1"/>
    </xf>
    <xf numFmtId="2" fontId="52" fillId="0" borderId="8" xfId="0" applyNumberFormat="1" applyFont="1" applyFill="1" applyBorder="1" applyAlignment="1">
      <alignment horizontal="center" vertical="center" wrapText="1"/>
    </xf>
    <xf numFmtId="0" fontId="52" fillId="0" borderId="6" xfId="0" applyFont="1" applyFill="1" applyBorder="1" applyAlignment="1">
      <alignment horizontal="center" vertical="center" wrapText="1"/>
    </xf>
    <xf numFmtId="0" fontId="52" fillId="0" borderId="2" xfId="0" applyFont="1" applyFill="1" applyBorder="1" applyAlignment="1">
      <alignment horizontal="center" vertical="center" wrapText="1"/>
    </xf>
    <xf numFmtId="0" fontId="52" fillId="0" borderId="9" xfId="0" applyFont="1" applyFill="1" applyBorder="1" applyAlignment="1">
      <alignment horizontal="center" vertical="center" wrapText="1"/>
    </xf>
    <xf numFmtId="44" fontId="7" fillId="0" borderId="6" xfId="4" applyFont="1" applyFill="1" applyBorder="1" applyAlignment="1">
      <alignment vertical="center" wrapText="1"/>
    </xf>
    <xf numFmtId="44" fontId="7" fillId="0" borderId="2" xfId="4" applyFont="1" applyFill="1" applyBorder="1" applyAlignment="1">
      <alignment vertical="center" wrapText="1"/>
    </xf>
    <xf numFmtId="44" fontId="7" fillId="0" borderId="9" xfId="4" applyFont="1" applyFill="1" applyBorder="1" applyAlignment="1">
      <alignment vertical="center" wrapText="1"/>
    </xf>
    <xf numFmtId="0" fontId="40" fillId="0" borderId="3" xfId="0" applyFont="1" applyFill="1" applyBorder="1" applyAlignment="1">
      <alignment horizontal="left" vertical="center" wrapText="1"/>
    </xf>
    <xf numFmtId="49" fontId="47" fillId="0" borderId="3" xfId="0" applyNumberFormat="1" applyFont="1" applyFill="1" applyBorder="1" applyAlignment="1">
      <alignment horizontal="center" vertical="center" wrapText="1"/>
    </xf>
    <xf numFmtId="166" fontId="7" fillId="0" borderId="3" xfId="0" applyNumberFormat="1" applyFont="1" applyBorder="1" applyAlignment="1">
      <alignment horizontal="left" vertical="center" wrapText="1"/>
    </xf>
    <xf numFmtId="166" fontId="8" fillId="0" borderId="3" xfId="0" applyNumberFormat="1" applyFont="1" applyBorder="1" applyAlignment="1">
      <alignment horizontal="left" vertical="center" wrapText="1"/>
    </xf>
    <xf numFmtId="0" fontId="7" fillId="0" borderId="3" xfId="0" applyFont="1" applyBorder="1" applyAlignment="1">
      <alignment horizontal="left" vertical="center" wrapText="1"/>
    </xf>
    <xf numFmtId="0" fontId="8" fillId="0" borderId="3" xfId="0" applyFont="1" applyBorder="1" applyAlignment="1">
      <alignment horizontal="left" vertical="center" wrapText="1"/>
    </xf>
    <xf numFmtId="0" fontId="24"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2" fontId="6" fillId="0" borderId="0" xfId="0" applyNumberFormat="1" applyFont="1" applyAlignment="1">
      <alignment horizontal="center" vertical="center"/>
    </xf>
    <xf numFmtId="0" fontId="63" fillId="0" borderId="3" xfId="0" applyFont="1" applyFill="1" applyBorder="1" applyAlignment="1">
      <alignment horizontal="left" vertical="center" wrapText="1"/>
    </xf>
  </cellXfs>
  <cellStyles count="43">
    <cellStyle name="Comma" xfId="1" builtinId="3"/>
    <cellStyle name="Comma 10" xfId="2"/>
    <cellStyle name="Comma 2" xfId="3"/>
    <cellStyle name="Currency 2" xfId="4"/>
    <cellStyle name="Header1" xfId="5"/>
    <cellStyle name="Header2" xfId="6"/>
    <cellStyle name="Normal" xfId="0" builtinId="0"/>
    <cellStyle name="Normal 10" xfId="7"/>
    <cellStyle name="Normal 11" xfId="8"/>
    <cellStyle name="Normal 12" xfId="9"/>
    <cellStyle name="Normal 12 2" xfId="10"/>
    <cellStyle name="Normal 13" xfId="11"/>
    <cellStyle name="Normal 14" xfId="12"/>
    <cellStyle name="Normal 14 2" xfId="13"/>
    <cellStyle name="Normal 14 2 2" xfId="14"/>
    <cellStyle name="Normal 14 3" xfId="15"/>
    <cellStyle name="Normal 15" xfId="16"/>
    <cellStyle name="Normal 2" xfId="17"/>
    <cellStyle name="Normal 2 10" xfId="18"/>
    <cellStyle name="Normal 2 2" xfId="19"/>
    <cellStyle name="Normal 2 2 2" xfId="20"/>
    <cellStyle name="Normal 2 3" xfId="21"/>
    <cellStyle name="Normal 2 3 2" xfId="22"/>
    <cellStyle name="Normal 2_thu hoi DM_CX" xfId="23"/>
    <cellStyle name="Normal 260" xfId="24"/>
    <cellStyle name="Normal 3" xfId="25"/>
    <cellStyle name="Normal 3 2 2" xfId="26"/>
    <cellStyle name="Normal 31" xfId="27"/>
    <cellStyle name="Normal 4" xfId="28"/>
    <cellStyle name="Normal 4 2 2" xfId="42"/>
    <cellStyle name="Normal 6" xfId="29"/>
    <cellStyle name="Normal 7" xfId="30"/>
    <cellStyle name="Normal 8" xfId="31"/>
    <cellStyle name="Normal 9" xfId="32"/>
    <cellStyle name="Normal_Bieu mau (CV )" xfId="33"/>
    <cellStyle name="Normal_Sheet1 2" xfId="34"/>
    <cellStyle name="Normal_Sheet1 3" xfId="35"/>
    <cellStyle name="Normal_Sheet1 3 2" xfId="36"/>
    <cellStyle name="Normal_Sheet1 4" xfId="37"/>
    <cellStyle name="Normal_Sheet1_1" xfId="38"/>
    <cellStyle name="Normal_Sheet1_1 2" xfId="39"/>
    <cellStyle name="Normal_Sheet1_2 2" xfId="40"/>
    <cellStyle name="Normal_Sheet1_DTH2017moi" xfId="41"/>
  </cellStyles>
  <dxfs count="14">
    <dxf>
      <font>
        <condense val="0"/>
        <extend val="0"/>
        <color indexed="9"/>
      </font>
    </dxf>
    <dxf>
      <font>
        <condense val="0"/>
        <extend val="0"/>
        <color indexed="9"/>
      </font>
      <fill>
        <patternFill>
          <fgColor indexed="64"/>
        </patternFill>
      </fill>
    </dxf>
    <dxf>
      <font>
        <condense val="0"/>
        <extend val="0"/>
        <color indexed="9"/>
      </font>
    </dxf>
    <dxf>
      <font>
        <condense val="0"/>
        <extend val="0"/>
        <color indexed="9"/>
      </font>
    </dxf>
    <dxf>
      <font>
        <condense val="0"/>
        <extend val="0"/>
        <color indexed="9"/>
      </font>
      <fill>
        <patternFill>
          <fgColor indexed="64"/>
        </patternFill>
      </fill>
    </dxf>
    <dxf>
      <font>
        <condense val="0"/>
        <extend val="0"/>
        <color indexed="9"/>
      </font>
    </dxf>
    <dxf>
      <font>
        <condense val="0"/>
        <extend val="0"/>
        <color indexed="9"/>
      </font>
    </dxf>
    <dxf>
      <font>
        <condense val="0"/>
        <extend val="0"/>
        <color indexed="9"/>
      </font>
      <fill>
        <patternFill>
          <fgColor indexed="64"/>
        </patternFill>
      </fill>
    </dxf>
    <dxf>
      <font>
        <condense val="0"/>
        <extend val="0"/>
        <color indexed="9"/>
      </font>
    </dxf>
    <dxf>
      <font>
        <condense val="0"/>
        <extend val="0"/>
        <color indexed="9"/>
      </font>
    </dxf>
    <dxf>
      <font>
        <condense val="0"/>
        <extend val="0"/>
        <color indexed="9"/>
      </font>
      <fill>
        <patternFill>
          <fgColor indexed="64"/>
        </patternFill>
      </fill>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790575</xdr:colOff>
      <xdr:row>2</xdr:row>
      <xdr:rowOff>57150</xdr:rowOff>
    </xdr:from>
    <xdr:to>
      <xdr:col>3</xdr:col>
      <xdr:colOff>1076325</xdr:colOff>
      <xdr:row>2</xdr:row>
      <xdr:rowOff>57150</xdr:rowOff>
    </xdr:to>
    <xdr:sp macro="" textlink="">
      <xdr:nvSpPr>
        <xdr:cNvPr id="25210" name="Line 1"/>
        <xdr:cNvSpPr>
          <a:spLocks noChangeShapeType="1"/>
        </xdr:cNvSpPr>
      </xdr:nvSpPr>
      <xdr:spPr bwMode="auto">
        <a:xfrm flipV="1">
          <a:off x="3600450" y="809625"/>
          <a:ext cx="1552575" cy="0"/>
        </a:xfrm>
        <a:prstGeom prst="line">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304799</xdr:colOff>
      <xdr:row>2</xdr:row>
      <xdr:rowOff>38101</xdr:rowOff>
    </xdr:from>
    <xdr:to>
      <xdr:col>7</xdr:col>
      <xdr:colOff>485774</xdr:colOff>
      <xdr:row>2</xdr:row>
      <xdr:rowOff>38101</xdr:rowOff>
    </xdr:to>
    <xdr:sp macro="" textlink="">
      <xdr:nvSpPr>
        <xdr:cNvPr id="33871" name="Line 1"/>
        <xdr:cNvSpPr>
          <a:spLocks noChangeShapeType="1"/>
        </xdr:cNvSpPr>
      </xdr:nvSpPr>
      <xdr:spPr bwMode="auto">
        <a:xfrm>
          <a:off x="3648074" y="647701"/>
          <a:ext cx="2486025" cy="0"/>
        </a:xfrm>
        <a:prstGeom prst="line">
          <a:avLst/>
        </a:prstGeom>
        <a:noFill/>
        <a:ln w="9525">
          <a:solidFill>
            <a:srgbClr val="000000"/>
          </a:solidFill>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304800</xdr:colOff>
      <xdr:row>2</xdr:row>
      <xdr:rowOff>57150</xdr:rowOff>
    </xdr:from>
    <xdr:to>
      <xdr:col>6</xdr:col>
      <xdr:colOff>581025</xdr:colOff>
      <xdr:row>2</xdr:row>
      <xdr:rowOff>57150</xdr:rowOff>
    </xdr:to>
    <xdr:sp macro="" textlink="">
      <xdr:nvSpPr>
        <xdr:cNvPr id="25829" name="Line 1"/>
        <xdr:cNvSpPr>
          <a:spLocks noChangeShapeType="1"/>
        </xdr:cNvSpPr>
      </xdr:nvSpPr>
      <xdr:spPr bwMode="auto">
        <a:xfrm flipV="1">
          <a:off x="3543300" y="762000"/>
          <a:ext cx="1600200" cy="0"/>
        </a:xfrm>
        <a:prstGeom prst="line">
          <a:avLst/>
        </a:prstGeom>
        <a:noFill/>
        <a:ln w="9525">
          <a:solidFill>
            <a:srgbClr val="000000"/>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171450</xdr:colOff>
      <xdr:row>2</xdr:row>
      <xdr:rowOff>38100</xdr:rowOff>
    </xdr:from>
    <xdr:to>
      <xdr:col>6</xdr:col>
      <xdr:colOff>952500</xdr:colOff>
      <xdr:row>2</xdr:row>
      <xdr:rowOff>38100</xdr:rowOff>
    </xdr:to>
    <xdr:sp macro="" textlink="">
      <xdr:nvSpPr>
        <xdr:cNvPr id="27802" name="Line 1"/>
        <xdr:cNvSpPr>
          <a:spLocks noChangeShapeType="1"/>
        </xdr:cNvSpPr>
      </xdr:nvSpPr>
      <xdr:spPr bwMode="auto">
        <a:xfrm flipV="1">
          <a:off x="3124200" y="723900"/>
          <a:ext cx="2295525" cy="0"/>
        </a:xfrm>
        <a:prstGeom prst="line">
          <a:avLst/>
        </a:prstGeom>
        <a:noFill/>
        <a:ln w="9525">
          <a:solidFill>
            <a:srgbClr val="000000"/>
          </a:solidFill>
          <a:round/>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847726</xdr:colOff>
      <xdr:row>2</xdr:row>
      <xdr:rowOff>19050</xdr:rowOff>
    </xdr:from>
    <xdr:to>
      <xdr:col>6</xdr:col>
      <xdr:colOff>876301</xdr:colOff>
      <xdr:row>2</xdr:row>
      <xdr:rowOff>19050</xdr:rowOff>
    </xdr:to>
    <xdr:sp macro="" textlink="">
      <xdr:nvSpPr>
        <xdr:cNvPr id="19347" name="Line 1"/>
        <xdr:cNvSpPr>
          <a:spLocks noChangeShapeType="1"/>
        </xdr:cNvSpPr>
      </xdr:nvSpPr>
      <xdr:spPr bwMode="auto">
        <a:xfrm flipV="1">
          <a:off x="3581401" y="628650"/>
          <a:ext cx="2114550" cy="0"/>
        </a:xfrm>
        <a:prstGeom prst="line">
          <a:avLst/>
        </a:prstGeom>
        <a:noFill/>
        <a:ln w="9525">
          <a:solidFill>
            <a:srgbClr val="000000"/>
          </a:solidFill>
          <a:round/>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361950</xdr:colOff>
      <xdr:row>2</xdr:row>
      <xdr:rowOff>9524</xdr:rowOff>
    </xdr:from>
    <xdr:to>
      <xdr:col>6</xdr:col>
      <xdr:colOff>485775</xdr:colOff>
      <xdr:row>2</xdr:row>
      <xdr:rowOff>9525</xdr:rowOff>
    </xdr:to>
    <xdr:sp macro="" textlink="">
      <xdr:nvSpPr>
        <xdr:cNvPr id="34878" name="Line 1"/>
        <xdr:cNvSpPr>
          <a:spLocks noChangeShapeType="1"/>
        </xdr:cNvSpPr>
      </xdr:nvSpPr>
      <xdr:spPr bwMode="auto">
        <a:xfrm flipV="1">
          <a:off x="3028950" y="847724"/>
          <a:ext cx="2495550" cy="1"/>
        </a:xfrm>
        <a:prstGeom prst="line">
          <a:avLst/>
        </a:prstGeom>
        <a:noFill/>
        <a:ln w="9525">
          <a:solidFill>
            <a:srgbClr val="000000"/>
          </a:solidFill>
          <a:round/>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333375</xdr:colOff>
      <xdr:row>2</xdr:row>
      <xdr:rowOff>38100</xdr:rowOff>
    </xdr:from>
    <xdr:to>
      <xdr:col>7</xdr:col>
      <xdr:colOff>381000</xdr:colOff>
      <xdr:row>2</xdr:row>
      <xdr:rowOff>38100</xdr:rowOff>
    </xdr:to>
    <xdr:sp macro="" textlink="">
      <xdr:nvSpPr>
        <xdr:cNvPr id="21486" name="Line 1"/>
        <xdr:cNvSpPr>
          <a:spLocks noChangeShapeType="1"/>
        </xdr:cNvSpPr>
      </xdr:nvSpPr>
      <xdr:spPr bwMode="auto">
        <a:xfrm flipV="1">
          <a:off x="3629025" y="733425"/>
          <a:ext cx="2409825" cy="0"/>
        </a:xfrm>
        <a:prstGeom prst="line">
          <a:avLst/>
        </a:prstGeom>
        <a:noFill/>
        <a:ln w="9525">
          <a:solidFill>
            <a:srgbClr val="000000"/>
          </a:solidFill>
          <a:round/>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28575</xdr:colOff>
      <xdr:row>3</xdr:row>
      <xdr:rowOff>38100</xdr:rowOff>
    </xdr:from>
    <xdr:to>
      <xdr:col>7</xdr:col>
      <xdr:colOff>9525</xdr:colOff>
      <xdr:row>3</xdr:row>
      <xdr:rowOff>38100</xdr:rowOff>
    </xdr:to>
    <xdr:sp macro="" textlink="">
      <xdr:nvSpPr>
        <xdr:cNvPr id="26782" name="Line 1"/>
        <xdr:cNvSpPr>
          <a:spLocks noChangeShapeType="1"/>
        </xdr:cNvSpPr>
      </xdr:nvSpPr>
      <xdr:spPr bwMode="auto">
        <a:xfrm flipV="1">
          <a:off x="3629025" y="638175"/>
          <a:ext cx="1838325" cy="0"/>
        </a:xfrm>
        <a:prstGeom prst="line">
          <a:avLst/>
        </a:prstGeom>
        <a:noFill/>
        <a:ln w="9525">
          <a:solidFill>
            <a:srgbClr val="000000"/>
          </a:solidFill>
          <a:round/>
          <a:headEnd/>
          <a:tailEnd/>
        </a:ln>
      </xdr:spPr>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2457450</xdr:colOff>
      <xdr:row>4</xdr:row>
      <xdr:rowOff>57150</xdr:rowOff>
    </xdr:from>
    <xdr:to>
      <xdr:col>6</xdr:col>
      <xdr:colOff>933450</xdr:colOff>
      <xdr:row>4</xdr:row>
      <xdr:rowOff>57150</xdr:rowOff>
    </xdr:to>
    <xdr:sp macro="" textlink="">
      <xdr:nvSpPr>
        <xdr:cNvPr id="2" name="Line 1"/>
        <xdr:cNvSpPr>
          <a:spLocks noChangeShapeType="1"/>
        </xdr:cNvSpPr>
      </xdr:nvSpPr>
      <xdr:spPr bwMode="auto">
        <a:xfrm>
          <a:off x="2790825" y="857250"/>
          <a:ext cx="371475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523875</xdr:colOff>
      <xdr:row>2</xdr:row>
      <xdr:rowOff>38100</xdr:rowOff>
    </xdr:from>
    <xdr:to>
      <xdr:col>3</xdr:col>
      <xdr:colOff>809625</xdr:colOff>
      <xdr:row>2</xdr:row>
      <xdr:rowOff>38100</xdr:rowOff>
    </xdr:to>
    <xdr:sp macro="" textlink="">
      <xdr:nvSpPr>
        <xdr:cNvPr id="22291" name="Line 1"/>
        <xdr:cNvSpPr>
          <a:spLocks noChangeShapeType="1"/>
        </xdr:cNvSpPr>
      </xdr:nvSpPr>
      <xdr:spPr bwMode="auto">
        <a:xfrm flipV="1">
          <a:off x="3333750" y="885825"/>
          <a:ext cx="1552575" cy="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723900</xdr:colOff>
      <xdr:row>2</xdr:row>
      <xdr:rowOff>57150</xdr:rowOff>
    </xdr:from>
    <xdr:to>
      <xdr:col>3</xdr:col>
      <xdr:colOff>1009650</xdr:colOff>
      <xdr:row>2</xdr:row>
      <xdr:rowOff>57150</xdr:rowOff>
    </xdr:to>
    <xdr:sp macro="" textlink="">
      <xdr:nvSpPr>
        <xdr:cNvPr id="35899" name="Line 1"/>
        <xdr:cNvSpPr>
          <a:spLocks noChangeShapeType="1"/>
        </xdr:cNvSpPr>
      </xdr:nvSpPr>
      <xdr:spPr bwMode="auto">
        <a:xfrm flipV="1">
          <a:off x="3533775" y="904875"/>
          <a:ext cx="1552575" cy="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647700</xdr:colOff>
      <xdr:row>2</xdr:row>
      <xdr:rowOff>28575</xdr:rowOff>
    </xdr:from>
    <xdr:to>
      <xdr:col>6</xdr:col>
      <xdr:colOff>619125</xdr:colOff>
      <xdr:row>2</xdr:row>
      <xdr:rowOff>28575</xdr:rowOff>
    </xdr:to>
    <xdr:sp macro="" textlink="">
      <xdr:nvSpPr>
        <xdr:cNvPr id="30822" name="Line 1"/>
        <xdr:cNvSpPr>
          <a:spLocks noChangeShapeType="1"/>
        </xdr:cNvSpPr>
      </xdr:nvSpPr>
      <xdr:spPr bwMode="auto">
        <a:xfrm flipV="1">
          <a:off x="3686175" y="781050"/>
          <a:ext cx="1533525" cy="0"/>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285750</xdr:colOff>
      <xdr:row>2</xdr:row>
      <xdr:rowOff>47625</xdr:rowOff>
    </xdr:from>
    <xdr:to>
      <xdr:col>6</xdr:col>
      <xdr:colOff>390525</xdr:colOff>
      <xdr:row>2</xdr:row>
      <xdr:rowOff>47625</xdr:rowOff>
    </xdr:to>
    <xdr:sp macro="" textlink="">
      <xdr:nvSpPr>
        <xdr:cNvPr id="31829" name="Line 1"/>
        <xdr:cNvSpPr>
          <a:spLocks noChangeShapeType="1"/>
        </xdr:cNvSpPr>
      </xdr:nvSpPr>
      <xdr:spPr bwMode="auto">
        <a:xfrm flipV="1">
          <a:off x="3876675" y="800100"/>
          <a:ext cx="1533525" cy="0"/>
        </a:xfrm>
        <a:prstGeom prst="line">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95250</xdr:colOff>
      <xdr:row>2</xdr:row>
      <xdr:rowOff>57150</xdr:rowOff>
    </xdr:from>
    <xdr:to>
      <xdr:col>6</xdr:col>
      <xdr:colOff>171450</xdr:colOff>
      <xdr:row>2</xdr:row>
      <xdr:rowOff>57150</xdr:rowOff>
    </xdr:to>
    <xdr:sp macro="" textlink="">
      <xdr:nvSpPr>
        <xdr:cNvPr id="32854" name="Line 1"/>
        <xdr:cNvSpPr>
          <a:spLocks noChangeShapeType="1"/>
        </xdr:cNvSpPr>
      </xdr:nvSpPr>
      <xdr:spPr bwMode="auto">
        <a:xfrm flipV="1">
          <a:off x="3857625" y="752475"/>
          <a:ext cx="1552575" cy="0"/>
        </a:xfrm>
        <a:prstGeom prst="line">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2</xdr:row>
      <xdr:rowOff>28575</xdr:rowOff>
    </xdr:from>
    <xdr:to>
      <xdr:col>6</xdr:col>
      <xdr:colOff>552450</xdr:colOff>
      <xdr:row>2</xdr:row>
      <xdr:rowOff>28575</xdr:rowOff>
    </xdr:to>
    <xdr:sp macro="" textlink="">
      <xdr:nvSpPr>
        <xdr:cNvPr id="24312" name="Line 1"/>
        <xdr:cNvSpPr>
          <a:spLocks noChangeShapeType="1"/>
        </xdr:cNvSpPr>
      </xdr:nvSpPr>
      <xdr:spPr bwMode="auto">
        <a:xfrm flipV="1">
          <a:off x="3895725" y="657225"/>
          <a:ext cx="1552575" cy="0"/>
        </a:xfrm>
        <a:prstGeom prst="line">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238125</xdr:colOff>
      <xdr:row>2</xdr:row>
      <xdr:rowOff>47625</xdr:rowOff>
    </xdr:from>
    <xdr:to>
      <xdr:col>4</xdr:col>
      <xdr:colOff>238125</xdr:colOff>
      <xdr:row>2</xdr:row>
      <xdr:rowOff>47625</xdr:rowOff>
    </xdr:to>
    <xdr:sp macro="" textlink="">
      <xdr:nvSpPr>
        <xdr:cNvPr id="29828" name="Line 1"/>
        <xdr:cNvSpPr>
          <a:spLocks noChangeShapeType="1"/>
        </xdr:cNvSpPr>
      </xdr:nvSpPr>
      <xdr:spPr bwMode="auto">
        <a:xfrm flipV="1">
          <a:off x="3390900" y="657225"/>
          <a:ext cx="552450" cy="0"/>
        </a:xfrm>
        <a:prstGeom prst="line">
          <a:avLst/>
        </a:prstGeom>
        <a:noFill/>
        <a:ln w="9525">
          <a:solidFill>
            <a:srgbClr val="000000"/>
          </a:solidFill>
          <a:round/>
          <a:headEnd/>
          <a:tailEnd/>
        </a:ln>
      </xdr:spPr>
    </xdr:sp>
    <xdr:clientData/>
  </xdr:twoCellAnchor>
  <xdr:twoCellAnchor>
    <xdr:from>
      <xdr:col>3</xdr:col>
      <xdr:colOff>266700</xdr:colOff>
      <xdr:row>2</xdr:row>
      <xdr:rowOff>47625</xdr:rowOff>
    </xdr:from>
    <xdr:to>
      <xdr:col>7</xdr:col>
      <xdr:colOff>161925</xdr:colOff>
      <xdr:row>2</xdr:row>
      <xdr:rowOff>47625</xdr:rowOff>
    </xdr:to>
    <xdr:sp macro="" textlink="">
      <xdr:nvSpPr>
        <xdr:cNvPr id="3" name="Line 1"/>
        <xdr:cNvSpPr>
          <a:spLocks noChangeShapeType="1"/>
        </xdr:cNvSpPr>
      </xdr:nvSpPr>
      <xdr:spPr bwMode="auto">
        <a:xfrm flipV="1">
          <a:off x="3067050" y="657225"/>
          <a:ext cx="2800350" cy="0"/>
        </a:xfrm>
        <a:prstGeom prst="line">
          <a:avLst/>
        </a:prstGeom>
        <a:noFill/>
        <a:ln w="9525">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352425</xdr:colOff>
      <xdr:row>2</xdr:row>
      <xdr:rowOff>38100</xdr:rowOff>
    </xdr:from>
    <xdr:to>
      <xdr:col>6</xdr:col>
      <xdr:colOff>1409700</xdr:colOff>
      <xdr:row>2</xdr:row>
      <xdr:rowOff>38100</xdr:rowOff>
    </xdr:to>
    <xdr:sp macro="" textlink="">
      <xdr:nvSpPr>
        <xdr:cNvPr id="29221" name="Line 1"/>
        <xdr:cNvSpPr>
          <a:spLocks noChangeShapeType="1"/>
        </xdr:cNvSpPr>
      </xdr:nvSpPr>
      <xdr:spPr bwMode="auto">
        <a:xfrm flipV="1">
          <a:off x="3486150" y="666750"/>
          <a:ext cx="2333625"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tabSelected="1" zoomScale="115" zoomScaleNormal="115" workbookViewId="0">
      <selection activeCell="A2" sqref="A2:H2"/>
    </sheetView>
  </sheetViews>
  <sheetFormatPr defaultColWidth="7.85546875" defaultRowHeight="12.75" x14ac:dyDescent="0.2"/>
  <cols>
    <col min="1" max="1" width="6.5703125" style="7" customWidth="1"/>
    <col min="2" max="2" width="35.5703125" style="3" customWidth="1"/>
    <col min="3" max="3" width="19" style="3" customWidth="1"/>
    <col min="4" max="4" width="22.85546875" style="8" customWidth="1"/>
    <col min="5" max="7" width="11.140625" style="3" customWidth="1"/>
    <col min="8" max="8" width="15.28515625" style="3" customWidth="1"/>
    <col min="9" max="9" width="8.28515625" style="3" bestFit="1" customWidth="1"/>
    <col min="10" max="16384" width="7.85546875" style="3"/>
  </cols>
  <sheetData>
    <row r="1" spans="1:10" s="52" customFormat="1" ht="38.25" customHeight="1" x14ac:dyDescent="0.25">
      <c r="A1" s="659" t="s">
        <v>42</v>
      </c>
      <c r="B1" s="660"/>
      <c r="C1" s="660"/>
      <c r="D1" s="660"/>
      <c r="E1" s="660"/>
      <c r="F1" s="660"/>
      <c r="G1" s="660"/>
      <c r="H1" s="660"/>
    </row>
    <row r="2" spans="1:10" ht="21" customHeight="1" x14ac:dyDescent="0.2">
      <c r="A2" s="661" t="s">
        <v>1312</v>
      </c>
      <c r="B2" s="661"/>
      <c r="C2" s="661"/>
      <c r="D2" s="661"/>
      <c r="E2" s="661"/>
      <c r="F2" s="661"/>
      <c r="G2" s="661"/>
      <c r="H2" s="661"/>
      <c r="I2" s="4"/>
      <c r="J2" s="4"/>
    </row>
    <row r="3" spans="1:10" ht="21" customHeight="1" x14ac:dyDescent="0.2">
      <c r="A3" s="68"/>
      <c r="B3" s="68"/>
      <c r="C3" s="68"/>
      <c r="D3" s="68"/>
      <c r="E3" s="68"/>
      <c r="F3" s="68"/>
      <c r="G3" s="68"/>
      <c r="H3" s="68"/>
      <c r="I3" s="4"/>
      <c r="J3" s="4"/>
    </row>
    <row r="4" spans="1:10" ht="32.25" customHeight="1" x14ac:dyDescent="0.2">
      <c r="A4" s="662" t="s">
        <v>0</v>
      </c>
      <c r="B4" s="663" t="s">
        <v>9</v>
      </c>
      <c r="C4" s="663" t="s">
        <v>18</v>
      </c>
      <c r="D4" s="663" t="s">
        <v>6</v>
      </c>
      <c r="E4" s="663" t="s">
        <v>33</v>
      </c>
      <c r="F4" s="663"/>
      <c r="G4" s="663"/>
      <c r="H4" s="663" t="s">
        <v>4</v>
      </c>
    </row>
    <row r="5" spans="1:10" x14ac:dyDescent="0.2">
      <c r="A5" s="662"/>
      <c r="B5" s="663"/>
      <c r="C5" s="663"/>
      <c r="D5" s="663"/>
      <c r="E5" s="71" t="s">
        <v>3</v>
      </c>
      <c r="F5" s="71" t="s">
        <v>1</v>
      </c>
      <c r="G5" s="71" t="s">
        <v>7</v>
      </c>
      <c r="H5" s="663"/>
    </row>
    <row r="6" spans="1:10" s="34" customFormat="1" ht="23.25" customHeight="1" x14ac:dyDescent="0.2">
      <c r="A6" s="60">
        <v>-1</v>
      </c>
      <c r="B6" s="60">
        <v>-2</v>
      </c>
      <c r="C6" s="60">
        <v>-3</v>
      </c>
      <c r="D6" s="60" t="s">
        <v>19</v>
      </c>
      <c r="E6" s="60">
        <v>-5</v>
      </c>
      <c r="F6" s="60">
        <v>-6</v>
      </c>
      <c r="G6" s="60">
        <v>-7</v>
      </c>
      <c r="H6" s="60">
        <v>-8</v>
      </c>
    </row>
    <row r="7" spans="1:10" s="5" customFormat="1" ht="18.75" customHeight="1" x14ac:dyDescent="0.25">
      <c r="A7" s="54">
        <v>1</v>
      </c>
      <c r="B7" s="59" t="s">
        <v>10</v>
      </c>
      <c r="C7" s="62">
        <f>'2018Mơi'!C7+NQ!C7</f>
        <v>87</v>
      </c>
      <c r="D7" s="63">
        <f>'2018Mơi'!D7+NQ!D7</f>
        <v>189.73</v>
      </c>
      <c r="E7" s="63">
        <f>'2018Mơi'!E7+NQ!E7</f>
        <v>189.73</v>
      </c>
      <c r="F7" s="63">
        <f>'2018Mơi'!F7+NQ!F7</f>
        <v>0</v>
      </c>
      <c r="G7" s="63">
        <f>'2018Mơi'!G7+NQ!G7</f>
        <v>0</v>
      </c>
      <c r="H7" s="62"/>
      <c r="I7" s="32"/>
      <c r="J7" s="53"/>
    </row>
    <row r="8" spans="1:10" s="1" customFormat="1" ht="18.75" customHeight="1" x14ac:dyDescent="0.25">
      <c r="A8" s="54">
        <v>2</v>
      </c>
      <c r="B8" s="59" t="s">
        <v>11</v>
      </c>
      <c r="C8" s="62">
        <f>'2018Mơi'!C8+NQ!C8</f>
        <v>20</v>
      </c>
      <c r="D8" s="63">
        <f>'2018Mơi'!D8+NQ!D8</f>
        <v>52.81</v>
      </c>
      <c r="E8" s="63">
        <f>'2018Mơi'!E8+NQ!E8</f>
        <v>35.51</v>
      </c>
      <c r="F8" s="63">
        <f>'2018Mơi'!F8+NQ!F8</f>
        <v>17.3</v>
      </c>
      <c r="G8" s="63">
        <f>'2018Mơi'!G8+NQ!G8</f>
        <v>0</v>
      </c>
      <c r="H8" s="62"/>
      <c r="I8" s="32"/>
      <c r="J8" s="53"/>
    </row>
    <row r="9" spans="1:10" s="1" customFormat="1" ht="18.75" customHeight="1" x14ac:dyDescent="0.25">
      <c r="A9" s="54">
        <v>3</v>
      </c>
      <c r="B9" s="59" t="s">
        <v>20</v>
      </c>
      <c r="C9" s="62">
        <f>'2018Mơi'!C9+NQ!C9</f>
        <v>38</v>
      </c>
      <c r="D9" s="63">
        <f>'2018Mơi'!D9+NQ!D9</f>
        <v>89.470000000000013</v>
      </c>
      <c r="E9" s="63">
        <f>'2018Mơi'!E9+NQ!E9</f>
        <v>74.39</v>
      </c>
      <c r="F9" s="63">
        <f>'2018Mơi'!F9+NQ!F9</f>
        <v>15.08</v>
      </c>
      <c r="G9" s="63">
        <f>'2018Mơi'!G9+NQ!G9</f>
        <v>0</v>
      </c>
      <c r="H9" s="62"/>
      <c r="I9" s="32"/>
      <c r="J9" s="53"/>
    </row>
    <row r="10" spans="1:10" s="1" customFormat="1" ht="18.75" customHeight="1" x14ac:dyDescent="0.25">
      <c r="A10" s="54">
        <v>4</v>
      </c>
      <c r="B10" s="59" t="s">
        <v>28</v>
      </c>
      <c r="C10" s="62">
        <f>'2018Mơi'!C10+NQ!C10</f>
        <v>10</v>
      </c>
      <c r="D10" s="63">
        <f>'2018Mơi'!D10+NQ!D10</f>
        <v>29.3</v>
      </c>
      <c r="E10" s="63">
        <f>'2018Mơi'!E10+NQ!E10</f>
        <v>17.8</v>
      </c>
      <c r="F10" s="63">
        <f>'2018Mơi'!F10+NQ!F10</f>
        <v>11.5</v>
      </c>
      <c r="G10" s="63">
        <f>'2018Mơi'!G10+NQ!G10</f>
        <v>0</v>
      </c>
      <c r="H10" s="62"/>
      <c r="I10" s="32"/>
      <c r="J10" s="53"/>
    </row>
    <row r="11" spans="1:10" s="1" customFormat="1" ht="18.75" customHeight="1" x14ac:dyDescent="0.25">
      <c r="A11" s="54">
        <v>5</v>
      </c>
      <c r="B11" s="59" t="s">
        <v>12</v>
      </c>
      <c r="C11" s="62">
        <f>'2018Mơi'!C11+NQ!C11</f>
        <v>137</v>
      </c>
      <c r="D11" s="63">
        <f>'2018Mơi'!D11+NQ!D11</f>
        <v>84.995000000000005</v>
      </c>
      <c r="E11" s="63">
        <f>'2018Mơi'!E11+NQ!E11</f>
        <v>83.644999999999996</v>
      </c>
      <c r="F11" s="63">
        <f>'2018Mơi'!F11+NQ!F11</f>
        <v>1.35</v>
      </c>
      <c r="G11" s="63">
        <f>'2018Mơi'!G11+NQ!G11</f>
        <v>0</v>
      </c>
      <c r="H11" s="62"/>
      <c r="I11" s="32"/>
      <c r="J11" s="53"/>
    </row>
    <row r="12" spans="1:10" s="1" customFormat="1" ht="18.75" customHeight="1" x14ac:dyDescent="0.25">
      <c r="A12" s="54">
        <v>6</v>
      </c>
      <c r="B12" s="59" t="s">
        <v>31</v>
      </c>
      <c r="C12" s="62">
        <f>'2018Mơi'!C12+NQ!C12</f>
        <v>97</v>
      </c>
      <c r="D12" s="63">
        <f>'2018Mơi'!D12+NQ!D12</f>
        <v>136.20999999999998</v>
      </c>
      <c r="E12" s="63">
        <f>'2018Mơi'!E12+NQ!E12</f>
        <v>131.20999999999998</v>
      </c>
      <c r="F12" s="63">
        <f>'2018Mơi'!F12+NQ!F12</f>
        <v>5</v>
      </c>
      <c r="G12" s="63">
        <f>'2018Mơi'!G12+NQ!G12</f>
        <v>0</v>
      </c>
      <c r="H12" s="62"/>
      <c r="I12" s="32"/>
      <c r="J12" s="53"/>
    </row>
    <row r="13" spans="1:10" ht="18.75" customHeight="1" x14ac:dyDescent="0.25">
      <c r="A13" s="54">
        <v>7</v>
      </c>
      <c r="B13" s="59" t="s">
        <v>13</v>
      </c>
      <c r="C13" s="62">
        <f>'2018Mơi'!C13+NQ!C13</f>
        <v>40</v>
      </c>
      <c r="D13" s="63">
        <f>'2018Mơi'!D13+NQ!D13</f>
        <v>43.08</v>
      </c>
      <c r="E13" s="63">
        <f>'2018Mơi'!E13+NQ!E13</f>
        <v>13.93</v>
      </c>
      <c r="F13" s="63">
        <f>'2018Mơi'!F13+NQ!F13</f>
        <v>29.15</v>
      </c>
      <c r="G13" s="63">
        <f>'2018Mơi'!G13+NQ!G13</f>
        <v>0</v>
      </c>
      <c r="H13" s="62"/>
      <c r="I13" s="32"/>
      <c r="J13" s="53"/>
    </row>
    <row r="14" spans="1:10" ht="18.75" customHeight="1" x14ac:dyDescent="0.25">
      <c r="A14" s="54">
        <v>8</v>
      </c>
      <c r="B14" s="59" t="s">
        <v>14</v>
      </c>
      <c r="C14" s="62">
        <f>'2018Mơi'!C14+NQ!C14</f>
        <v>70</v>
      </c>
      <c r="D14" s="63">
        <f>'2018Mơi'!D14+NQ!D14</f>
        <v>72.021000000000001</v>
      </c>
      <c r="E14" s="63">
        <f>'2018Mơi'!E14+NQ!E14</f>
        <v>72.021000000000001</v>
      </c>
      <c r="F14" s="63">
        <f>'2018Mơi'!F14+NQ!F14</f>
        <v>0</v>
      </c>
      <c r="G14" s="63">
        <f>'2018Mơi'!G14+NQ!G14</f>
        <v>0</v>
      </c>
      <c r="H14" s="62"/>
      <c r="I14" s="32"/>
      <c r="J14" s="53"/>
    </row>
    <row r="15" spans="1:10" s="1" customFormat="1" ht="18.75" customHeight="1" x14ac:dyDescent="0.25">
      <c r="A15" s="54">
        <v>9</v>
      </c>
      <c r="B15" s="59" t="s">
        <v>29</v>
      </c>
      <c r="C15" s="62">
        <f>'2018Mơi'!C15+NQ!C15</f>
        <v>9</v>
      </c>
      <c r="D15" s="63">
        <f>'2018Mơi'!D15+NQ!D15</f>
        <v>28.21</v>
      </c>
      <c r="E15" s="63">
        <f>'2018Mơi'!E15+NQ!E15</f>
        <v>9.2100000000000009</v>
      </c>
      <c r="F15" s="63">
        <f>'2018Mơi'!F15+NQ!F15</f>
        <v>19</v>
      </c>
      <c r="G15" s="63">
        <f>'2018Mơi'!G15+NQ!G15</f>
        <v>0</v>
      </c>
      <c r="H15" s="62"/>
      <c r="I15" s="32"/>
      <c r="J15" s="53"/>
    </row>
    <row r="16" spans="1:10" ht="18.75" customHeight="1" x14ac:dyDescent="0.25">
      <c r="A16" s="54">
        <v>10</v>
      </c>
      <c r="B16" s="59" t="s">
        <v>30</v>
      </c>
      <c r="C16" s="62">
        <f>'2018Mơi'!C16+NQ!C16</f>
        <v>32</v>
      </c>
      <c r="D16" s="63">
        <f>'2018Mơi'!D16+NQ!D16</f>
        <v>44.660000000000004</v>
      </c>
      <c r="E16" s="63">
        <f>'2018Mơi'!E16+NQ!E16</f>
        <v>34.660000000000004</v>
      </c>
      <c r="F16" s="63">
        <f>'2018Mơi'!F16+NQ!F16</f>
        <v>10</v>
      </c>
      <c r="G16" s="63">
        <f>'2018Mơi'!G16+NQ!G16</f>
        <v>0</v>
      </c>
      <c r="H16" s="62"/>
      <c r="I16" s="32"/>
      <c r="J16" s="53"/>
    </row>
    <row r="17" spans="1:10" ht="18.75" customHeight="1" x14ac:dyDescent="0.25">
      <c r="A17" s="54">
        <v>11</v>
      </c>
      <c r="B17" s="59" t="s">
        <v>15</v>
      </c>
      <c r="C17" s="62">
        <f>'2018Mơi'!C17+NQ!C17</f>
        <v>8</v>
      </c>
      <c r="D17" s="63">
        <f>'2018Mơi'!D17+NQ!D17</f>
        <v>15.440000000000001</v>
      </c>
      <c r="E17" s="63">
        <f>'2018Mơi'!E17+NQ!E17</f>
        <v>5.34</v>
      </c>
      <c r="F17" s="63">
        <f>'2018Mơi'!F17+NQ!F17</f>
        <v>0</v>
      </c>
      <c r="G17" s="63">
        <f>'2018Mơi'!G17+NQ!G17</f>
        <v>10.1</v>
      </c>
      <c r="H17" s="62"/>
      <c r="I17" s="32"/>
      <c r="J17" s="53"/>
    </row>
    <row r="18" spans="1:10" ht="18.75" customHeight="1" x14ac:dyDescent="0.25">
      <c r="A18" s="54">
        <v>12</v>
      </c>
      <c r="B18" s="59" t="s">
        <v>16</v>
      </c>
      <c r="C18" s="62">
        <f>'2018Mơi'!C18+NQ!C18</f>
        <v>7</v>
      </c>
      <c r="D18" s="63">
        <f>'2018Mơi'!D18+NQ!D18</f>
        <v>5.8099999999999987</v>
      </c>
      <c r="E18" s="63">
        <f>'2018Mơi'!E18+NQ!E18</f>
        <v>5.8099999999999987</v>
      </c>
      <c r="F18" s="63">
        <f>'2018Mơi'!F18+NQ!F18</f>
        <v>0</v>
      </c>
      <c r="G18" s="63">
        <f>'2018Mơi'!G18+NQ!G18</f>
        <v>0</v>
      </c>
      <c r="H18" s="62"/>
      <c r="I18" s="32"/>
      <c r="J18" s="53"/>
    </row>
    <row r="19" spans="1:10" s="58" customFormat="1" ht="18.75" customHeight="1" x14ac:dyDescent="0.25">
      <c r="A19" s="54">
        <v>13</v>
      </c>
      <c r="B19" s="59" t="s">
        <v>17</v>
      </c>
      <c r="C19" s="62">
        <f>'2018Mơi'!C19+NQ!C19</f>
        <v>45</v>
      </c>
      <c r="D19" s="63">
        <f>'2018Mơi'!D19+NQ!D19</f>
        <v>64.08</v>
      </c>
      <c r="E19" s="63">
        <f>'2018Mơi'!E19+NQ!E19</f>
        <v>24.33</v>
      </c>
      <c r="F19" s="63">
        <f>'2018Mơi'!F19+NQ!F19</f>
        <v>39.75</v>
      </c>
      <c r="G19" s="63">
        <f>'2018Mơi'!G19+NQ!G19</f>
        <v>0</v>
      </c>
      <c r="H19" s="62"/>
      <c r="I19" s="56"/>
      <c r="J19" s="57"/>
    </row>
    <row r="20" spans="1:10" s="8" customFormat="1" ht="18.75" customHeight="1" x14ac:dyDescent="0.2">
      <c r="A20" s="78"/>
      <c r="B20" s="79" t="s">
        <v>32</v>
      </c>
      <c r="C20" s="81">
        <f>SUM(C7:C19)</f>
        <v>600</v>
      </c>
      <c r="D20" s="82">
        <f>SUM(D7:D19)</f>
        <v>855.81600000000003</v>
      </c>
      <c r="E20" s="82">
        <f>SUM(E7:E19)</f>
        <v>697.5859999999999</v>
      </c>
      <c r="F20" s="82">
        <f>SUM(F7:F19)</f>
        <v>148.13</v>
      </c>
      <c r="G20" s="82">
        <f>SUM(G7:G19)</f>
        <v>10.1</v>
      </c>
      <c r="H20" s="81"/>
      <c r="I20" s="32"/>
    </row>
    <row r="21" spans="1:10" s="14" customFormat="1" ht="11.25" customHeight="1" x14ac:dyDescent="0.25">
      <c r="A21" s="11"/>
      <c r="B21" s="12"/>
      <c r="C21" s="12"/>
      <c r="D21" s="24"/>
      <c r="E21" s="13"/>
    </row>
    <row r="22" spans="1:10" s="50" customFormat="1" ht="21.75" customHeight="1" x14ac:dyDescent="0.3">
      <c r="A22" s="47"/>
      <c r="B22" s="48"/>
      <c r="C22" s="217"/>
      <c r="D22" s="658" t="s">
        <v>1311</v>
      </c>
      <c r="E22" s="658"/>
      <c r="F22" s="658"/>
      <c r="G22" s="658"/>
      <c r="H22" s="658"/>
      <c r="I22" s="49"/>
    </row>
    <row r="23" spans="1:10" s="14" customFormat="1" ht="21.75" customHeight="1" x14ac:dyDescent="0.2">
      <c r="A23" s="11"/>
      <c r="B23" s="16"/>
      <c r="C23" s="16"/>
      <c r="D23" s="218"/>
      <c r="E23" s="16"/>
      <c r="G23" s="2"/>
      <c r="H23" s="2"/>
      <c r="I23" s="6"/>
    </row>
    <row r="24" spans="1:10" s="14" customFormat="1" ht="21.75" customHeight="1" x14ac:dyDescent="0.2">
      <c r="A24" s="11"/>
      <c r="B24" s="16"/>
      <c r="C24" s="16"/>
      <c r="D24" s="30"/>
      <c r="E24" s="16"/>
      <c r="G24" s="2"/>
      <c r="H24" s="2"/>
      <c r="I24" s="6"/>
    </row>
    <row r="25" spans="1:10" s="14" customFormat="1" ht="21.75" customHeight="1" x14ac:dyDescent="0.2">
      <c r="A25" s="11"/>
      <c r="B25" s="16"/>
      <c r="C25" s="16"/>
      <c r="D25" s="30"/>
      <c r="E25" s="16"/>
      <c r="G25" s="2"/>
      <c r="H25" s="2"/>
      <c r="I25" s="6"/>
    </row>
    <row r="26" spans="1:10" s="14" customFormat="1" ht="21.75" customHeight="1" x14ac:dyDescent="0.25">
      <c r="A26" s="11"/>
      <c r="B26" s="15"/>
      <c r="C26" s="15"/>
      <c r="D26" s="17"/>
      <c r="E26" s="16"/>
      <c r="G26" s="2"/>
      <c r="H26" s="17"/>
      <c r="I26" s="17"/>
    </row>
    <row r="27" spans="1:10" s="14" customFormat="1" ht="21.75" customHeight="1" x14ac:dyDescent="0.25">
      <c r="A27" s="18"/>
      <c r="B27" s="19"/>
      <c r="C27" s="19"/>
      <c r="D27" s="27"/>
      <c r="E27" s="13"/>
    </row>
    <row r="28" spans="1:10" s="14" customFormat="1" ht="21.75" customHeight="1" x14ac:dyDescent="0.25">
      <c r="A28" s="11"/>
      <c r="B28" s="21"/>
      <c r="C28" s="21"/>
      <c r="D28" s="24"/>
      <c r="E28" s="13"/>
    </row>
    <row r="29" spans="1:10" s="14" customFormat="1" ht="21.75" customHeight="1" x14ac:dyDescent="0.25">
      <c r="A29" s="11"/>
      <c r="B29" s="21"/>
      <c r="C29" s="21"/>
      <c r="D29" s="24"/>
      <c r="E29" s="13"/>
    </row>
    <row r="30" spans="1:10" s="14" customFormat="1" ht="21.75" customHeight="1" x14ac:dyDescent="0.25">
      <c r="A30" s="11"/>
      <c r="B30" s="21"/>
      <c r="C30" s="21"/>
      <c r="D30" s="24"/>
      <c r="E30" s="13"/>
    </row>
    <row r="31" spans="1:10" s="14" customFormat="1" ht="21.75" customHeight="1" x14ac:dyDescent="0.25">
      <c r="A31" s="11"/>
      <c r="B31" s="22"/>
      <c r="C31" s="22"/>
      <c r="D31" s="28"/>
      <c r="E31" s="13"/>
    </row>
    <row r="32" spans="1:10" s="14" customFormat="1" ht="21.75" customHeight="1" x14ac:dyDescent="0.25">
      <c r="A32" s="11"/>
      <c r="B32" s="23"/>
      <c r="C32" s="23"/>
      <c r="D32" s="24"/>
      <c r="E32" s="13"/>
    </row>
    <row r="33" spans="1:5" s="14" customFormat="1" ht="21.75" customHeight="1" x14ac:dyDescent="0.25">
      <c r="A33" s="11"/>
      <c r="B33" s="25"/>
      <c r="C33" s="25"/>
      <c r="D33" s="24"/>
      <c r="E33" s="13"/>
    </row>
    <row r="34" spans="1:5" s="14" customFormat="1" ht="21.75" customHeight="1" x14ac:dyDescent="0.25">
      <c r="A34" s="18"/>
      <c r="B34" s="26"/>
      <c r="C34" s="26"/>
      <c r="D34" s="27"/>
      <c r="E34" s="13"/>
    </row>
    <row r="35" spans="1:5" s="14" customFormat="1" ht="21.75" customHeight="1" x14ac:dyDescent="0.25">
      <c r="A35" s="11"/>
      <c r="B35" s="21"/>
      <c r="C35" s="21"/>
      <c r="D35" s="24"/>
      <c r="E35" s="13"/>
    </row>
    <row r="36" spans="1:5" s="14" customFormat="1" ht="21.75" customHeight="1" x14ac:dyDescent="0.25">
      <c r="A36" s="11"/>
      <c r="B36" s="21"/>
      <c r="C36" s="21"/>
      <c r="D36" s="24"/>
      <c r="E36" s="13"/>
    </row>
    <row r="37" spans="1:5" s="14" customFormat="1" ht="21.75" customHeight="1" x14ac:dyDescent="0.25">
      <c r="A37" s="11"/>
      <c r="B37" s="12"/>
      <c r="C37" s="12"/>
      <c r="D37" s="24"/>
      <c r="E37" s="13"/>
    </row>
    <row r="38" spans="1:5" s="14" customFormat="1" ht="21.75" customHeight="1" x14ac:dyDescent="0.25">
      <c r="A38" s="11"/>
      <c r="B38" s="21"/>
      <c r="C38" s="21"/>
      <c r="D38" s="24"/>
      <c r="E38" s="13"/>
    </row>
    <row r="39" spans="1:5" s="14" customFormat="1" ht="21.75" customHeight="1" x14ac:dyDescent="0.25">
      <c r="A39" s="11"/>
      <c r="B39" s="21"/>
      <c r="C39" s="21"/>
      <c r="D39" s="24"/>
      <c r="E39" s="13"/>
    </row>
    <row r="40" spans="1:5" s="14" customFormat="1" ht="21.75" customHeight="1" x14ac:dyDescent="0.25">
      <c r="A40" s="11"/>
      <c r="B40" s="21"/>
      <c r="C40" s="21"/>
      <c r="D40" s="24"/>
      <c r="E40" s="13"/>
    </row>
    <row r="41" spans="1:5" s="14" customFormat="1" ht="21.75" customHeight="1" x14ac:dyDescent="0.25">
      <c r="A41" s="11"/>
      <c r="B41" s="21"/>
      <c r="C41" s="21"/>
      <c r="D41" s="24"/>
      <c r="E41" s="13"/>
    </row>
    <row r="42" spans="1:5" s="14" customFormat="1" ht="21.75" customHeight="1" x14ac:dyDescent="0.25">
      <c r="A42" s="11"/>
      <c r="B42" s="22"/>
      <c r="C42" s="22"/>
      <c r="D42" s="28"/>
      <c r="E42" s="13"/>
    </row>
    <row r="43" spans="1:5" s="14" customFormat="1" ht="21.75" customHeight="1" x14ac:dyDescent="0.25">
      <c r="A43" s="18"/>
      <c r="B43" s="19"/>
      <c r="C43" s="19"/>
      <c r="D43" s="27"/>
      <c r="E43" s="13"/>
    </row>
    <row r="44" spans="1:5" s="14" customFormat="1" ht="21.75" customHeight="1" x14ac:dyDescent="0.25">
      <c r="A44" s="11"/>
      <c r="B44" s="21"/>
      <c r="C44" s="21"/>
      <c r="D44" s="24"/>
      <c r="E44" s="13"/>
    </row>
    <row r="45" spans="1:5" s="14" customFormat="1" ht="21.75" customHeight="1" x14ac:dyDescent="0.25">
      <c r="A45" s="11"/>
      <c r="B45" s="21"/>
      <c r="C45" s="21"/>
      <c r="D45" s="24"/>
      <c r="E45" s="13"/>
    </row>
    <row r="46" spans="1:5" s="14" customFormat="1" ht="21.75" customHeight="1" x14ac:dyDescent="0.25">
      <c r="A46" s="11"/>
      <c r="B46" s="21"/>
      <c r="C46" s="21"/>
      <c r="D46" s="24"/>
      <c r="E46" s="13"/>
    </row>
    <row r="47" spans="1:5" s="14" customFormat="1" ht="21.75" customHeight="1" x14ac:dyDescent="0.25">
      <c r="A47" s="11"/>
      <c r="B47" s="22"/>
      <c r="C47" s="22"/>
      <c r="D47" s="24"/>
      <c r="E47" s="13"/>
    </row>
    <row r="48" spans="1:5" s="14" customFormat="1" ht="21.75" customHeight="1" x14ac:dyDescent="0.25">
      <c r="A48" s="11"/>
      <c r="B48" s="22"/>
      <c r="C48" s="22"/>
      <c r="D48" s="24"/>
      <c r="E48" s="13"/>
    </row>
    <row r="49" spans="1:5" s="14" customFormat="1" ht="21.75" customHeight="1" x14ac:dyDescent="0.25">
      <c r="A49" s="11"/>
      <c r="B49" s="22"/>
      <c r="C49" s="22"/>
      <c r="D49" s="24"/>
      <c r="E49" s="13"/>
    </row>
    <row r="50" spans="1:5" s="14" customFormat="1" ht="21.75" customHeight="1" x14ac:dyDescent="0.25">
      <c r="A50" s="18"/>
      <c r="B50" s="26"/>
      <c r="C50" s="26"/>
      <c r="D50" s="27"/>
      <c r="E50" s="20"/>
    </row>
    <row r="51" spans="1:5" s="14" customFormat="1" x14ac:dyDescent="0.2">
      <c r="A51" s="29"/>
      <c r="D51" s="31"/>
    </row>
    <row r="52" spans="1:5" s="14" customFormat="1" x14ac:dyDescent="0.2">
      <c r="A52" s="29"/>
      <c r="D52" s="31"/>
    </row>
    <row r="53" spans="1:5" s="14" customFormat="1" x14ac:dyDescent="0.2">
      <c r="A53" s="29"/>
      <c r="D53" s="31"/>
    </row>
    <row r="54" spans="1:5" s="14" customFormat="1" x14ac:dyDescent="0.2">
      <c r="A54" s="29"/>
      <c r="D54" s="31"/>
    </row>
    <row r="55" spans="1:5" s="14" customFormat="1" x14ac:dyDescent="0.2">
      <c r="A55" s="29"/>
      <c r="D55" s="31"/>
    </row>
    <row r="56" spans="1:5" s="14" customFormat="1" x14ac:dyDescent="0.2">
      <c r="A56" s="29"/>
      <c r="D56" s="31"/>
    </row>
    <row r="57" spans="1:5" s="14" customFormat="1" x14ac:dyDescent="0.2">
      <c r="A57" s="29"/>
      <c r="D57" s="31"/>
    </row>
    <row r="58" spans="1:5" s="14" customFormat="1" x14ac:dyDescent="0.2">
      <c r="A58" s="29"/>
      <c r="D58" s="31"/>
    </row>
    <row r="59" spans="1:5" s="14" customFormat="1" x14ac:dyDescent="0.2">
      <c r="A59" s="29"/>
      <c r="D59" s="31"/>
    </row>
  </sheetData>
  <mergeCells count="9">
    <mergeCell ref="D22:H22"/>
    <mergeCell ref="A1:H1"/>
    <mergeCell ref="A2:H2"/>
    <mergeCell ref="A4:A5"/>
    <mergeCell ref="B4:B5"/>
    <mergeCell ref="C4:C5"/>
    <mergeCell ref="D4:D5"/>
    <mergeCell ref="E4:G4"/>
    <mergeCell ref="H4:H5"/>
  </mergeCells>
  <printOptions horizontalCentered="1"/>
  <pageMargins left="0.7" right="0.7" top="0.84" bottom="0.5" header="0.3" footer="0.3"/>
  <pageSetup paperSize="9" orientation="landscape"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topLeftCell="A55" workbookViewId="0">
      <selection activeCell="E67" sqref="E67:I67"/>
    </sheetView>
  </sheetViews>
  <sheetFormatPr defaultRowHeight="12.75" x14ac:dyDescent="0.2"/>
  <cols>
    <col min="1" max="1" width="4" customWidth="1"/>
    <col min="2" max="2" width="34.140625" style="37" customWidth="1"/>
    <col min="3" max="3" width="12" customWidth="1"/>
    <col min="4" max="4" width="7.7109375" customWidth="1"/>
    <col min="5" max="5" width="7.5703125" customWidth="1"/>
    <col min="6" max="6" width="6.28515625" customWidth="1"/>
    <col min="7" max="7" width="13" customWidth="1"/>
    <col min="8" max="8" width="49.7109375" customWidth="1"/>
    <col min="9" max="9" width="8.42578125" customWidth="1"/>
    <col min="10" max="10" width="18.85546875" customWidth="1"/>
  </cols>
  <sheetData>
    <row r="1" spans="1:9" s="3" customFormat="1" ht="32.25" customHeight="1" x14ac:dyDescent="0.25">
      <c r="A1" s="664" t="s">
        <v>53</v>
      </c>
      <c r="B1" s="664"/>
      <c r="C1" s="664"/>
      <c r="D1" s="664"/>
      <c r="E1" s="664"/>
      <c r="F1" s="664"/>
      <c r="G1" s="664"/>
      <c r="H1" s="664"/>
      <c r="I1" s="664"/>
    </row>
    <row r="2" spans="1:9" s="3" customFormat="1" ht="15.75" customHeight="1" x14ac:dyDescent="0.25">
      <c r="A2" s="669" t="str">
        <f>'Tong '!A2:H2</f>
        <v>( Kèm theo Tờ trình số 398/UBND-NL2 ngày 05 tháng 12 năm 2017 của UBND tỉnh)</v>
      </c>
      <c r="B2" s="669"/>
      <c r="C2" s="669"/>
      <c r="D2" s="669"/>
      <c r="E2" s="669"/>
      <c r="F2" s="669"/>
      <c r="G2" s="669"/>
      <c r="H2" s="669"/>
      <c r="I2" s="669"/>
    </row>
    <row r="3" spans="1:9" s="3" customFormat="1" ht="18.75" customHeight="1" x14ac:dyDescent="0.25">
      <c r="A3" s="69"/>
      <c r="B3" s="69"/>
      <c r="C3" s="69"/>
      <c r="D3" s="69"/>
      <c r="E3" s="69"/>
      <c r="F3" s="69"/>
      <c r="G3" s="69"/>
      <c r="H3" s="69"/>
      <c r="I3" s="69"/>
    </row>
    <row r="5" spans="1:9" s="311" customFormat="1" ht="12" x14ac:dyDescent="0.2">
      <c r="A5" s="700" t="s">
        <v>0</v>
      </c>
      <c r="B5" s="701" t="s">
        <v>8</v>
      </c>
      <c r="C5" s="702" t="s">
        <v>6</v>
      </c>
      <c r="D5" s="703" t="s">
        <v>33</v>
      </c>
      <c r="E5" s="703"/>
      <c r="F5" s="703"/>
      <c r="G5" s="701" t="s">
        <v>39</v>
      </c>
      <c r="H5" s="703" t="s">
        <v>34</v>
      </c>
      <c r="I5" s="703" t="s">
        <v>27</v>
      </c>
    </row>
    <row r="6" spans="1:9" s="311" customFormat="1" ht="46.5" customHeight="1" x14ac:dyDescent="0.2">
      <c r="A6" s="700"/>
      <c r="B6" s="701"/>
      <c r="C6" s="702"/>
      <c r="D6" s="312" t="s">
        <v>3</v>
      </c>
      <c r="E6" s="312" t="s">
        <v>1</v>
      </c>
      <c r="F6" s="312" t="s">
        <v>2</v>
      </c>
      <c r="G6" s="701"/>
      <c r="H6" s="703"/>
      <c r="I6" s="703"/>
    </row>
    <row r="7" spans="1:9" s="314" customFormat="1" ht="22.5" x14ac:dyDescent="0.2">
      <c r="A7" s="421">
        <v>-1</v>
      </c>
      <c r="B7" s="421">
        <v>-2</v>
      </c>
      <c r="C7" s="421" t="s">
        <v>35</v>
      </c>
      <c r="D7" s="421">
        <v>-4</v>
      </c>
      <c r="E7" s="421">
        <v>-5</v>
      </c>
      <c r="F7" s="421">
        <v>-6</v>
      </c>
      <c r="G7" s="421">
        <v>-7</v>
      </c>
      <c r="H7" s="421">
        <v>-8</v>
      </c>
      <c r="I7" s="421">
        <v>-9</v>
      </c>
    </row>
    <row r="8" spans="1:9" ht="12.75" customHeight="1" x14ac:dyDescent="0.2">
      <c r="A8" s="733" t="s">
        <v>41</v>
      </c>
      <c r="B8" s="734"/>
      <c r="C8" s="734"/>
      <c r="D8" s="734"/>
      <c r="E8" s="734"/>
      <c r="F8" s="734"/>
      <c r="G8" s="734"/>
      <c r="H8" s="734"/>
      <c r="I8" s="735"/>
    </row>
    <row r="9" spans="1:9" x14ac:dyDescent="0.2">
      <c r="A9" s="83" t="s">
        <v>22</v>
      </c>
      <c r="B9" s="123" t="s">
        <v>440</v>
      </c>
      <c r="C9" s="84">
        <f>C10</f>
        <v>5</v>
      </c>
      <c r="D9" s="84">
        <f>D10</f>
        <v>0</v>
      </c>
      <c r="E9" s="84">
        <f>E10</f>
        <v>5</v>
      </c>
      <c r="F9" s="84">
        <f>F10</f>
        <v>0</v>
      </c>
      <c r="G9" s="123"/>
      <c r="H9" s="123"/>
      <c r="I9" s="83"/>
    </row>
    <row r="10" spans="1:9" ht="38.25" x14ac:dyDescent="0.2">
      <c r="A10" s="85">
        <v>1</v>
      </c>
      <c r="B10" s="125" t="s">
        <v>441</v>
      </c>
      <c r="C10" s="86">
        <f>SUM(D10:F10)</f>
        <v>5</v>
      </c>
      <c r="D10" s="86">
        <v>0</v>
      </c>
      <c r="E10" s="86">
        <v>5</v>
      </c>
      <c r="F10" s="86"/>
      <c r="G10" s="125" t="s">
        <v>442</v>
      </c>
      <c r="H10" s="87" t="s">
        <v>443</v>
      </c>
      <c r="I10" s="54"/>
    </row>
    <row r="11" spans="1:9" x14ac:dyDescent="0.2">
      <c r="A11" s="83" t="s">
        <v>23</v>
      </c>
      <c r="B11" s="88" t="s">
        <v>444</v>
      </c>
      <c r="C11" s="84">
        <f>SUM(C12:C15)</f>
        <v>0.72</v>
      </c>
      <c r="D11" s="84">
        <f>SUM(D12:D15)</f>
        <v>0.72</v>
      </c>
      <c r="E11" s="84">
        <f>SUM(E12:E15)</f>
        <v>0</v>
      </c>
      <c r="F11" s="84">
        <f>SUM(F12:F15)</f>
        <v>0</v>
      </c>
      <c r="G11" s="125"/>
      <c r="H11" s="87"/>
      <c r="I11" s="54"/>
    </row>
    <row r="12" spans="1:9" x14ac:dyDescent="0.2">
      <c r="A12" s="89" t="s">
        <v>445</v>
      </c>
      <c r="B12" s="124" t="s">
        <v>446</v>
      </c>
      <c r="C12" s="86">
        <f>SUM(D12:F12)</f>
        <v>0.04</v>
      </c>
      <c r="D12" s="86">
        <v>0.04</v>
      </c>
      <c r="E12" s="86"/>
      <c r="F12" s="86"/>
      <c r="G12" s="124" t="s">
        <v>447</v>
      </c>
      <c r="H12" s="739" t="s">
        <v>448</v>
      </c>
      <c r="I12" s="54"/>
    </row>
    <row r="13" spans="1:9" x14ac:dyDescent="0.2">
      <c r="A13" s="89" t="s">
        <v>449</v>
      </c>
      <c r="B13" s="124" t="s">
        <v>450</v>
      </c>
      <c r="C13" s="86">
        <f t="shared" ref="C13:C46" si="0">SUM(D13:F13)</f>
        <v>0.08</v>
      </c>
      <c r="D13" s="86">
        <v>0.08</v>
      </c>
      <c r="E13" s="86"/>
      <c r="F13" s="86"/>
      <c r="G13" s="124" t="s">
        <v>447</v>
      </c>
      <c r="H13" s="740"/>
      <c r="I13" s="54"/>
    </row>
    <row r="14" spans="1:9" ht="25.5" x14ac:dyDescent="0.2">
      <c r="A14" s="89" t="s">
        <v>451</v>
      </c>
      <c r="B14" s="124" t="s">
        <v>452</v>
      </c>
      <c r="C14" s="86">
        <f t="shared" si="0"/>
        <v>0.5</v>
      </c>
      <c r="D14" s="86">
        <v>0.5</v>
      </c>
      <c r="E14" s="86"/>
      <c r="F14" s="86"/>
      <c r="G14" s="124" t="s">
        <v>453</v>
      </c>
      <c r="H14" s="740"/>
      <c r="I14" s="54"/>
    </row>
    <row r="15" spans="1:9" x14ac:dyDescent="0.2">
      <c r="A15" s="89" t="s">
        <v>454</v>
      </c>
      <c r="B15" s="124" t="s">
        <v>455</v>
      </c>
      <c r="C15" s="86">
        <f t="shared" si="0"/>
        <v>0.1</v>
      </c>
      <c r="D15" s="86">
        <v>0.1</v>
      </c>
      <c r="E15" s="86"/>
      <c r="F15" s="86"/>
      <c r="G15" s="124" t="s">
        <v>456</v>
      </c>
      <c r="H15" s="741"/>
      <c r="I15" s="54"/>
    </row>
    <row r="16" spans="1:9" x14ac:dyDescent="0.2">
      <c r="A16" s="90" t="s">
        <v>24</v>
      </c>
      <c r="B16" s="123" t="s">
        <v>26</v>
      </c>
      <c r="C16" s="84">
        <f>SUM(C17:C18)</f>
        <v>2.2000000000000002</v>
      </c>
      <c r="D16" s="84">
        <f>SUM(D17:D18)</f>
        <v>0.2</v>
      </c>
      <c r="E16" s="84">
        <f>SUM(E17:E18)</f>
        <v>2</v>
      </c>
      <c r="F16" s="84">
        <f>SUM(F17:F18)</f>
        <v>0</v>
      </c>
      <c r="G16" s="123"/>
      <c r="H16" s="123"/>
      <c r="I16" s="150"/>
    </row>
    <row r="17" spans="1:9" ht="25.5" x14ac:dyDescent="0.2">
      <c r="A17" s="89" t="s">
        <v>445</v>
      </c>
      <c r="B17" s="124" t="s">
        <v>457</v>
      </c>
      <c r="C17" s="86">
        <f t="shared" si="0"/>
        <v>0.2</v>
      </c>
      <c r="D17" s="86">
        <v>0.2</v>
      </c>
      <c r="E17" s="86"/>
      <c r="F17" s="86"/>
      <c r="G17" s="124" t="s">
        <v>458</v>
      </c>
      <c r="H17" s="91" t="s">
        <v>459</v>
      </c>
      <c r="I17" s="54"/>
    </row>
    <row r="18" spans="1:9" ht="38.25" x14ac:dyDescent="0.2">
      <c r="A18" s="89" t="s">
        <v>449</v>
      </c>
      <c r="B18" s="124" t="s">
        <v>460</v>
      </c>
      <c r="C18" s="86">
        <f t="shared" si="0"/>
        <v>2</v>
      </c>
      <c r="D18" s="86">
        <v>0</v>
      </c>
      <c r="E18" s="86">
        <v>2</v>
      </c>
      <c r="F18" s="86"/>
      <c r="G18" s="124" t="s">
        <v>442</v>
      </c>
      <c r="H18" s="124" t="s">
        <v>461</v>
      </c>
      <c r="I18" s="54"/>
    </row>
    <row r="19" spans="1:9" s="615" customFormat="1" x14ac:dyDescent="0.2">
      <c r="A19" s="627" t="s">
        <v>25</v>
      </c>
      <c r="B19" s="628" t="s">
        <v>79</v>
      </c>
      <c r="C19" s="629">
        <f>C20</f>
        <v>0.09</v>
      </c>
      <c r="D19" s="629">
        <f>D20</f>
        <v>0.09</v>
      </c>
      <c r="E19" s="629">
        <f>E20</f>
        <v>0</v>
      </c>
      <c r="F19" s="629">
        <f>F20</f>
        <v>0</v>
      </c>
      <c r="G19" s="628"/>
      <c r="H19" s="628"/>
      <c r="I19" s="622"/>
    </row>
    <row r="20" spans="1:9" s="606" customFormat="1" ht="153" x14ac:dyDescent="0.25">
      <c r="A20" s="602">
        <v>1</v>
      </c>
      <c r="B20" s="616" t="s">
        <v>1283</v>
      </c>
      <c r="C20" s="604">
        <f>SUM(D20:F20)</f>
        <v>0.09</v>
      </c>
      <c r="D20" s="617">
        <v>0.09</v>
      </c>
      <c r="E20" s="617"/>
      <c r="F20" s="617"/>
      <c r="G20" s="618" t="s">
        <v>1284</v>
      </c>
      <c r="H20" s="618" t="s">
        <v>1285</v>
      </c>
      <c r="I20" s="602"/>
    </row>
    <row r="21" spans="1:9" x14ac:dyDescent="0.2">
      <c r="A21" s="90" t="s">
        <v>103</v>
      </c>
      <c r="B21" s="123" t="s">
        <v>297</v>
      </c>
      <c r="C21" s="84">
        <f>SUM(C22,C23)</f>
        <v>3.7</v>
      </c>
      <c r="D21" s="84">
        <f>SUM(D22,D23)</f>
        <v>0</v>
      </c>
      <c r="E21" s="84">
        <f>SUM(E22,E23)</f>
        <v>3.7</v>
      </c>
      <c r="F21" s="84">
        <f>SUM(F22,F23)</f>
        <v>0</v>
      </c>
      <c r="G21" s="123"/>
      <c r="H21" s="123"/>
      <c r="I21" s="150"/>
    </row>
    <row r="22" spans="1:9" ht="38.25" x14ac:dyDescent="0.2">
      <c r="A22" s="89" t="s">
        <v>445</v>
      </c>
      <c r="B22" s="124" t="s">
        <v>462</v>
      </c>
      <c r="C22" s="86">
        <f t="shared" si="0"/>
        <v>1</v>
      </c>
      <c r="D22" s="86">
        <v>0</v>
      </c>
      <c r="E22" s="86">
        <v>1</v>
      </c>
      <c r="F22" s="86"/>
      <c r="G22" s="124" t="s">
        <v>442</v>
      </c>
      <c r="H22" s="124" t="s">
        <v>463</v>
      </c>
      <c r="I22" s="54"/>
    </row>
    <row r="23" spans="1:9" ht="38.25" x14ac:dyDescent="0.2">
      <c r="A23" s="89" t="s">
        <v>449</v>
      </c>
      <c r="B23" s="124" t="s">
        <v>1009</v>
      </c>
      <c r="C23" s="86">
        <f t="shared" si="0"/>
        <v>2.7</v>
      </c>
      <c r="D23" s="86"/>
      <c r="E23" s="86">
        <v>2.7</v>
      </c>
      <c r="F23" s="86"/>
      <c r="G23" s="124" t="s">
        <v>442</v>
      </c>
      <c r="H23" s="124" t="s">
        <v>1010</v>
      </c>
      <c r="I23" s="54"/>
    </row>
    <row r="24" spans="1:9" x14ac:dyDescent="0.2">
      <c r="A24" s="90" t="s">
        <v>111</v>
      </c>
      <c r="B24" s="123" t="s">
        <v>104</v>
      </c>
      <c r="C24" s="84">
        <f>SUM(C25:C40)</f>
        <v>3.8100000000000005</v>
      </c>
      <c r="D24" s="84">
        <f>SUM(D25:D40)</f>
        <v>3.8100000000000005</v>
      </c>
      <c r="E24" s="84">
        <f>SUM(E25:E40)</f>
        <v>0</v>
      </c>
      <c r="F24" s="84">
        <f>SUM(F25:F40)</f>
        <v>0</v>
      </c>
      <c r="G24" s="123"/>
      <c r="H24" s="123"/>
      <c r="I24" s="150"/>
    </row>
    <row r="25" spans="1:9" ht="25.5" x14ac:dyDescent="0.2">
      <c r="A25" s="89" t="s">
        <v>445</v>
      </c>
      <c r="B25" s="124" t="s">
        <v>464</v>
      </c>
      <c r="C25" s="86">
        <f t="shared" si="0"/>
        <v>0.2</v>
      </c>
      <c r="D25" s="86">
        <v>0.2</v>
      </c>
      <c r="E25" s="86"/>
      <c r="F25" s="86"/>
      <c r="G25" s="124" t="s">
        <v>465</v>
      </c>
      <c r="H25" s="742" t="s">
        <v>1246</v>
      </c>
      <c r="I25" s="54"/>
    </row>
    <row r="26" spans="1:9" ht="25.5" x14ac:dyDescent="0.2">
      <c r="A26" s="89" t="s">
        <v>449</v>
      </c>
      <c r="B26" s="124" t="s">
        <v>466</v>
      </c>
      <c r="C26" s="86">
        <f t="shared" si="0"/>
        <v>0.1</v>
      </c>
      <c r="D26" s="86">
        <v>0.1</v>
      </c>
      <c r="E26" s="86"/>
      <c r="F26" s="86"/>
      <c r="G26" s="124" t="s">
        <v>465</v>
      </c>
      <c r="H26" s="743"/>
      <c r="I26" s="54"/>
    </row>
    <row r="27" spans="1:9" ht="25.5" x14ac:dyDescent="0.2">
      <c r="A27" s="89" t="s">
        <v>451</v>
      </c>
      <c r="B27" s="124" t="s">
        <v>467</v>
      </c>
      <c r="C27" s="86">
        <f t="shared" si="0"/>
        <v>0.3</v>
      </c>
      <c r="D27" s="86">
        <v>0.3</v>
      </c>
      <c r="E27" s="86"/>
      <c r="F27" s="86"/>
      <c r="G27" s="124" t="s">
        <v>465</v>
      </c>
      <c r="H27" s="743"/>
      <c r="I27" s="54"/>
    </row>
    <row r="28" spans="1:9" x14ac:dyDescent="0.2">
      <c r="A28" s="89" t="s">
        <v>454</v>
      </c>
      <c r="B28" s="124" t="s">
        <v>470</v>
      </c>
      <c r="C28" s="86">
        <f t="shared" si="0"/>
        <v>0.12</v>
      </c>
      <c r="D28" s="86">
        <v>0.12</v>
      </c>
      <c r="E28" s="86"/>
      <c r="F28" s="86"/>
      <c r="G28" s="124" t="s">
        <v>468</v>
      </c>
      <c r="H28" s="743"/>
      <c r="I28" s="54"/>
    </row>
    <row r="29" spans="1:9" x14ac:dyDescent="0.2">
      <c r="A29" s="89" t="s">
        <v>469</v>
      </c>
      <c r="B29" s="124" t="s">
        <v>472</v>
      </c>
      <c r="C29" s="86">
        <f t="shared" si="0"/>
        <v>0.54</v>
      </c>
      <c r="D29" s="86">
        <v>0.54</v>
      </c>
      <c r="E29" s="86"/>
      <c r="F29" s="86"/>
      <c r="G29" s="124" t="s">
        <v>473</v>
      </c>
      <c r="H29" s="743"/>
      <c r="I29" s="54"/>
    </row>
    <row r="30" spans="1:9" x14ac:dyDescent="0.2">
      <c r="A30" s="89" t="s">
        <v>471</v>
      </c>
      <c r="B30" s="124" t="s">
        <v>475</v>
      </c>
      <c r="C30" s="86">
        <f t="shared" si="0"/>
        <v>0.13</v>
      </c>
      <c r="D30" s="86">
        <v>0.13</v>
      </c>
      <c r="E30" s="86"/>
      <c r="F30" s="86"/>
      <c r="G30" s="124" t="s">
        <v>476</v>
      </c>
      <c r="H30" s="743"/>
      <c r="I30" s="54"/>
    </row>
    <row r="31" spans="1:9" x14ac:dyDescent="0.2">
      <c r="A31" s="89" t="s">
        <v>474</v>
      </c>
      <c r="B31" s="124" t="s">
        <v>478</v>
      </c>
      <c r="C31" s="86">
        <f t="shared" si="0"/>
        <v>0.12</v>
      </c>
      <c r="D31" s="86">
        <v>0.12</v>
      </c>
      <c r="E31" s="86"/>
      <c r="F31" s="86"/>
      <c r="G31" s="124" t="s">
        <v>476</v>
      </c>
      <c r="H31" s="743"/>
      <c r="I31" s="54"/>
    </row>
    <row r="32" spans="1:9" x14ac:dyDescent="0.2">
      <c r="A32" s="89" t="s">
        <v>477</v>
      </c>
      <c r="B32" s="124" t="s">
        <v>481</v>
      </c>
      <c r="C32" s="86">
        <f t="shared" si="0"/>
        <v>0.35</v>
      </c>
      <c r="D32" s="86">
        <v>0.35</v>
      </c>
      <c r="E32" s="86"/>
      <c r="F32" s="86"/>
      <c r="G32" s="124" t="s">
        <v>482</v>
      </c>
      <c r="H32" s="743"/>
      <c r="I32" s="54"/>
    </row>
    <row r="33" spans="1:9" x14ac:dyDescent="0.2">
      <c r="A33" s="89" t="s">
        <v>479</v>
      </c>
      <c r="B33" s="124" t="s">
        <v>484</v>
      </c>
      <c r="C33" s="86">
        <f t="shared" si="0"/>
        <v>0.3</v>
      </c>
      <c r="D33" s="86">
        <v>0.3</v>
      </c>
      <c r="E33" s="86"/>
      <c r="F33" s="86"/>
      <c r="G33" s="124" t="s">
        <v>485</v>
      </c>
      <c r="H33" s="743"/>
      <c r="I33" s="54"/>
    </row>
    <row r="34" spans="1:9" x14ac:dyDescent="0.2">
      <c r="A34" s="89" t="s">
        <v>480</v>
      </c>
      <c r="B34" s="124" t="s">
        <v>487</v>
      </c>
      <c r="C34" s="86">
        <f t="shared" si="0"/>
        <v>0.1</v>
      </c>
      <c r="D34" s="86">
        <v>0.1</v>
      </c>
      <c r="E34" s="86"/>
      <c r="F34" s="86"/>
      <c r="G34" s="124" t="s">
        <v>485</v>
      </c>
      <c r="H34" s="743"/>
      <c r="I34" s="54"/>
    </row>
    <row r="35" spans="1:9" x14ac:dyDescent="0.2">
      <c r="A35" s="89" t="s">
        <v>483</v>
      </c>
      <c r="B35" s="124" t="s">
        <v>489</v>
      </c>
      <c r="C35" s="86">
        <f t="shared" si="0"/>
        <v>0.35</v>
      </c>
      <c r="D35" s="86">
        <v>0.35</v>
      </c>
      <c r="E35" s="86"/>
      <c r="F35" s="86"/>
      <c r="G35" s="124" t="s">
        <v>490</v>
      </c>
      <c r="H35" s="743"/>
      <c r="I35" s="54"/>
    </row>
    <row r="36" spans="1:9" x14ac:dyDescent="0.2">
      <c r="A36" s="89" t="s">
        <v>486</v>
      </c>
      <c r="B36" s="124" t="s">
        <v>492</v>
      </c>
      <c r="C36" s="86">
        <f t="shared" si="0"/>
        <v>0.35</v>
      </c>
      <c r="D36" s="86">
        <v>0.35</v>
      </c>
      <c r="E36" s="86"/>
      <c r="F36" s="86"/>
      <c r="G36" s="124" t="s">
        <v>490</v>
      </c>
      <c r="H36" s="743"/>
      <c r="I36" s="54"/>
    </row>
    <row r="37" spans="1:9" x14ac:dyDescent="0.2">
      <c r="A37" s="89" t="s">
        <v>488</v>
      </c>
      <c r="B37" s="124" t="s">
        <v>494</v>
      </c>
      <c r="C37" s="86">
        <f t="shared" si="0"/>
        <v>0.05</v>
      </c>
      <c r="D37" s="86">
        <v>0.05</v>
      </c>
      <c r="E37" s="86"/>
      <c r="F37" s="86"/>
      <c r="G37" s="124" t="s">
        <v>495</v>
      </c>
      <c r="H37" s="743"/>
      <c r="I37" s="54"/>
    </row>
    <row r="38" spans="1:9" x14ac:dyDescent="0.2">
      <c r="A38" s="89" t="s">
        <v>491</v>
      </c>
      <c r="B38" s="124" t="s">
        <v>497</v>
      </c>
      <c r="C38" s="86">
        <f t="shared" si="0"/>
        <v>0.1</v>
      </c>
      <c r="D38" s="86">
        <v>0.1</v>
      </c>
      <c r="E38" s="86"/>
      <c r="F38" s="86"/>
      <c r="G38" s="124" t="s">
        <v>498</v>
      </c>
      <c r="H38" s="743"/>
      <c r="I38" s="54"/>
    </row>
    <row r="39" spans="1:9" x14ac:dyDescent="0.2">
      <c r="A39" s="89" t="s">
        <v>493</v>
      </c>
      <c r="B39" s="124" t="s">
        <v>499</v>
      </c>
      <c r="C39" s="86">
        <f t="shared" si="0"/>
        <v>0.5</v>
      </c>
      <c r="D39" s="86">
        <v>0.5</v>
      </c>
      <c r="E39" s="86"/>
      <c r="F39" s="86"/>
      <c r="G39" s="124" t="s">
        <v>456</v>
      </c>
      <c r="H39" s="743"/>
      <c r="I39" s="54"/>
    </row>
    <row r="40" spans="1:9" x14ac:dyDescent="0.2">
      <c r="A40" s="89" t="s">
        <v>496</v>
      </c>
      <c r="B40" s="124" t="s">
        <v>500</v>
      </c>
      <c r="C40" s="86">
        <f t="shared" si="0"/>
        <v>0.2</v>
      </c>
      <c r="D40" s="86">
        <v>0.2</v>
      </c>
      <c r="E40" s="86"/>
      <c r="F40" s="86"/>
      <c r="G40" s="124" t="s">
        <v>501</v>
      </c>
      <c r="H40" s="744"/>
      <c r="I40" s="54"/>
    </row>
    <row r="41" spans="1:9" x14ac:dyDescent="0.2">
      <c r="A41" s="90" t="s">
        <v>215</v>
      </c>
      <c r="B41" s="123" t="s">
        <v>94</v>
      </c>
      <c r="C41" s="84">
        <f>SUM(C42:C42)</f>
        <v>0.09</v>
      </c>
      <c r="D41" s="84">
        <f>SUM(D42:D42)</f>
        <v>0.09</v>
      </c>
      <c r="E41" s="84">
        <f>SUM(E42:E42)</f>
        <v>0</v>
      </c>
      <c r="F41" s="84">
        <f>SUM(F42:F42)</f>
        <v>0</v>
      </c>
      <c r="G41" s="123"/>
      <c r="H41" s="92"/>
      <c r="I41" s="150"/>
    </row>
    <row r="42" spans="1:9" ht="38.25" x14ac:dyDescent="0.2">
      <c r="A42" s="89" t="s">
        <v>445</v>
      </c>
      <c r="B42" s="124" t="s">
        <v>502</v>
      </c>
      <c r="C42" s="86">
        <f t="shared" si="0"/>
        <v>0.09</v>
      </c>
      <c r="D42" s="86">
        <v>0.09</v>
      </c>
      <c r="E42" s="86"/>
      <c r="F42" s="86"/>
      <c r="G42" s="124" t="s">
        <v>503</v>
      </c>
      <c r="H42" s="251" t="s">
        <v>1192</v>
      </c>
      <c r="I42" s="54"/>
    </row>
    <row r="43" spans="1:9" x14ac:dyDescent="0.2">
      <c r="A43" s="249" t="s">
        <v>218</v>
      </c>
      <c r="B43" s="252" t="s">
        <v>57</v>
      </c>
      <c r="C43" s="84">
        <f>C44</f>
        <v>0.6</v>
      </c>
      <c r="D43" s="84">
        <f t="shared" ref="D43:F43" si="1">D44</f>
        <v>0.6</v>
      </c>
      <c r="E43" s="84">
        <f t="shared" si="1"/>
        <v>0</v>
      </c>
      <c r="F43" s="84">
        <f t="shared" si="1"/>
        <v>0</v>
      </c>
      <c r="G43" s="252"/>
      <c r="H43" s="252"/>
      <c r="I43" s="249"/>
    </row>
    <row r="44" spans="1:9" ht="25.5" x14ac:dyDescent="0.2">
      <c r="A44" s="89" t="s">
        <v>445</v>
      </c>
      <c r="B44" s="124" t="s">
        <v>504</v>
      </c>
      <c r="C44" s="86">
        <f t="shared" si="0"/>
        <v>0.6</v>
      </c>
      <c r="D44" s="86">
        <v>0.6</v>
      </c>
      <c r="E44" s="86"/>
      <c r="F44" s="86"/>
      <c r="G44" s="124" t="s">
        <v>503</v>
      </c>
      <c r="H44" s="91" t="s">
        <v>1193</v>
      </c>
      <c r="I44" s="54" t="s">
        <v>505</v>
      </c>
    </row>
    <row r="45" spans="1:9" s="254" customFormat="1" x14ac:dyDescent="0.2">
      <c r="A45" s="90" t="s">
        <v>223</v>
      </c>
      <c r="B45" s="123" t="s">
        <v>1174</v>
      </c>
      <c r="C45" s="84">
        <f>C46</f>
        <v>0.55000000000000004</v>
      </c>
      <c r="D45" s="84">
        <f t="shared" ref="D45:F45" si="2">D46</f>
        <v>0</v>
      </c>
      <c r="E45" s="84">
        <f t="shared" si="2"/>
        <v>0.55000000000000004</v>
      </c>
      <c r="F45" s="84">
        <f t="shared" si="2"/>
        <v>0</v>
      </c>
      <c r="G45" s="123"/>
      <c r="H45" s="123"/>
      <c r="I45" s="249"/>
    </row>
    <row r="46" spans="1:9" ht="38.25" x14ac:dyDescent="0.2">
      <c r="A46" s="89" t="s">
        <v>445</v>
      </c>
      <c r="B46" s="124" t="s">
        <v>1175</v>
      </c>
      <c r="C46" s="86">
        <f t="shared" si="0"/>
        <v>0.55000000000000004</v>
      </c>
      <c r="D46" s="86"/>
      <c r="E46" s="86">
        <v>0.55000000000000004</v>
      </c>
      <c r="F46" s="86"/>
      <c r="G46" s="124" t="s">
        <v>1178</v>
      </c>
      <c r="H46" s="124" t="s">
        <v>1179</v>
      </c>
      <c r="I46" s="54"/>
    </row>
    <row r="47" spans="1:9" x14ac:dyDescent="0.2">
      <c r="A47" s="657">
        <v>29</v>
      </c>
      <c r="B47" s="600" t="s">
        <v>1267</v>
      </c>
      <c r="C47" s="151">
        <f>C45+C43+C41+C24+C21+C16+C11+C9+C19</f>
        <v>16.760000000000002</v>
      </c>
      <c r="D47" s="279">
        <f t="shared" ref="D47:F47" si="3">D45+D43+D41+D24+D21+D16+D11+D9+D19</f>
        <v>5.51</v>
      </c>
      <c r="E47" s="279">
        <f t="shared" si="3"/>
        <v>11.25</v>
      </c>
      <c r="F47" s="279">
        <f t="shared" si="3"/>
        <v>0</v>
      </c>
      <c r="G47" s="153"/>
      <c r="H47" s="93"/>
      <c r="I47" s="150"/>
    </row>
    <row r="48" spans="1:9" ht="33.75" customHeight="1" x14ac:dyDescent="0.2">
      <c r="A48" s="736" t="str">
        <f>'TP Ha Tinh'!A51:I51</f>
        <v>B. Công trình, dự án CMĐSD đất đã được HĐND tỉnh thông qua tại các Nghị quyết số 30/NQ-HĐND ngày 15/12/2016, Nghị quyết số 51/NQ-HĐND ngày 15/7/2017 nay chuyển sang thực hiện trong năm 2018</v>
      </c>
      <c r="B48" s="737"/>
      <c r="C48" s="737"/>
      <c r="D48" s="737"/>
      <c r="E48" s="737"/>
      <c r="F48" s="737"/>
      <c r="G48" s="737"/>
      <c r="H48" s="737"/>
      <c r="I48" s="738"/>
    </row>
    <row r="49" spans="1:9" ht="13.5" customHeight="1" x14ac:dyDescent="0.2">
      <c r="A49" s="150" t="s">
        <v>22</v>
      </c>
      <c r="B49" s="153" t="s">
        <v>57</v>
      </c>
      <c r="C49" s="84">
        <f>SUM(C50:C50)</f>
        <v>0.15</v>
      </c>
      <c r="D49" s="84">
        <f>SUM(D50:D50)</f>
        <v>0.15</v>
      </c>
      <c r="E49" s="84">
        <f>SUM(E50:E50)</f>
        <v>0</v>
      </c>
      <c r="F49" s="84">
        <f>SUM(F50:F50)</f>
        <v>0</v>
      </c>
      <c r="G49" s="153"/>
      <c r="H49" s="153"/>
      <c r="I49" s="150"/>
    </row>
    <row r="50" spans="1:9" ht="25.5" x14ac:dyDescent="0.2">
      <c r="A50" s="89" t="s">
        <v>445</v>
      </c>
      <c r="B50" s="124" t="s">
        <v>506</v>
      </c>
      <c r="C50" s="86">
        <f t="shared" ref="C50" si="4">SUM(D50:F50)</f>
        <v>0.15</v>
      </c>
      <c r="D50" s="86">
        <v>0.15</v>
      </c>
      <c r="E50" s="86"/>
      <c r="F50" s="86"/>
      <c r="G50" s="124" t="s">
        <v>507</v>
      </c>
      <c r="H50" s="124"/>
      <c r="I50" s="54" t="s">
        <v>395</v>
      </c>
    </row>
    <row r="51" spans="1:9" x14ac:dyDescent="0.2">
      <c r="A51" s="90" t="s">
        <v>23</v>
      </c>
      <c r="B51" s="123" t="s">
        <v>26</v>
      </c>
      <c r="C51" s="84">
        <f>SUM(C52:C53)</f>
        <v>19.299999999999997</v>
      </c>
      <c r="D51" s="84">
        <f>SUM(D52:D53)</f>
        <v>1.4</v>
      </c>
      <c r="E51" s="84">
        <f>SUM(E52:E53)</f>
        <v>17.899999999999999</v>
      </c>
      <c r="F51" s="84">
        <f>SUM(F52:F53)</f>
        <v>0</v>
      </c>
      <c r="G51" s="123"/>
      <c r="H51" s="123"/>
      <c r="I51" s="150"/>
    </row>
    <row r="52" spans="1:9" ht="25.5" x14ac:dyDescent="0.2">
      <c r="A52" s="89" t="s">
        <v>445</v>
      </c>
      <c r="B52" s="124" t="s">
        <v>508</v>
      </c>
      <c r="C52" s="86">
        <f t="shared" ref="C52:C53" si="5">SUM(D52:F52)</f>
        <v>18.899999999999999</v>
      </c>
      <c r="D52" s="86">
        <v>1</v>
      </c>
      <c r="E52" s="86">
        <v>17.899999999999999</v>
      </c>
      <c r="F52" s="86"/>
      <c r="G52" s="124" t="s">
        <v>1011</v>
      </c>
      <c r="H52" s="152"/>
      <c r="I52" s="54" t="s">
        <v>387</v>
      </c>
    </row>
    <row r="53" spans="1:9" ht="25.5" x14ac:dyDescent="0.2">
      <c r="A53" s="89" t="s">
        <v>449</v>
      </c>
      <c r="B53" s="124" t="s">
        <v>509</v>
      </c>
      <c r="C53" s="86">
        <f t="shared" si="5"/>
        <v>0.4</v>
      </c>
      <c r="D53" s="86">
        <v>0.4</v>
      </c>
      <c r="E53" s="86"/>
      <c r="F53" s="86"/>
      <c r="G53" s="124" t="s">
        <v>1012</v>
      </c>
      <c r="H53" s="152"/>
      <c r="I53" s="54" t="s">
        <v>387</v>
      </c>
    </row>
    <row r="54" spans="1:9" x14ac:dyDescent="0.2">
      <c r="A54" s="90" t="s">
        <v>24</v>
      </c>
      <c r="B54" s="123" t="s">
        <v>104</v>
      </c>
      <c r="C54" s="84">
        <f>SUM(C55:C60)</f>
        <v>1.6400000000000001</v>
      </c>
      <c r="D54" s="84">
        <f>SUM(D55:D60)</f>
        <v>1.6400000000000001</v>
      </c>
      <c r="E54" s="84">
        <f>SUM(E55:E60)</f>
        <v>0</v>
      </c>
      <c r="F54" s="84">
        <f>SUM(F55:F60)</f>
        <v>0</v>
      </c>
      <c r="G54" s="123"/>
      <c r="H54" s="123"/>
      <c r="I54" s="150"/>
    </row>
    <row r="55" spans="1:9" x14ac:dyDescent="0.2">
      <c r="A55" s="89" t="s">
        <v>445</v>
      </c>
      <c r="B55" s="124" t="s">
        <v>510</v>
      </c>
      <c r="C55" s="86">
        <f t="shared" ref="C55:C63" si="6">SUM(D55:F55)</f>
        <v>0.15</v>
      </c>
      <c r="D55" s="86">
        <v>0.15</v>
      </c>
      <c r="E55" s="86"/>
      <c r="F55" s="86"/>
      <c r="G55" s="124" t="s">
        <v>511</v>
      </c>
      <c r="H55" s="739"/>
      <c r="I55" s="54" t="s">
        <v>387</v>
      </c>
    </row>
    <row r="56" spans="1:9" x14ac:dyDescent="0.2">
      <c r="A56" s="89" t="s">
        <v>449</v>
      </c>
      <c r="B56" s="124" t="s">
        <v>1013</v>
      </c>
      <c r="C56" s="86">
        <f t="shared" si="6"/>
        <v>0.03</v>
      </c>
      <c r="D56" s="86">
        <v>0.03</v>
      </c>
      <c r="E56" s="86"/>
      <c r="F56" s="86"/>
      <c r="G56" s="124" t="s">
        <v>512</v>
      </c>
      <c r="H56" s="740"/>
      <c r="I56" s="54" t="s">
        <v>395</v>
      </c>
    </row>
    <row r="57" spans="1:9" x14ac:dyDescent="0.2">
      <c r="A57" s="89" t="s">
        <v>451</v>
      </c>
      <c r="B57" s="124" t="s">
        <v>513</v>
      </c>
      <c r="C57" s="86">
        <f t="shared" si="6"/>
        <v>0.4</v>
      </c>
      <c r="D57" s="86">
        <v>0.4</v>
      </c>
      <c r="E57" s="86"/>
      <c r="F57" s="86"/>
      <c r="G57" s="124" t="s">
        <v>490</v>
      </c>
      <c r="H57" s="740"/>
      <c r="I57" s="54" t="s">
        <v>387</v>
      </c>
    </row>
    <row r="58" spans="1:9" x14ac:dyDescent="0.2">
      <c r="A58" s="89" t="s">
        <v>454</v>
      </c>
      <c r="B58" s="124" t="s">
        <v>514</v>
      </c>
      <c r="C58" s="86">
        <f t="shared" si="6"/>
        <v>0.36</v>
      </c>
      <c r="D58" s="86">
        <v>0.36</v>
      </c>
      <c r="E58" s="86"/>
      <c r="F58" s="86"/>
      <c r="G58" s="124" t="s">
        <v>473</v>
      </c>
      <c r="H58" s="740"/>
      <c r="I58" s="54" t="s">
        <v>387</v>
      </c>
    </row>
    <row r="59" spans="1:9" x14ac:dyDescent="0.2">
      <c r="A59" s="89" t="s">
        <v>469</v>
      </c>
      <c r="B59" s="124" t="s">
        <v>515</v>
      </c>
      <c r="C59" s="86">
        <f t="shared" si="6"/>
        <v>0.3</v>
      </c>
      <c r="D59" s="86">
        <v>0.3</v>
      </c>
      <c r="E59" s="86"/>
      <c r="F59" s="86"/>
      <c r="G59" s="124" t="s">
        <v>516</v>
      </c>
      <c r="H59" s="740"/>
      <c r="I59" s="54" t="s">
        <v>387</v>
      </c>
    </row>
    <row r="60" spans="1:9" x14ac:dyDescent="0.2">
      <c r="A60" s="89" t="s">
        <v>471</v>
      </c>
      <c r="B60" s="124" t="s">
        <v>517</v>
      </c>
      <c r="C60" s="86">
        <f t="shared" si="6"/>
        <v>0.4</v>
      </c>
      <c r="D60" s="86">
        <v>0.4</v>
      </c>
      <c r="E60" s="86"/>
      <c r="F60" s="86"/>
      <c r="G60" s="124" t="s">
        <v>516</v>
      </c>
      <c r="H60" s="741"/>
      <c r="I60" s="54" t="s">
        <v>387</v>
      </c>
    </row>
    <row r="61" spans="1:9" x14ac:dyDescent="0.2">
      <c r="A61" s="90" t="s">
        <v>25</v>
      </c>
      <c r="B61" s="123" t="s">
        <v>94</v>
      </c>
      <c r="C61" s="84">
        <f>SUM(C62:C63)</f>
        <v>5.23</v>
      </c>
      <c r="D61" s="84">
        <f>SUM(D62:D63)</f>
        <v>5.23</v>
      </c>
      <c r="E61" s="84">
        <f>SUM(E62:E63)</f>
        <v>0</v>
      </c>
      <c r="F61" s="84">
        <f>SUM(F62:F63)</f>
        <v>0</v>
      </c>
      <c r="G61" s="123"/>
      <c r="H61" s="123"/>
      <c r="I61" s="150"/>
    </row>
    <row r="62" spans="1:9" x14ac:dyDescent="0.2">
      <c r="A62" s="89" t="s">
        <v>445</v>
      </c>
      <c r="B62" s="124" t="s">
        <v>518</v>
      </c>
      <c r="C62" s="86">
        <f t="shared" si="6"/>
        <v>0.23</v>
      </c>
      <c r="D62" s="86">
        <v>0.23</v>
      </c>
      <c r="E62" s="86"/>
      <c r="F62" s="86"/>
      <c r="G62" s="124" t="s">
        <v>503</v>
      </c>
      <c r="H62" s="124"/>
      <c r="I62" s="54" t="s">
        <v>387</v>
      </c>
    </row>
    <row r="63" spans="1:9" ht="25.5" x14ac:dyDescent="0.2">
      <c r="A63" s="89" t="s">
        <v>449</v>
      </c>
      <c r="B63" s="124" t="s">
        <v>519</v>
      </c>
      <c r="C63" s="86">
        <f t="shared" si="6"/>
        <v>5</v>
      </c>
      <c r="D63" s="86">
        <v>5</v>
      </c>
      <c r="E63" s="86"/>
      <c r="F63" s="86"/>
      <c r="G63" s="124" t="s">
        <v>503</v>
      </c>
      <c r="H63" s="124"/>
      <c r="I63" s="54" t="s">
        <v>387</v>
      </c>
    </row>
    <row r="64" spans="1:9" x14ac:dyDescent="0.2">
      <c r="A64" s="90">
        <f>A63+A60+A53+A50</f>
        <v>11</v>
      </c>
      <c r="B64" s="93" t="s">
        <v>1267</v>
      </c>
      <c r="C64" s="151">
        <f>SUM(C49,C51,C54,C61)</f>
        <v>26.319999999999997</v>
      </c>
      <c r="D64" s="151">
        <f>SUM(D49,D51,D54,D61)</f>
        <v>8.42</v>
      </c>
      <c r="E64" s="151">
        <f>SUM(E49,E51,E54,E61)</f>
        <v>17.899999999999999</v>
      </c>
      <c r="F64" s="151">
        <f>SUM(F49,F51,F54,F61)</f>
        <v>0</v>
      </c>
      <c r="G64" s="153"/>
      <c r="H64" s="93"/>
      <c r="I64" s="150"/>
    </row>
    <row r="65" spans="1:9" x14ac:dyDescent="0.2">
      <c r="A65" s="150">
        <f>A64+A47</f>
        <v>40</v>
      </c>
      <c r="B65" s="93" t="s">
        <v>1268</v>
      </c>
      <c r="C65" s="151">
        <f>C64+C47</f>
        <v>43.08</v>
      </c>
      <c r="D65" s="151">
        <f>D64+D47</f>
        <v>13.93</v>
      </c>
      <c r="E65" s="151">
        <f>E64+E47</f>
        <v>29.15</v>
      </c>
      <c r="F65" s="151">
        <f>F64+F47</f>
        <v>0</v>
      </c>
      <c r="G65" s="153"/>
      <c r="H65" s="93"/>
      <c r="I65" s="150"/>
    </row>
    <row r="67" spans="1:9" ht="15.75" x14ac:dyDescent="0.25">
      <c r="E67" s="658" t="s">
        <v>1311</v>
      </c>
      <c r="F67" s="658"/>
      <c r="G67" s="658"/>
      <c r="H67" s="658"/>
      <c r="I67" s="658"/>
    </row>
  </sheetData>
  <mergeCells count="15">
    <mergeCell ref="E67:I67"/>
    <mergeCell ref="A1:I1"/>
    <mergeCell ref="A2:I2"/>
    <mergeCell ref="I5:I6"/>
    <mergeCell ref="A8:I8"/>
    <mergeCell ref="H12:H15"/>
    <mergeCell ref="H25:H40"/>
    <mergeCell ref="A48:I48"/>
    <mergeCell ref="H55:H60"/>
    <mergeCell ref="A5:A6"/>
    <mergeCell ref="B5:B6"/>
    <mergeCell ref="C5:C6"/>
    <mergeCell ref="D5:F5"/>
    <mergeCell ref="G5:G6"/>
    <mergeCell ref="H5:H6"/>
  </mergeCells>
  <phoneticPr fontId="3" type="noConversion"/>
  <printOptions horizontalCentered="1"/>
  <pageMargins left="0.3" right="0.3" top="0.72" bottom="0.39" header="0.35" footer="0.16"/>
  <pageSetup paperSize="9" orientation="landscape" r:id="rId1"/>
  <headerFooter alignWithMargins="0">
    <oddFooter>&amp;R&amp;P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102"/>
  <sheetViews>
    <sheetView workbookViewId="0">
      <selection activeCell="H102" sqref="H102"/>
    </sheetView>
  </sheetViews>
  <sheetFormatPr defaultRowHeight="15" x14ac:dyDescent="0.25"/>
  <cols>
    <col min="1" max="1" width="4.85546875" style="43" customWidth="1"/>
    <col min="2" max="2" width="34.28515625" style="51" customWidth="1"/>
    <col min="3" max="3" width="11.5703125" style="43" customWidth="1"/>
    <col min="4" max="4" width="6.42578125" style="43" customWidth="1"/>
    <col min="5" max="6" width="5.5703125" style="43" customWidth="1"/>
    <col min="7" max="7" width="17" style="43" customWidth="1"/>
    <col min="8" max="8" width="48.28515625" style="41" customWidth="1"/>
    <col min="9" max="9" width="5.42578125" style="41" customWidth="1"/>
    <col min="10" max="10" width="10" style="41" bestFit="1" customWidth="1"/>
    <col min="11" max="11" width="9" style="41" bestFit="1" customWidth="1"/>
    <col min="12" max="12" width="8.28515625" style="55" customWidth="1"/>
    <col min="13" max="19" width="9.140625" style="55" customWidth="1"/>
    <col min="20" max="20" width="3.42578125" style="55" customWidth="1"/>
    <col min="21" max="21" width="4" style="55" customWidth="1"/>
    <col min="22" max="22" width="4.42578125" style="55" customWidth="1"/>
    <col min="23" max="23" width="5.140625" style="55" customWidth="1"/>
    <col min="24" max="24" width="5.42578125" style="55" customWidth="1"/>
    <col min="25" max="26" width="5.140625" style="55" customWidth="1"/>
    <col min="27" max="27" width="4.85546875" style="55" customWidth="1"/>
    <col min="28" max="28" width="3.7109375" style="55" customWidth="1"/>
    <col min="29" max="29" width="4" style="55" customWidth="1"/>
    <col min="30" max="30" width="5" style="55" customWidth="1"/>
    <col min="31" max="31" width="5.42578125" style="55" customWidth="1"/>
    <col min="32" max="32" width="4.7109375" style="55" customWidth="1"/>
    <col min="33" max="33" width="4.28515625" style="55" customWidth="1"/>
    <col min="34" max="34" width="5" style="55" customWidth="1"/>
    <col min="35" max="119" width="9.140625" style="55"/>
    <col min="120" max="16384" width="9.140625" style="41"/>
  </cols>
  <sheetData>
    <row r="1" spans="1:119" s="14" customFormat="1" ht="34.5" customHeight="1" x14ac:dyDescent="0.25">
      <c r="A1" s="664" t="s">
        <v>52</v>
      </c>
      <c r="B1" s="664"/>
      <c r="C1" s="664"/>
      <c r="D1" s="664"/>
      <c r="E1" s="664"/>
      <c r="F1" s="664"/>
      <c r="G1" s="664"/>
      <c r="H1" s="664"/>
      <c r="I1" s="664"/>
    </row>
    <row r="2" spans="1:119" s="14" customFormat="1" ht="21" customHeight="1" x14ac:dyDescent="0.25">
      <c r="A2" s="753" t="str">
        <f>'Tong '!A2:H2</f>
        <v>( Kèm theo Tờ trình số 398/UBND-NL2 ngày 05 tháng 12 năm 2017 của UBND tỉnh)</v>
      </c>
      <c r="B2" s="753"/>
      <c r="C2" s="753"/>
      <c r="D2" s="753"/>
      <c r="E2" s="753"/>
      <c r="F2" s="753"/>
      <c r="G2" s="753"/>
      <c r="H2" s="753"/>
      <c r="I2" s="753"/>
    </row>
    <row r="3" spans="1:119" s="14" customFormat="1" ht="12.75" customHeight="1" x14ac:dyDescent="0.25">
      <c r="A3" s="230"/>
      <c r="B3" s="230"/>
      <c r="C3" s="230"/>
      <c r="D3" s="230"/>
      <c r="E3" s="230"/>
      <c r="F3" s="230"/>
      <c r="G3" s="230"/>
      <c r="H3" s="230"/>
      <c r="I3" s="230"/>
    </row>
    <row r="5" spans="1:119" s="481" customFormat="1" ht="12" x14ac:dyDescent="0.2">
      <c r="A5" s="754" t="s">
        <v>0</v>
      </c>
      <c r="B5" s="755" t="s">
        <v>8</v>
      </c>
      <c r="C5" s="756" t="s">
        <v>6</v>
      </c>
      <c r="D5" s="757" t="s">
        <v>33</v>
      </c>
      <c r="E5" s="746"/>
      <c r="F5" s="746"/>
      <c r="G5" s="758" t="s">
        <v>39</v>
      </c>
      <c r="H5" s="746" t="s">
        <v>34</v>
      </c>
      <c r="I5" s="746" t="s">
        <v>27</v>
      </c>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c r="AL5" s="419"/>
      <c r="AM5" s="419"/>
      <c r="AN5" s="419"/>
      <c r="AO5" s="419"/>
      <c r="AP5" s="419"/>
      <c r="AQ5" s="419"/>
      <c r="AR5" s="419"/>
      <c r="AS5" s="419"/>
      <c r="AT5" s="419"/>
      <c r="AU5" s="419"/>
      <c r="AV5" s="419"/>
      <c r="AW5" s="419"/>
      <c r="AX5" s="419"/>
      <c r="AY5" s="419"/>
      <c r="AZ5" s="419"/>
      <c r="BA5" s="419"/>
      <c r="BB5" s="419"/>
      <c r="BC5" s="419"/>
      <c r="BD5" s="419"/>
      <c r="BE5" s="419"/>
      <c r="BF5" s="419"/>
      <c r="BG5" s="419"/>
      <c r="BH5" s="419"/>
      <c r="BI5" s="419"/>
      <c r="BJ5" s="419"/>
      <c r="BK5" s="419"/>
      <c r="BL5" s="419"/>
      <c r="BM5" s="419"/>
      <c r="BN5" s="419"/>
      <c r="BO5" s="419"/>
      <c r="BP5" s="419"/>
      <c r="BQ5" s="419"/>
      <c r="BR5" s="419"/>
      <c r="BS5" s="419"/>
      <c r="BT5" s="419"/>
      <c r="BU5" s="419"/>
      <c r="BV5" s="419"/>
      <c r="BW5" s="419"/>
      <c r="BX5" s="419"/>
      <c r="BY5" s="419"/>
      <c r="BZ5" s="419"/>
      <c r="CA5" s="419"/>
      <c r="CB5" s="419"/>
      <c r="CC5" s="419"/>
      <c r="CD5" s="419"/>
      <c r="CE5" s="419"/>
      <c r="CF5" s="419"/>
      <c r="CG5" s="419"/>
      <c r="CH5" s="419"/>
      <c r="CI5" s="419"/>
      <c r="CJ5" s="419"/>
      <c r="CK5" s="419"/>
      <c r="CL5" s="419"/>
      <c r="CM5" s="419"/>
      <c r="CN5" s="419"/>
      <c r="CO5" s="419"/>
      <c r="CP5" s="419"/>
      <c r="CQ5" s="419"/>
      <c r="CR5" s="419"/>
      <c r="CS5" s="419"/>
      <c r="CT5" s="419"/>
      <c r="CU5" s="419"/>
      <c r="CV5" s="419"/>
      <c r="CW5" s="419"/>
      <c r="CX5" s="419"/>
      <c r="CY5" s="419"/>
      <c r="CZ5" s="419"/>
      <c r="DA5" s="419"/>
      <c r="DB5" s="419"/>
      <c r="DC5" s="419"/>
      <c r="DD5" s="419"/>
      <c r="DE5" s="419"/>
      <c r="DF5" s="419"/>
      <c r="DG5" s="419"/>
      <c r="DH5" s="419"/>
      <c r="DI5" s="419"/>
      <c r="DJ5" s="419"/>
      <c r="DK5" s="419"/>
      <c r="DL5" s="419"/>
      <c r="DM5" s="419"/>
      <c r="DN5" s="419"/>
      <c r="DO5" s="419"/>
    </row>
    <row r="6" spans="1:119" s="481" customFormat="1" ht="44.25" customHeight="1" x14ac:dyDescent="0.2">
      <c r="A6" s="754"/>
      <c r="B6" s="755"/>
      <c r="C6" s="756"/>
      <c r="D6" s="482" t="s">
        <v>3</v>
      </c>
      <c r="E6" s="483" t="s">
        <v>1</v>
      </c>
      <c r="F6" s="483" t="s">
        <v>2</v>
      </c>
      <c r="G6" s="759"/>
      <c r="H6" s="746"/>
      <c r="I6" s="746"/>
      <c r="L6" s="419"/>
      <c r="M6" s="419"/>
      <c r="N6" s="419"/>
      <c r="O6" s="419"/>
      <c r="P6" s="419"/>
      <c r="Q6" s="419"/>
      <c r="R6" s="419"/>
      <c r="S6" s="419"/>
      <c r="T6" s="419"/>
      <c r="U6" s="419"/>
      <c r="V6" s="419"/>
      <c r="W6" s="419"/>
      <c r="X6" s="419"/>
      <c r="Y6" s="419"/>
      <c r="Z6" s="419"/>
      <c r="AA6" s="419"/>
      <c r="AB6" s="419"/>
      <c r="AC6" s="419"/>
      <c r="AD6" s="419"/>
      <c r="AE6" s="419"/>
      <c r="AF6" s="419"/>
      <c r="AG6" s="419"/>
      <c r="AH6" s="419"/>
      <c r="AI6" s="419"/>
      <c r="AJ6" s="419"/>
      <c r="AK6" s="419"/>
      <c r="AL6" s="419"/>
      <c r="AM6" s="419"/>
      <c r="AN6" s="419"/>
      <c r="AO6" s="419"/>
      <c r="AP6" s="419"/>
      <c r="AQ6" s="419"/>
      <c r="AR6" s="419"/>
      <c r="AS6" s="419"/>
      <c r="AT6" s="419"/>
      <c r="AU6" s="419"/>
      <c r="AV6" s="419"/>
      <c r="AW6" s="419"/>
      <c r="AX6" s="419"/>
      <c r="AY6" s="419"/>
      <c r="AZ6" s="419"/>
      <c r="BA6" s="419"/>
      <c r="BB6" s="419"/>
      <c r="BC6" s="419"/>
      <c r="BD6" s="419"/>
      <c r="BE6" s="419"/>
      <c r="BF6" s="419"/>
      <c r="BG6" s="419"/>
      <c r="BH6" s="419"/>
      <c r="BI6" s="419"/>
      <c r="BJ6" s="419"/>
      <c r="BK6" s="419"/>
      <c r="BL6" s="419"/>
      <c r="BM6" s="419"/>
      <c r="BN6" s="419"/>
      <c r="BO6" s="419"/>
      <c r="BP6" s="419"/>
      <c r="BQ6" s="419"/>
      <c r="BR6" s="419"/>
      <c r="BS6" s="419"/>
      <c r="BT6" s="419"/>
      <c r="BU6" s="419"/>
      <c r="BV6" s="419"/>
      <c r="BW6" s="419"/>
      <c r="BX6" s="419"/>
      <c r="BY6" s="419"/>
      <c r="BZ6" s="419"/>
      <c r="CA6" s="419"/>
      <c r="CB6" s="419"/>
      <c r="CC6" s="419"/>
      <c r="CD6" s="419"/>
      <c r="CE6" s="419"/>
      <c r="CF6" s="419"/>
      <c r="CG6" s="419"/>
      <c r="CH6" s="419"/>
      <c r="CI6" s="419"/>
      <c r="CJ6" s="419"/>
      <c r="CK6" s="419"/>
      <c r="CL6" s="419"/>
      <c r="CM6" s="419"/>
      <c r="CN6" s="419"/>
      <c r="CO6" s="419"/>
      <c r="CP6" s="419"/>
      <c r="CQ6" s="419"/>
      <c r="CR6" s="419"/>
      <c r="CS6" s="419"/>
      <c r="CT6" s="419"/>
      <c r="CU6" s="419"/>
      <c r="CV6" s="419"/>
      <c r="CW6" s="419"/>
      <c r="CX6" s="419"/>
      <c r="CY6" s="419"/>
      <c r="CZ6" s="419"/>
      <c r="DA6" s="419"/>
      <c r="DB6" s="419"/>
      <c r="DC6" s="419"/>
      <c r="DD6" s="419"/>
      <c r="DE6" s="419"/>
      <c r="DF6" s="419"/>
      <c r="DG6" s="419"/>
      <c r="DH6" s="419"/>
      <c r="DI6" s="419"/>
      <c r="DJ6" s="419"/>
      <c r="DK6" s="419"/>
      <c r="DL6" s="419"/>
      <c r="DM6" s="419"/>
      <c r="DN6" s="419"/>
      <c r="DO6" s="419"/>
    </row>
    <row r="7" spans="1:119" s="487" customFormat="1" ht="22.5" x14ac:dyDescent="0.2">
      <c r="A7" s="484">
        <v>-1</v>
      </c>
      <c r="B7" s="484">
        <v>-2</v>
      </c>
      <c r="C7" s="484" t="s">
        <v>35</v>
      </c>
      <c r="D7" s="485">
        <v>-4</v>
      </c>
      <c r="E7" s="484">
        <v>-5</v>
      </c>
      <c r="F7" s="484">
        <v>-6</v>
      </c>
      <c r="G7" s="486">
        <v>-7</v>
      </c>
      <c r="H7" s="484">
        <v>-8</v>
      </c>
      <c r="I7" s="484">
        <v>-9</v>
      </c>
      <c r="L7" s="422"/>
      <c r="M7" s="422"/>
      <c r="N7" s="422"/>
      <c r="O7" s="422"/>
      <c r="P7" s="422"/>
      <c r="Q7" s="422"/>
      <c r="R7" s="422"/>
      <c r="S7" s="422"/>
      <c r="T7" s="422"/>
      <c r="U7" s="422"/>
      <c r="V7" s="422"/>
      <c r="W7" s="422"/>
      <c r="X7" s="422"/>
      <c r="Y7" s="422"/>
      <c r="Z7" s="422"/>
      <c r="AA7" s="422"/>
      <c r="AB7" s="422"/>
      <c r="AC7" s="422"/>
      <c r="AD7" s="422"/>
      <c r="AE7" s="422"/>
      <c r="AF7" s="422"/>
      <c r="AG7" s="422"/>
      <c r="AH7" s="422"/>
      <c r="AI7" s="422"/>
      <c r="AJ7" s="422"/>
      <c r="AK7" s="422"/>
      <c r="AL7" s="422"/>
      <c r="AM7" s="422"/>
      <c r="AN7" s="422"/>
      <c r="AO7" s="422"/>
      <c r="AP7" s="422"/>
      <c r="AQ7" s="422"/>
      <c r="AR7" s="422"/>
      <c r="AS7" s="422"/>
      <c r="AT7" s="422"/>
      <c r="AU7" s="422"/>
      <c r="AV7" s="422"/>
      <c r="AW7" s="422"/>
      <c r="AX7" s="422"/>
      <c r="AY7" s="422"/>
      <c r="AZ7" s="422"/>
      <c r="BA7" s="422"/>
      <c r="BB7" s="422"/>
      <c r="BC7" s="422"/>
      <c r="BD7" s="422"/>
      <c r="BE7" s="422"/>
      <c r="BF7" s="422"/>
      <c r="BG7" s="422"/>
      <c r="BH7" s="422"/>
      <c r="BI7" s="422"/>
      <c r="BJ7" s="422"/>
      <c r="BK7" s="422"/>
      <c r="BL7" s="422"/>
      <c r="BM7" s="422"/>
      <c r="BN7" s="422"/>
      <c r="BO7" s="422"/>
      <c r="BP7" s="422"/>
      <c r="BQ7" s="422"/>
      <c r="BR7" s="422"/>
      <c r="BS7" s="422"/>
      <c r="BT7" s="422"/>
      <c r="BU7" s="422"/>
      <c r="BV7" s="422"/>
      <c r="BW7" s="422"/>
      <c r="BX7" s="422"/>
      <c r="BY7" s="422"/>
      <c r="BZ7" s="422"/>
      <c r="CA7" s="422"/>
      <c r="CB7" s="422"/>
      <c r="CC7" s="422"/>
      <c r="CD7" s="422"/>
      <c r="CE7" s="422"/>
      <c r="CF7" s="422"/>
      <c r="CG7" s="422"/>
      <c r="CH7" s="422"/>
      <c r="CI7" s="422"/>
      <c r="CJ7" s="422"/>
      <c r="CK7" s="422"/>
      <c r="CL7" s="422"/>
      <c r="CM7" s="422"/>
      <c r="CN7" s="422"/>
      <c r="CO7" s="422"/>
      <c r="CP7" s="422"/>
      <c r="CQ7" s="422"/>
      <c r="CR7" s="422"/>
      <c r="CS7" s="422"/>
      <c r="CT7" s="422"/>
      <c r="CU7" s="422"/>
      <c r="CV7" s="422"/>
      <c r="CW7" s="422"/>
      <c r="CX7" s="422"/>
      <c r="CY7" s="422"/>
      <c r="CZ7" s="422"/>
      <c r="DA7" s="422"/>
      <c r="DB7" s="422"/>
      <c r="DC7" s="422"/>
      <c r="DD7" s="422"/>
      <c r="DE7" s="422"/>
      <c r="DF7" s="422"/>
      <c r="DG7" s="422"/>
      <c r="DH7" s="422"/>
      <c r="DI7" s="422"/>
      <c r="DJ7" s="422"/>
      <c r="DK7" s="422"/>
      <c r="DL7" s="422"/>
      <c r="DM7" s="422"/>
      <c r="DN7" s="422"/>
      <c r="DO7" s="422"/>
    </row>
    <row r="8" spans="1:119" ht="15" customHeight="1" x14ac:dyDescent="0.25">
      <c r="A8" s="747" t="s">
        <v>41</v>
      </c>
      <c r="B8" s="748"/>
      <c r="C8" s="748"/>
      <c r="D8" s="748"/>
      <c r="E8" s="748"/>
      <c r="F8" s="748"/>
      <c r="G8" s="748"/>
      <c r="H8" s="748"/>
      <c r="I8" s="749"/>
    </row>
    <row r="9" spans="1:119" ht="25.5" x14ac:dyDescent="0.25">
      <c r="A9" s="103" t="s">
        <v>22</v>
      </c>
      <c r="B9" s="432" t="s">
        <v>769</v>
      </c>
      <c r="C9" s="374">
        <f>C10</f>
        <v>0.35</v>
      </c>
      <c r="D9" s="374">
        <f>D10</f>
        <v>0.35</v>
      </c>
      <c r="E9" s="374"/>
      <c r="F9" s="374"/>
      <c r="G9" s="433"/>
      <c r="H9" s="433"/>
      <c r="I9" s="430"/>
    </row>
    <row r="10" spans="1:119" x14ac:dyDescent="0.25">
      <c r="A10" s="105">
        <v>1</v>
      </c>
      <c r="B10" s="489" t="s">
        <v>770</v>
      </c>
      <c r="C10" s="490">
        <f>D10+E10+F10</f>
        <v>0.35</v>
      </c>
      <c r="D10" s="490">
        <v>0.35</v>
      </c>
      <c r="E10" s="490"/>
      <c r="F10" s="490"/>
      <c r="G10" s="491" t="s">
        <v>771</v>
      </c>
      <c r="H10" s="434" t="s">
        <v>772</v>
      </c>
      <c r="I10" s="430"/>
    </row>
    <row r="11" spans="1:119" x14ac:dyDescent="0.25">
      <c r="A11" s="103" t="s">
        <v>23</v>
      </c>
      <c r="B11" s="118" t="s">
        <v>326</v>
      </c>
      <c r="C11" s="492">
        <f t="shared" ref="C11:C45" si="0">D11+E11+F11</f>
        <v>2.3099999999999996</v>
      </c>
      <c r="D11" s="492">
        <f>SUM(D12:D14)</f>
        <v>2.3099999999999996</v>
      </c>
      <c r="E11" s="492"/>
      <c r="F11" s="492"/>
      <c r="G11" s="493"/>
      <c r="H11" s="494"/>
      <c r="I11" s="430"/>
    </row>
    <row r="12" spans="1:119" ht="38.25" x14ac:dyDescent="0.25">
      <c r="A12" s="105">
        <v>1</v>
      </c>
      <c r="B12" s="495" t="s">
        <v>1247</v>
      </c>
      <c r="C12" s="490">
        <f t="shared" si="0"/>
        <v>2</v>
      </c>
      <c r="D12" s="490">
        <v>2</v>
      </c>
      <c r="E12" s="490"/>
      <c r="F12" s="435"/>
      <c r="G12" s="436" t="s">
        <v>773</v>
      </c>
      <c r="H12" s="496" t="s">
        <v>774</v>
      </c>
      <c r="I12" s="430"/>
    </row>
    <row r="13" spans="1:119" ht="38.25" x14ac:dyDescent="0.25">
      <c r="A13" s="105">
        <v>2</v>
      </c>
      <c r="B13" s="489" t="s">
        <v>775</v>
      </c>
      <c r="C13" s="490">
        <f t="shared" si="0"/>
        <v>0.01</v>
      </c>
      <c r="D13" s="490">
        <v>0.01</v>
      </c>
      <c r="E13" s="490"/>
      <c r="F13" s="435"/>
      <c r="G13" s="491" t="s">
        <v>776</v>
      </c>
      <c r="H13" s="496" t="s">
        <v>777</v>
      </c>
      <c r="I13" s="430"/>
    </row>
    <row r="14" spans="1:119" ht="38.25" x14ac:dyDescent="0.25">
      <c r="A14" s="105">
        <v>3</v>
      </c>
      <c r="B14" s="489" t="s">
        <v>778</v>
      </c>
      <c r="C14" s="490">
        <f t="shared" si="0"/>
        <v>0.3</v>
      </c>
      <c r="D14" s="490">
        <v>0.3</v>
      </c>
      <c r="E14" s="490"/>
      <c r="F14" s="435"/>
      <c r="G14" s="437" t="s">
        <v>779</v>
      </c>
      <c r="H14" s="496" t="s">
        <v>780</v>
      </c>
      <c r="I14" s="430"/>
    </row>
    <row r="15" spans="1:119" s="648" customFormat="1" ht="14.25" x14ac:dyDescent="0.2">
      <c r="A15" s="619" t="s">
        <v>24</v>
      </c>
      <c r="B15" s="644" t="s">
        <v>235</v>
      </c>
      <c r="C15" s="645">
        <f>SUM(C16:C17)</f>
        <v>0.8</v>
      </c>
      <c r="D15" s="645">
        <f t="shared" ref="D15:F15" si="1">SUM(D16:D17)</f>
        <v>0.8</v>
      </c>
      <c r="E15" s="645">
        <f t="shared" si="1"/>
        <v>0</v>
      </c>
      <c r="F15" s="645">
        <f t="shared" si="1"/>
        <v>0</v>
      </c>
      <c r="G15" s="646"/>
      <c r="H15" s="647"/>
      <c r="I15" s="622"/>
      <c r="L15" s="649"/>
      <c r="M15" s="649"/>
      <c r="N15" s="649"/>
      <c r="O15" s="649"/>
      <c r="P15" s="649"/>
      <c r="Q15" s="649"/>
      <c r="R15" s="649"/>
      <c r="S15" s="649"/>
      <c r="T15" s="649"/>
      <c r="U15" s="649"/>
      <c r="V15" s="649"/>
      <c r="W15" s="649"/>
      <c r="X15" s="649"/>
      <c r="Y15" s="649"/>
      <c r="Z15" s="649"/>
      <c r="AA15" s="649"/>
      <c r="AB15" s="649"/>
      <c r="AC15" s="649"/>
      <c r="AD15" s="649"/>
      <c r="AE15" s="649"/>
      <c r="AF15" s="649"/>
      <c r="AG15" s="649"/>
      <c r="AH15" s="649"/>
      <c r="AI15" s="649"/>
      <c r="AJ15" s="649"/>
      <c r="AK15" s="649"/>
      <c r="AL15" s="649"/>
      <c r="AM15" s="649"/>
      <c r="AN15" s="649"/>
      <c r="AO15" s="649"/>
      <c r="AP15" s="649"/>
      <c r="AQ15" s="649"/>
      <c r="AR15" s="649"/>
      <c r="AS15" s="649"/>
      <c r="AT15" s="649"/>
      <c r="AU15" s="649"/>
      <c r="AV15" s="649"/>
      <c r="AW15" s="649"/>
      <c r="AX15" s="649"/>
      <c r="AY15" s="649"/>
      <c r="AZ15" s="649"/>
      <c r="BA15" s="649"/>
      <c r="BB15" s="649"/>
      <c r="BC15" s="649"/>
      <c r="BD15" s="649"/>
      <c r="BE15" s="649"/>
      <c r="BF15" s="649"/>
      <c r="BG15" s="649"/>
      <c r="BH15" s="649"/>
      <c r="BI15" s="649"/>
      <c r="BJ15" s="649"/>
      <c r="BK15" s="649"/>
      <c r="BL15" s="649"/>
      <c r="BM15" s="649"/>
      <c r="BN15" s="649"/>
      <c r="BO15" s="649"/>
      <c r="BP15" s="649"/>
      <c r="BQ15" s="649"/>
      <c r="BR15" s="649"/>
      <c r="BS15" s="649"/>
      <c r="BT15" s="649"/>
      <c r="BU15" s="649"/>
      <c r="BV15" s="649"/>
      <c r="BW15" s="649"/>
      <c r="BX15" s="649"/>
      <c r="BY15" s="649"/>
      <c r="BZ15" s="649"/>
      <c r="CA15" s="649"/>
      <c r="CB15" s="649"/>
      <c r="CC15" s="649"/>
      <c r="CD15" s="649"/>
      <c r="CE15" s="649"/>
      <c r="CF15" s="649"/>
      <c r="CG15" s="649"/>
      <c r="CH15" s="649"/>
      <c r="CI15" s="649"/>
      <c r="CJ15" s="649"/>
      <c r="CK15" s="649"/>
      <c r="CL15" s="649"/>
      <c r="CM15" s="649"/>
      <c r="CN15" s="649"/>
      <c r="CO15" s="649"/>
      <c r="CP15" s="649"/>
      <c r="CQ15" s="649"/>
      <c r="CR15" s="649"/>
      <c r="CS15" s="649"/>
      <c r="CT15" s="649"/>
      <c r="CU15" s="649"/>
      <c r="CV15" s="649"/>
      <c r="CW15" s="649"/>
      <c r="CX15" s="649"/>
      <c r="CY15" s="649"/>
      <c r="CZ15" s="649"/>
      <c r="DA15" s="649"/>
      <c r="DB15" s="649"/>
      <c r="DC15" s="649"/>
      <c r="DD15" s="649"/>
      <c r="DE15" s="649"/>
      <c r="DF15" s="649"/>
      <c r="DG15" s="649"/>
      <c r="DH15" s="649"/>
      <c r="DI15" s="649"/>
      <c r="DJ15" s="649"/>
      <c r="DK15" s="649"/>
      <c r="DL15" s="649"/>
      <c r="DM15" s="649"/>
      <c r="DN15" s="649"/>
      <c r="DO15" s="649"/>
    </row>
    <row r="16" spans="1:119" s="606" customFormat="1" ht="38.25" x14ac:dyDescent="0.25">
      <c r="A16" s="602">
        <v>1</v>
      </c>
      <c r="B16" s="616" t="s">
        <v>1306</v>
      </c>
      <c r="C16" s="650">
        <f>SUM(D16:F16)</f>
        <v>0.4</v>
      </c>
      <c r="D16" s="650">
        <v>0.4</v>
      </c>
      <c r="E16" s="651"/>
      <c r="F16" s="651"/>
      <c r="G16" s="618" t="s">
        <v>1307</v>
      </c>
      <c r="H16" s="618" t="s">
        <v>1308</v>
      </c>
      <c r="I16" s="602"/>
    </row>
    <row r="17" spans="1:9" s="606" customFormat="1" ht="25.5" x14ac:dyDescent="0.25">
      <c r="A17" s="602">
        <v>2</v>
      </c>
      <c r="B17" s="616" t="s">
        <v>1310</v>
      </c>
      <c r="C17" s="650">
        <f>SUM(D17:F17)</f>
        <v>0.4</v>
      </c>
      <c r="D17" s="650">
        <v>0.4</v>
      </c>
      <c r="E17" s="651"/>
      <c r="F17" s="651"/>
      <c r="G17" s="618" t="s">
        <v>1307</v>
      </c>
      <c r="H17" s="618" t="s">
        <v>1309</v>
      </c>
      <c r="I17" s="602"/>
    </row>
    <row r="18" spans="1:9" x14ac:dyDescent="0.25">
      <c r="A18" s="103" t="s">
        <v>25</v>
      </c>
      <c r="B18" s="438" t="s">
        <v>21</v>
      </c>
      <c r="C18" s="492">
        <f>SUM(C19:C29)</f>
        <v>10.649999999999999</v>
      </c>
      <c r="D18" s="492">
        <f>SUM(D19:D29)</f>
        <v>10.649999999999999</v>
      </c>
      <c r="E18" s="492"/>
      <c r="F18" s="492"/>
      <c r="G18" s="493"/>
      <c r="H18" s="497"/>
      <c r="I18" s="430"/>
    </row>
    <row r="19" spans="1:9" ht="38.25" x14ac:dyDescent="0.25">
      <c r="A19" s="105">
        <v>1</v>
      </c>
      <c r="B19" s="489" t="s">
        <v>782</v>
      </c>
      <c r="C19" s="490">
        <f t="shared" si="0"/>
        <v>0.5</v>
      </c>
      <c r="D19" s="490">
        <v>0.5</v>
      </c>
      <c r="E19" s="374"/>
      <c r="F19" s="374"/>
      <c r="G19" s="498" t="s">
        <v>783</v>
      </c>
      <c r="H19" s="496" t="s">
        <v>784</v>
      </c>
      <c r="I19" s="430"/>
    </row>
    <row r="20" spans="1:9" ht="38.25" x14ac:dyDescent="0.25">
      <c r="A20" s="105">
        <v>2</v>
      </c>
      <c r="B20" s="489" t="s">
        <v>785</v>
      </c>
      <c r="C20" s="490">
        <f t="shared" si="0"/>
        <v>0.2</v>
      </c>
      <c r="D20" s="490">
        <v>0.2</v>
      </c>
      <c r="E20" s="374"/>
      <c r="F20" s="374"/>
      <c r="G20" s="491" t="s">
        <v>786</v>
      </c>
      <c r="H20" s="496" t="s">
        <v>787</v>
      </c>
      <c r="I20" s="430"/>
    </row>
    <row r="21" spans="1:9" ht="38.25" x14ac:dyDescent="0.25">
      <c r="A21" s="105">
        <v>3</v>
      </c>
      <c r="B21" s="489" t="s">
        <v>788</v>
      </c>
      <c r="C21" s="490">
        <f t="shared" si="0"/>
        <v>0.5</v>
      </c>
      <c r="D21" s="490">
        <v>0.5</v>
      </c>
      <c r="E21" s="374"/>
      <c r="F21" s="374"/>
      <c r="G21" s="491" t="s">
        <v>786</v>
      </c>
      <c r="H21" s="496" t="s">
        <v>789</v>
      </c>
      <c r="I21" s="430"/>
    </row>
    <row r="22" spans="1:9" ht="38.25" x14ac:dyDescent="0.25">
      <c r="A22" s="105">
        <v>4</v>
      </c>
      <c r="B22" s="489" t="s">
        <v>790</v>
      </c>
      <c r="C22" s="490">
        <f t="shared" si="0"/>
        <v>0.6</v>
      </c>
      <c r="D22" s="490">
        <v>0.6</v>
      </c>
      <c r="E22" s="374"/>
      <c r="F22" s="374"/>
      <c r="G22" s="436" t="s">
        <v>773</v>
      </c>
      <c r="H22" s="496" t="s">
        <v>791</v>
      </c>
      <c r="I22" s="430"/>
    </row>
    <row r="23" spans="1:9" ht="38.25" x14ac:dyDescent="0.25">
      <c r="A23" s="105">
        <v>5</v>
      </c>
      <c r="B23" s="489" t="s">
        <v>792</v>
      </c>
      <c r="C23" s="490">
        <f t="shared" si="0"/>
        <v>0.5</v>
      </c>
      <c r="D23" s="490">
        <v>0.5</v>
      </c>
      <c r="E23" s="374"/>
      <c r="F23" s="374"/>
      <c r="G23" s="436" t="s">
        <v>773</v>
      </c>
      <c r="H23" s="496" t="s">
        <v>793</v>
      </c>
      <c r="I23" s="430"/>
    </row>
    <row r="24" spans="1:9" ht="38.25" x14ac:dyDescent="0.25">
      <c r="A24" s="105">
        <v>6</v>
      </c>
      <c r="B24" s="489" t="s">
        <v>794</v>
      </c>
      <c r="C24" s="490">
        <f t="shared" si="0"/>
        <v>1</v>
      </c>
      <c r="D24" s="490">
        <v>1</v>
      </c>
      <c r="E24" s="374"/>
      <c r="F24" s="374"/>
      <c r="G24" s="436" t="s">
        <v>773</v>
      </c>
      <c r="H24" s="496" t="s">
        <v>795</v>
      </c>
      <c r="I24" s="430"/>
    </row>
    <row r="25" spans="1:9" ht="38.25" x14ac:dyDescent="0.25">
      <c r="A25" s="105">
        <v>7</v>
      </c>
      <c r="B25" s="489" t="s">
        <v>796</v>
      </c>
      <c r="C25" s="490">
        <f t="shared" si="0"/>
        <v>0.3</v>
      </c>
      <c r="D25" s="490">
        <v>0.3</v>
      </c>
      <c r="E25" s="374"/>
      <c r="F25" s="374"/>
      <c r="G25" s="491" t="s">
        <v>797</v>
      </c>
      <c r="H25" s="496" t="s">
        <v>798</v>
      </c>
      <c r="I25" s="430"/>
    </row>
    <row r="26" spans="1:9" ht="38.25" x14ac:dyDescent="0.25">
      <c r="A26" s="105">
        <v>8</v>
      </c>
      <c r="B26" s="489" t="s">
        <v>799</v>
      </c>
      <c r="C26" s="490">
        <f t="shared" si="0"/>
        <v>0.4</v>
      </c>
      <c r="D26" s="490">
        <v>0.4</v>
      </c>
      <c r="E26" s="374"/>
      <c r="F26" s="374"/>
      <c r="G26" s="491" t="s">
        <v>800</v>
      </c>
      <c r="H26" s="496" t="s">
        <v>801</v>
      </c>
      <c r="I26" s="430"/>
    </row>
    <row r="27" spans="1:9" ht="38.25" x14ac:dyDescent="0.25">
      <c r="A27" s="105">
        <v>9</v>
      </c>
      <c r="B27" s="489" t="s">
        <v>802</v>
      </c>
      <c r="C27" s="490">
        <f t="shared" si="0"/>
        <v>0.15</v>
      </c>
      <c r="D27" s="490">
        <v>0.15</v>
      </c>
      <c r="E27" s="374"/>
      <c r="F27" s="374"/>
      <c r="G27" s="491" t="s">
        <v>803</v>
      </c>
      <c r="H27" s="496" t="s">
        <v>804</v>
      </c>
      <c r="I27" s="430"/>
    </row>
    <row r="28" spans="1:9" ht="38.25" x14ac:dyDescent="0.25">
      <c r="A28" s="105">
        <v>10</v>
      </c>
      <c r="B28" s="439" t="s">
        <v>805</v>
      </c>
      <c r="C28" s="490">
        <f t="shared" si="0"/>
        <v>1.2</v>
      </c>
      <c r="D28" s="490">
        <v>1.2</v>
      </c>
      <c r="E28" s="374"/>
      <c r="F28" s="374"/>
      <c r="G28" s="491" t="s">
        <v>771</v>
      </c>
      <c r="H28" s="496" t="s">
        <v>806</v>
      </c>
      <c r="I28" s="430"/>
    </row>
    <row r="29" spans="1:9" ht="51" x14ac:dyDescent="0.25">
      <c r="A29" s="105">
        <v>11</v>
      </c>
      <c r="B29" s="440" t="s">
        <v>807</v>
      </c>
      <c r="C29" s="490">
        <f t="shared" si="0"/>
        <v>5.3</v>
      </c>
      <c r="D29" s="441">
        <v>5.3</v>
      </c>
      <c r="E29" s="442"/>
      <c r="F29" s="442"/>
      <c r="G29" s="165" t="s">
        <v>808</v>
      </c>
      <c r="H29" s="443" t="s">
        <v>809</v>
      </c>
      <c r="I29" s="499"/>
    </row>
    <row r="30" spans="1:9" ht="38.25" x14ac:dyDescent="0.25">
      <c r="A30" s="103" t="s">
        <v>103</v>
      </c>
      <c r="B30" s="438" t="s">
        <v>26</v>
      </c>
      <c r="C30" s="490">
        <f t="shared" si="0"/>
        <v>1.7710000000000001</v>
      </c>
      <c r="D30" s="492">
        <f>SUM(D31:D35)</f>
        <v>1.7710000000000001</v>
      </c>
      <c r="E30" s="492"/>
      <c r="F30" s="492"/>
      <c r="G30" s="500"/>
      <c r="H30" s="496" t="s">
        <v>774</v>
      </c>
      <c r="I30" s="430"/>
    </row>
    <row r="31" spans="1:9" ht="38.25" x14ac:dyDescent="0.25">
      <c r="A31" s="105">
        <v>1</v>
      </c>
      <c r="B31" s="489" t="s">
        <v>810</v>
      </c>
      <c r="C31" s="490">
        <f t="shared" si="0"/>
        <v>1.2</v>
      </c>
      <c r="D31" s="490">
        <v>1.2</v>
      </c>
      <c r="E31" s="374"/>
      <c r="F31" s="374"/>
      <c r="G31" s="498" t="s">
        <v>811</v>
      </c>
      <c r="H31" s="496" t="s">
        <v>777</v>
      </c>
      <c r="I31" s="430"/>
    </row>
    <row r="32" spans="1:9" ht="38.25" x14ac:dyDescent="0.25">
      <c r="A32" s="105">
        <v>2</v>
      </c>
      <c r="B32" s="489" t="s">
        <v>812</v>
      </c>
      <c r="C32" s="490">
        <f t="shared" si="0"/>
        <v>0.4</v>
      </c>
      <c r="D32" s="490">
        <v>0.4</v>
      </c>
      <c r="E32" s="374"/>
      <c r="F32" s="374"/>
      <c r="G32" s="498" t="s">
        <v>811</v>
      </c>
      <c r="H32" s="496" t="s">
        <v>780</v>
      </c>
      <c r="I32" s="430"/>
    </row>
    <row r="33" spans="1:9" ht="38.25" x14ac:dyDescent="0.25">
      <c r="A33" s="105">
        <v>3</v>
      </c>
      <c r="B33" s="489" t="s">
        <v>813</v>
      </c>
      <c r="C33" s="490">
        <f t="shared" si="0"/>
        <v>0.08</v>
      </c>
      <c r="D33" s="490">
        <v>0.08</v>
      </c>
      <c r="E33" s="374"/>
      <c r="F33" s="374"/>
      <c r="G33" s="498" t="s">
        <v>814</v>
      </c>
      <c r="H33" s="496" t="s">
        <v>781</v>
      </c>
      <c r="I33" s="430"/>
    </row>
    <row r="34" spans="1:9" ht="38.25" x14ac:dyDescent="0.25">
      <c r="A34" s="105">
        <v>4</v>
      </c>
      <c r="B34" s="489" t="s">
        <v>815</v>
      </c>
      <c r="C34" s="490">
        <f t="shared" si="0"/>
        <v>0.05</v>
      </c>
      <c r="D34" s="490">
        <v>0.05</v>
      </c>
      <c r="E34" s="374"/>
      <c r="F34" s="374"/>
      <c r="G34" s="491" t="s">
        <v>797</v>
      </c>
      <c r="H34" s="496" t="s">
        <v>784</v>
      </c>
      <c r="I34" s="430"/>
    </row>
    <row r="35" spans="1:9" ht="38.25" x14ac:dyDescent="0.25">
      <c r="A35" s="105">
        <v>5</v>
      </c>
      <c r="B35" s="489" t="s">
        <v>816</v>
      </c>
      <c r="C35" s="490">
        <f t="shared" si="0"/>
        <v>4.1000000000000002E-2</v>
      </c>
      <c r="D35" s="490">
        <v>4.1000000000000002E-2</v>
      </c>
      <c r="E35" s="374"/>
      <c r="F35" s="374"/>
      <c r="G35" s="491" t="s">
        <v>817</v>
      </c>
      <c r="H35" s="496" t="s">
        <v>787</v>
      </c>
      <c r="I35" s="430"/>
    </row>
    <row r="36" spans="1:9" ht="38.25" x14ac:dyDescent="0.25">
      <c r="A36" s="103" t="s">
        <v>111</v>
      </c>
      <c r="B36" s="432" t="s">
        <v>224</v>
      </c>
      <c r="C36" s="492">
        <f t="shared" si="0"/>
        <v>0.06</v>
      </c>
      <c r="D36" s="492">
        <f>SUM(D37:D37)</f>
        <v>0.06</v>
      </c>
      <c r="E36" s="492"/>
      <c r="F36" s="492"/>
      <c r="G36" s="493"/>
      <c r="H36" s="497" t="s">
        <v>789</v>
      </c>
      <c r="I36" s="430"/>
    </row>
    <row r="37" spans="1:9" ht="38.25" x14ac:dyDescent="0.25">
      <c r="A37" s="105">
        <v>1</v>
      </c>
      <c r="B37" s="439" t="s">
        <v>819</v>
      </c>
      <c r="C37" s="490">
        <f t="shared" si="0"/>
        <v>0.06</v>
      </c>
      <c r="D37" s="490">
        <v>0.06</v>
      </c>
      <c r="E37" s="374"/>
      <c r="F37" s="374"/>
      <c r="G37" s="491" t="s">
        <v>820</v>
      </c>
      <c r="H37" s="496" t="s">
        <v>793</v>
      </c>
      <c r="I37" s="430"/>
    </row>
    <row r="38" spans="1:9" x14ac:dyDescent="0.25">
      <c r="A38" s="103" t="s">
        <v>215</v>
      </c>
      <c r="B38" s="501" t="s">
        <v>340</v>
      </c>
      <c r="C38" s="492">
        <f>C39</f>
        <v>0.2</v>
      </c>
      <c r="D38" s="492">
        <f>D39</f>
        <v>0.2</v>
      </c>
      <c r="E38" s="492">
        <f>E39</f>
        <v>0</v>
      </c>
      <c r="F38" s="492">
        <f>F39</f>
        <v>0</v>
      </c>
      <c r="G38" s="502"/>
      <c r="H38" s="497"/>
      <c r="I38" s="430"/>
    </row>
    <row r="39" spans="1:9" ht="38.25" x14ac:dyDescent="0.25">
      <c r="A39" s="105">
        <v>1</v>
      </c>
      <c r="B39" s="489" t="s">
        <v>818</v>
      </c>
      <c r="C39" s="490">
        <f>D39+E39+F39</f>
        <v>0.2</v>
      </c>
      <c r="D39" s="490">
        <v>0.2</v>
      </c>
      <c r="E39" s="374"/>
      <c r="F39" s="374"/>
      <c r="G39" s="498" t="s">
        <v>814</v>
      </c>
      <c r="H39" s="496" t="s">
        <v>791</v>
      </c>
      <c r="I39" s="430"/>
    </row>
    <row r="40" spans="1:9" x14ac:dyDescent="0.25">
      <c r="A40" s="103" t="s">
        <v>218</v>
      </c>
      <c r="B40" s="432" t="s">
        <v>659</v>
      </c>
      <c r="C40" s="492">
        <f t="shared" si="0"/>
        <v>0.2</v>
      </c>
      <c r="D40" s="492">
        <f>D41</f>
        <v>0.2</v>
      </c>
      <c r="E40" s="492"/>
      <c r="F40" s="492"/>
      <c r="G40" s="493"/>
      <c r="H40" s="497"/>
      <c r="I40" s="430"/>
    </row>
    <row r="41" spans="1:9" ht="38.25" x14ac:dyDescent="0.25">
      <c r="A41" s="105">
        <v>1</v>
      </c>
      <c r="B41" s="489" t="s">
        <v>821</v>
      </c>
      <c r="C41" s="490">
        <f t="shared" si="0"/>
        <v>0.2</v>
      </c>
      <c r="D41" s="490">
        <v>0.2</v>
      </c>
      <c r="E41" s="490"/>
      <c r="F41" s="490"/>
      <c r="G41" s="491" t="s">
        <v>817</v>
      </c>
      <c r="H41" s="496" t="s">
        <v>798</v>
      </c>
      <c r="I41" s="430"/>
    </row>
    <row r="42" spans="1:9" x14ac:dyDescent="0.25">
      <c r="A42" s="103" t="s">
        <v>223</v>
      </c>
      <c r="B42" s="432" t="s">
        <v>822</v>
      </c>
      <c r="C42" s="492">
        <f t="shared" si="0"/>
        <v>0.2</v>
      </c>
      <c r="D42" s="492">
        <f>D43</f>
        <v>0.2</v>
      </c>
      <c r="E42" s="492"/>
      <c r="F42" s="492"/>
      <c r="G42" s="493"/>
      <c r="H42" s="497"/>
      <c r="I42" s="430"/>
    </row>
    <row r="43" spans="1:9" ht="38.25" x14ac:dyDescent="0.25">
      <c r="A43" s="105">
        <v>1</v>
      </c>
      <c r="B43" s="489" t="s">
        <v>823</v>
      </c>
      <c r="C43" s="490">
        <f t="shared" si="0"/>
        <v>0.2</v>
      </c>
      <c r="D43" s="490">
        <v>0.2</v>
      </c>
      <c r="E43" s="490"/>
      <c r="F43" s="490"/>
      <c r="G43" s="491" t="s">
        <v>824</v>
      </c>
      <c r="H43" s="496" t="s">
        <v>804</v>
      </c>
      <c r="I43" s="430"/>
    </row>
    <row r="44" spans="1:9" x14ac:dyDescent="0.25">
      <c r="A44" s="103" t="s">
        <v>278</v>
      </c>
      <c r="B44" s="121" t="s">
        <v>279</v>
      </c>
      <c r="C44" s="492">
        <f t="shared" si="0"/>
        <v>0.2</v>
      </c>
      <c r="D44" s="492">
        <f>SUM(D45:D45)</f>
        <v>0.2</v>
      </c>
      <c r="E44" s="492"/>
      <c r="F44" s="492"/>
      <c r="G44" s="493"/>
      <c r="H44" s="497"/>
      <c r="I44" s="430"/>
    </row>
    <row r="45" spans="1:9" ht="38.25" x14ac:dyDescent="0.25">
      <c r="A45" s="105">
        <v>1</v>
      </c>
      <c r="B45" s="489" t="s">
        <v>825</v>
      </c>
      <c r="C45" s="490">
        <f t="shared" si="0"/>
        <v>0.2</v>
      </c>
      <c r="D45" s="490">
        <v>0.2</v>
      </c>
      <c r="E45" s="490"/>
      <c r="F45" s="490"/>
      <c r="G45" s="491" t="s">
        <v>826</v>
      </c>
      <c r="H45" s="496" t="s">
        <v>827</v>
      </c>
      <c r="I45" s="430"/>
    </row>
    <row r="46" spans="1:9" x14ac:dyDescent="0.25">
      <c r="A46" s="103">
        <f>A45+A43+A41+A39+A37+A35+A29+A14+A10+A17</f>
        <v>27</v>
      </c>
      <c r="B46" s="121" t="s">
        <v>1267</v>
      </c>
      <c r="C46" s="374">
        <f>C44+C42+C40+C38+C36+C30+C18+C11+C9+C15</f>
        <v>16.740999999999996</v>
      </c>
      <c r="D46" s="374">
        <f t="shared" ref="D46:F46" si="2">D44+D42+D40+D38+D36+D30+D18+D11+D9+D15</f>
        <v>16.740999999999996</v>
      </c>
      <c r="E46" s="374">
        <f t="shared" si="2"/>
        <v>0</v>
      </c>
      <c r="F46" s="374">
        <f t="shared" si="2"/>
        <v>0</v>
      </c>
      <c r="G46" s="433"/>
      <c r="H46" s="496"/>
      <c r="I46" s="430"/>
    </row>
    <row r="47" spans="1:9" ht="30.75" customHeight="1" x14ac:dyDescent="0.25">
      <c r="A47" s="750" t="str">
        <f>'TP Ha Tinh'!A51:I51</f>
        <v>B. Công trình, dự án CMĐSD đất đã được HĐND tỉnh thông qua tại các Nghị quyết số 30/NQ-HĐND ngày 15/12/2016, Nghị quyết số 51/NQ-HĐND ngày 15/7/2017 nay chuyển sang thực hiện trong năm 2018</v>
      </c>
      <c r="B47" s="751"/>
      <c r="C47" s="751"/>
      <c r="D47" s="751"/>
      <c r="E47" s="751"/>
      <c r="F47" s="751"/>
      <c r="G47" s="751"/>
      <c r="H47" s="751"/>
      <c r="I47" s="752"/>
    </row>
    <row r="48" spans="1:9" x14ac:dyDescent="0.25">
      <c r="A48" s="276" t="s">
        <v>22</v>
      </c>
      <c r="B48" s="118" t="s">
        <v>828</v>
      </c>
      <c r="C48" s="277">
        <f>SUM(C49:C52)</f>
        <v>15.9</v>
      </c>
      <c r="D48" s="277">
        <f>SUM(D49:D52)</f>
        <v>15.9</v>
      </c>
      <c r="E48" s="277">
        <v>0</v>
      </c>
      <c r="F48" s="277">
        <v>0</v>
      </c>
      <c r="G48" s="121"/>
      <c r="H48" s="121"/>
      <c r="I48" s="121"/>
    </row>
    <row r="49" spans="1:9" x14ac:dyDescent="0.25">
      <c r="A49" s="503">
        <v>1</v>
      </c>
      <c r="B49" s="499" t="s">
        <v>829</v>
      </c>
      <c r="C49" s="504">
        <f t="shared" ref="C49:C99" si="3">D49+E49+F49</f>
        <v>3</v>
      </c>
      <c r="D49" s="505">
        <v>3</v>
      </c>
      <c r="E49" s="506"/>
      <c r="F49" s="505"/>
      <c r="G49" s="499" t="s">
        <v>786</v>
      </c>
      <c r="H49" s="445"/>
      <c r="I49" s="499" t="s">
        <v>43</v>
      </c>
    </row>
    <row r="50" spans="1:9" x14ac:dyDescent="0.25">
      <c r="A50" s="503">
        <v>2</v>
      </c>
      <c r="B50" s="499" t="s">
        <v>830</v>
      </c>
      <c r="C50" s="504">
        <f t="shared" si="3"/>
        <v>5</v>
      </c>
      <c r="D50" s="505">
        <v>5</v>
      </c>
      <c r="E50" s="506"/>
      <c r="F50" s="505"/>
      <c r="G50" s="499" t="s">
        <v>831</v>
      </c>
      <c r="H50" s="445"/>
      <c r="I50" s="499" t="s">
        <v>43</v>
      </c>
    </row>
    <row r="51" spans="1:9" ht="25.5" x14ac:dyDescent="0.25">
      <c r="A51" s="503">
        <v>3</v>
      </c>
      <c r="B51" s="446" t="s">
        <v>832</v>
      </c>
      <c r="C51" s="504">
        <f t="shared" si="3"/>
        <v>0.9</v>
      </c>
      <c r="D51" s="447">
        <v>0.9</v>
      </c>
      <c r="E51" s="447"/>
      <c r="F51" s="448"/>
      <c r="G51" s="436" t="s">
        <v>833</v>
      </c>
      <c r="H51" s="449"/>
      <c r="I51" s="499" t="s">
        <v>43</v>
      </c>
    </row>
    <row r="52" spans="1:9" x14ac:dyDescent="0.25">
      <c r="A52" s="503">
        <v>4</v>
      </c>
      <c r="B52" s="499" t="s">
        <v>834</v>
      </c>
      <c r="C52" s="504">
        <f t="shared" si="3"/>
        <v>7</v>
      </c>
      <c r="D52" s="505">
        <v>7</v>
      </c>
      <c r="E52" s="506"/>
      <c r="F52" s="505"/>
      <c r="G52" s="499" t="s">
        <v>824</v>
      </c>
      <c r="H52" s="445"/>
      <c r="I52" s="499" t="s">
        <v>43</v>
      </c>
    </row>
    <row r="53" spans="1:9" x14ac:dyDescent="0.25">
      <c r="A53" s="507" t="s">
        <v>23</v>
      </c>
      <c r="B53" s="508" t="s">
        <v>265</v>
      </c>
      <c r="C53" s="509">
        <f>C54</f>
        <v>8.23</v>
      </c>
      <c r="D53" s="509">
        <f>D54</f>
        <v>8.23</v>
      </c>
      <c r="E53" s="509"/>
      <c r="F53" s="510"/>
      <c r="G53" s="508"/>
      <c r="H53" s="450"/>
      <c r="I53" s="508"/>
    </row>
    <row r="54" spans="1:9" ht="38.25" x14ac:dyDescent="0.25">
      <c r="A54" s="503">
        <v>1</v>
      </c>
      <c r="B54" s="451" t="s">
        <v>835</v>
      </c>
      <c r="C54" s="504">
        <f t="shared" si="3"/>
        <v>8.23</v>
      </c>
      <c r="D54" s="511">
        <v>8.23</v>
      </c>
      <c r="E54" s="447"/>
      <c r="F54" s="447"/>
      <c r="G54" s="451" t="s">
        <v>836</v>
      </c>
      <c r="H54" s="451"/>
      <c r="I54" s="499" t="s">
        <v>44</v>
      </c>
    </row>
    <row r="55" spans="1:9" x14ac:dyDescent="0.25">
      <c r="A55" s="276" t="s">
        <v>24</v>
      </c>
      <c r="B55" s="118" t="s">
        <v>326</v>
      </c>
      <c r="C55" s="509">
        <f>C56+C57</f>
        <v>0.7</v>
      </c>
      <c r="D55" s="509">
        <f>D56+D57</f>
        <v>0.7</v>
      </c>
      <c r="E55" s="277">
        <v>0</v>
      </c>
      <c r="F55" s="277">
        <v>0</v>
      </c>
      <c r="G55" s="512"/>
      <c r="H55" s="512"/>
      <c r="I55" s="512"/>
    </row>
    <row r="56" spans="1:9" x14ac:dyDescent="0.25">
      <c r="A56" s="503">
        <v>1</v>
      </c>
      <c r="B56" s="499" t="s">
        <v>837</v>
      </c>
      <c r="C56" s="504">
        <f t="shared" si="3"/>
        <v>0.5</v>
      </c>
      <c r="D56" s="505">
        <v>0.5</v>
      </c>
      <c r="E56" s="506"/>
      <c r="F56" s="505"/>
      <c r="G56" s="499" t="s">
        <v>817</v>
      </c>
      <c r="H56" s="499"/>
      <c r="I56" s="499" t="s">
        <v>43</v>
      </c>
    </row>
    <row r="57" spans="1:9" x14ac:dyDescent="0.25">
      <c r="A57" s="503">
        <v>2</v>
      </c>
      <c r="B57" s="499" t="s">
        <v>838</v>
      </c>
      <c r="C57" s="504">
        <f t="shared" si="3"/>
        <v>0.2</v>
      </c>
      <c r="D57" s="505">
        <v>0.2</v>
      </c>
      <c r="E57" s="506"/>
      <c r="F57" s="505"/>
      <c r="G57" s="499" t="s">
        <v>808</v>
      </c>
      <c r="H57" s="499"/>
      <c r="I57" s="499" t="s">
        <v>43</v>
      </c>
    </row>
    <row r="58" spans="1:9" x14ac:dyDescent="0.25">
      <c r="A58" s="276" t="s">
        <v>25</v>
      </c>
      <c r="B58" s="452" t="s">
        <v>21</v>
      </c>
      <c r="C58" s="509">
        <f>SUM(C59:C82)</f>
        <v>15.152000000000003</v>
      </c>
      <c r="D58" s="509">
        <f>SUM(D59:D82)</f>
        <v>15.152000000000003</v>
      </c>
      <c r="E58" s="277">
        <v>0</v>
      </c>
      <c r="F58" s="277">
        <v>0</v>
      </c>
      <c r="G58" s="513"/>
      <c r="H58" s="513"/>
      <c r="I58" s="513"/>
    </row>
    <row r="59" spans="1:9" x14ac:dyDescent="0.25">
      <c r="A59" s="454">
        <v>1</v>
      </c>
      <c r="B59" s="499" t="s">
        <v>839</v>
      </c>
      <c r="C59" s="504">
        <f t="shared" si="3"/>
        <v>1.2E-2</v>
      </c>
      <c r="D59" s="505">
        <v>1.2E-2</v>
      </c>
      <c r="E59" s="506"/>
      <c r="F59" s="505"/>
      <c r="G59" s="499" t="s">
        <v>840</v>
      </c>
      <c r="H59" s="434"/>
      <c r="I59" s="499" t="s">
        <v>43</v>
      </c>
    </row>
    <row r="60" spans="1:9" x14ac:dyDescent="0.25">
      <c r="A60" s="454">
        <v>2</v>
      </c>
      <c r="B60" s="499" t="s">
        <v>841</v>
      </c>
      <c r="C60" s="504">
        <f t="shared" si="3"/>
        <v>3</v>
      </c>
      <c r="D60" s="505">
        <v>3</v>
      </c>
      <c r="E60" s="506"/>
      <c r="F60" s="505"/>
      <c r="G60" s="499" t="s">
        <v>842</v>
      </c>
      <c r="H60" s="434"/>
      <c r="I60" s="499" t="s">
        <v>43</v>
      </c>
    </row>
    <row r="61" spans="1:9" x14ac:dyDescent="0.25">
      <c r="A61" s="454">
        <v>3</v>
      </c>
      <c r="B61" s="499" t="s">
        <v>843</v>
      </c>
      <c r="C61" s="504">
        <f t="shared" si="3"/>
        <v>0.4</v>
      </c>
      <c r="D61" s="505">
        <v>0.4</v>
      </c>
      <c r="E61" s="506"/>
      <c r="F61" s="505"/>
      <c r="G61" s="499" t="s">
        <v>808</v>
      </c>
      <c r="H61" s="434"/>
      <c r="I61" s="499" t="s">
        <v>43</v>
      </c>
    </row>
    <row r="62" spans="1:9" x14ac:dyDescent="0.25">
      <c r="A62" s="454">
        <v>4</v>
      </c>
      <c r="B62" s="499" t="s">
        <v>844</v>
      </c>
      <c r="C62" s="504">
        <f t="shared" si="3"/>
        <v>0.2</v>
      </c>
      <c r="D62" s="505">
        <v>0.2</v>
      </c>
      <c r="E62" s="506"/>
      <c r="F62" s="505"/>
      <c r="G62" s="499" t="s">
        <v>845</v>
      </c>
      <c r="H62" s="434"/>
      <c r="I62" s="499" t="s">
        <v>43</v>
      </c>
    </row>
    <row r="63" spans="1:9" x14ac:dyDescent="0.25">
      <c r="A63" s="454">
        <v>5</v>
      </c>
      <c r="B63" s="499" t="s">
        <v>846</v>
      </c>
      <c r="C63" s="504">
        <f t="shared" si="3"/>
        <v>1</v>
      </c>
      <c r="D63" s="505">
        <v>1</v>
      </c>
      <c r="E63" s="506"/>
      <c r="F63" s="505"/>
      <c r="G63" s="499" t="s">
        <v>817</v>
      </c>
      <c r="H63" s="434"/>
      <c r="I63" s="499" t="s">
        <v>43</v>
      </c>
    </row>
    <row r="64" spans="1:9" x14ac:dyDescent="0.25">
      <c r="A64" s="454">
        <v>6</v>
      </c>
      <c r="B64" s="499" t="s">
        <v>847</v>
      </c>
      <c r="C64" s="504">
        <f t="shared" si="3"/>
        <v>0.25</v>
      </c>
      <c r="D64" s="505">
        <v>0.25</v>
      </c>
      <c r="E64" s="506"/>
      <c r="F64" s="505"/>
      <c r="G64" s="499" t="s">
        <v>811</v>
      </c>
      <c r="H64" s="434"/>
      <c r="I64" s="499" t="s">
        <v>43</v>
      </c>
    </row>
    <row r="65" spans="1:9" x14ac:dyDescent="0.25">
      <c r="A65" s="454">
        <v>7</v>
      </c>
      <c r="B65" s="499" t="s">
        <v>848</v>
      </c>
      <c r="C65" s="504">
        <f t="shared" si="3"/>
        <v>1</v>
      </c>
      <c r="D65" s="505">
        <v>1</v>
      </c>
      <c r="E65" s="506"/>
      <c r="F65" s="505"/>
      <c r="G65" s="499" t="s">
        <v>826</v>
      </c>
      <c r="H65" s="434"/>
      <c r="I65" s="499" t="s">
        <v>43</v>
      </c>
    </row>
    <row r="66" spans="1:9" x14ac:dyDescent="0.25">
      <c r="A66" s="454">
        <v>8</v>
      </c>
      <c r="B66" s="499" t="s">
        <v>849</v>
      </c>
      <c r="C66" s="504">
        <f t="shared" si="3"/>
        <v>1</v>
      </c>
      <c r="D66" s="505">
        <v>1</v>
      </c>
      <c r="E66" s="506"/>
      <c r="F66" s="505"/>
      <c r="G66" s="499" t="s">
        <v>826</v>
      </c>
      <c r="H66" s="434"/>
      <c r="I66" s="499" t="s">
        <v>43</v>
      </c>
    </row>
    <row r="67" spans="1:9" x14ac:dyDescent="0.25">
      <c r="A67" s="454">
        <v>9</v>
      </c>
      <c r="B67" s="499" t="s">
        <v>850</v>
      </c>
      <c r="C67" s="504">
        <f t="shared" si="3"/>
        <v>1.8</v>
      </c>
      <c r="D67" s="505">
        <v>1.8</v>
      </c>
      <c r="E67" s="506"/>
      <c r="F67" s="505"/>
      <c r="G67" s="499" t="s">
        <v>826</v>
      </c>
      <c r="H67" s="434"/>
      <c r="I67" s="499" t="s">
        <v>43</v>
      </c>
    </row>
    <row r="68" spans="1:9" x14ac:dyDescent="0.25">
      <c r="A68" s="454">
        <v>10</v>
      </c>
      <c r="B68" s="499" t="s">
        <v>851</v>
      </c>
      <c r="C68" s="504">
        <f t="shared" si="3"/>
        <v>0.06</v>
      </c>
      <c r="D68" s="505">
        <v>0.06</v>
      </c>
      <c r="E68" s="506"/>
      <c r="F68" s="505"/>
      <c r="G68" s="499" t="s">
        <v>808</v>
      </c>
      <c r="H68" s="434"/>
      <c r="I68" s="499" t="s">
        <v>43</v>
      </c>
    </row>
    <row r="69" spans="1:9" x14ac:dyDescent="0.25">
      <c r="A69" s="454">
        <v>11</v>
      </c>
      <c r="B69" s="499" t="s">
        <v>852</v>
      </c>
      <c r="C69" s="504">
        <f t="shared" si="3"/>
        <v>0.5</v>
      </c>
      <c r="D69" s="505">
        <v>0.5</v>
      </c>
      <c r="E69" s="506"/>
      <c r="F69" s="505"/>
      <c r="G69" s="499" t="s">
        <v>808</v>
      </c>
      <c r="H69" s="434"/>
      <c r="I69" s="499" t="s">
        <v>43</v>
      </c>
    </row>
    <row r="70" spans="1:9" x14ac:dyDescent="0.25">
      <c r="A70" s="454">
        <v>12</v>
      </c>
      <c r="B70" s="499" t="s">
        <v>853</v>
      </c>
      <c r="C70" s="504">
        <f t="shared" si="3"/>
        <v>0.5</v>
      </c>
      <c r="D70" s="505">
        <v>0.5</v>
      </c>
      <c r="E70" s="506"/>
      <c r="F70" s="505"/>
      <c r="G70" s="499" t="s">
        <v>808</v>
      </c>
      <c r="H70" s="434"/>
      <c r="I70" s="499" t="s">
        <v>43</v>
      </c>
    </row>
    <row r="71" spans="1:9" x14ac:dyDescent="0.25">
      <c r="A71" s="454">
        <v>13</v>
      </c>
      <c r="B71" s="455" t="s">
        <v>854</v>
      </c>
      <c r="C71" s="504">
        <f t="shared" si="3"/>
        <v>0.3</v>
      </c>
      <c r="D71" s="447">
        <v>0.3</v>
      </c>
      <c r="E71" s="447"/>
      <c r="F71" s="447"/>
      <c r="G71" s="451" t="s">
        <v>855</v>
      </c>
      <c r="H71" s="455"/>
      <c r="I71" s="499" t="s">
        <v>43</v>
      </c>
    </row>
    <row r="72" spans="1:9" x14ac:dyDescent="0.25">
      <c r="A72" s="454">
        <v>14</v>
      </c>
      <c r="B72" s="455" t="s">
        <v>856</v>
      </c>
      <c r="C72" s="504">
        <f t="shared" si="3"/>
        <v>0.5</v>
      </c>
      <c r="D72" s="447">
        <v>0.5</v>
      </c>
      <c r="E72" s="447"/>
      <c r="F72" s="447"/>
      <c r="G72" s="451" t="s">
        <v>857</v>
      </c>
      <c r="H72" s="455"/>
      <c r="I72" s="499" t="s">
        <v>43</v>
      </c>
    </row>
    <row r="73" spans="1:9" x14ac:dyDescent="0.25">
      <c r="A73" s="454">
        <v>15</v>
      </c>
      <c r="B73" s="455" t="s">
        <v>858</v>
      </c>
      <c r="C73" s="504">
        <f t="shared" si="3"/>
        <v>0.27</v>
      </c>
      <c r="D73" s="447">
        <v>0.27</v>
      </c>
      <c r="E73" s="447"/>
      <c r="F73" s="447"/>
      <c r="G73" s="451" t="s">
        <v>859</v>
      </c>
      <c r="H73" s="455"/>
      <c r="I73" s="499" t="s">
        <v>43</v>
      </c>
    </row>
    <row r="74" spans="1:9" x14ac:dyDescent="0.25">
      <c r="A74" s="454">
        <v>16</v>
      </c>
      <c r="B74" s="455" t="s">
        <v>860</v>
      </c>
      <c r="C74" s="504">
        <f t="shared" si="3"/>
        <v>0.25</v>
      </c>
      <c r="D74" s="447">
        <v>0.25</v>
      </c>
      <c r="E74" s="447"/>
      <c r="F74" s="447"/>
      <c r="G74" s="451" t="s">
        <v>861</v>
      </c>
      <c r="H74" s="455"/>
      <c r="I74" s="499" t="s">
        <v>43</v>
      </c>
    </row>
    <row r="75" spans="1:9" x14ac:dyDescent="0.25">
      <c r="A75" s="454">
        <v>17</v>
      </c>
      <c r="B75" s="455" t="s">
        <v>862</v>
      </c>
      <c r="C75" s="504">
        <f t="shared" si="3"/>
        <v>0.45</v>
      </c>
      <c r="D75" s="447">
        <v>0.45</v>
      </c>
      <c r="E75" s="447"/>
      <c r="F75" s="447"/>
      <c r="G75" s="451" t="s">
        <v>771</v>
      </c>
      <c r="H75" s="455"/>
      <c r="I75" s="499" t="s">
        <v>43</v>
      </c>
    </row>
    <row r="76" spans="1:9" ht="25.5" x14ac:dyDescent="0.25">
      <c r="A76" s="454">
        <v>18</v>
      </c>
      <c r="B76" s="451" t="s">
        <v>863</v>
      </c>
      <c r="C76" s="504">
        <f t="shared" si="3"/>
        <v>0.71</v>
      </c>
      <c r="D76" s="447">
        <v>0.71</v>
      </c>
      <c r="E76" s="447"/>
      <c r="F76" s="447"/>
      <c r="G76" s="451" t="s">
        <v>864</v>
      </c>
      <c r="H76" s="455"/>
      <c r="I76" s="499" t="s">
        <v>43</v>
      </c>
    </row>
    <row r="77" spans="1:9" ht="25.5" x14ac:dyDescent="0.25">
      <c r="A77" s="454">
        <v>19</v>
      </c>
      <c r="B77" s="451" t="s">
        <v>865</v>
      </c>
      <c r="C77" s="504">
        <f t="shared" si="3"/>
        <v>0.5</v>
      </c>
      <c r="D77" s="447">
        <v>0.5</v>
      </c>
      <c r="E77" s="447"/>
      <c r="F77" s="447"/>
      <c r="G77" s="451" t="s">
        <v>866</v>
      </c>
      <c r="H77" s="455"/>
      <c r="I77" s="499" t="s">
        <v>43</v>
      </c>
    </row>
    <row r="78" spans="1:9" x14ac:dyDescent="0.25">
      <c r="A78" s="454">
        <v>20</v>
      </c>
      <c r="B78" s="456" t="s">
        <v>867</v>
      </c>
      <c r="C78" s="504">
        <f t="shared" si="3"/>
        <v>0.8</v>
      </c>
      <c r="D78" s="457">
        <v>0.8</v>
      </c>
      <c r="E78" s="458"/>
      <c r="F78" s="459"/>
      <c r="G78" s="460" t="s">
        <v>868</v>
      </c>
      <c r="H78" s="461"/>
      <c r="I78" s="499" t="s">
        <v>44</v>
      </c>
    </row>
    <row r="79" spans="1:9" x14ac:dyDescent="0.25">
      <c r="A79" s="454">
        <v>21</v>
      </c>
      <c r="B79" s="462" t="s">
        <v>869</v>
      </c>
      <c r="C79" s="504">
        <f t="shared" si="3"/>
        <v>0.3</v>
      </c>
      <c r="D79" s="457">
        <v>0.3</v>
      </c>
      <c r="E79" s="458"/>
      <c r="F79" s="459"/>
      <c r="G79" s="460" t="s">
        <v>870</v>
      </c>
      <c r="H79" s="745"/>
      <c r="I79" s="499" t="s">
        <v>44</v>
      </c>
    </row>
    <row r="80" spans="1:9" x14ac:dyDescent="0.25">
      <c r="A80" s="454">
        <v>22</v>
      </c>
      <c r="B80" s="462" t="s">
        <v>871</v>
      </c>
      <c r="C80" s="504">
        <f t="shared" si="3"/>
        <v>0.52</v>
      </c>
      <c r="D80" s="458">
        <v>0.52</v>
      </c>
      <c r="E80" s="458"/>
      <c r="F80" s="458"/>
      <c r="G80" s="463" t="s">
        <v>870</v>
      </c>
      <c r="H80" s="745"/>
      <c r="I80" s="499" t="s">
        <v>44</v>
      </c>
    </row>
    <row r="81" spans="1:9" ht="25.5" x14ac:dyDescent="0.25">
      <c r="A81" s="454">
        <v>23</v>
      </c>
      <c r="B81" s="461" t="s">
        <v>872</v>
      </c>
      <c r="C81" s="504">
        <f t="shared" si="3"/>
        <v>0.8</v>
      </c>
      <c r="D81" s="464">
        <v>0.8</v>
      </c>
      <c r="E81" s="458"/>
      <c r="F81" s="458"/>
      <c r="G81" s="463" t="s">
        <v>873</v>
      </c>
      <c r="H81" s="461"/>
      <c r="I81" s="499" t="s">
        <v>44</v>
      </c>
    </row>
    <row r="82" spans="1:9" x14ac:dyDescent="0.25">
      <c r="A82" s="454">
        <v>24</v>
      </c>
      <c r="B82" s="440" t="s">
        <v>874</v>
      </c>
      <c r="C82" s="504">
        <f t="shared" si="3"/>
        <v>0.03</v>
      </c>
      <c r="D82" s="162">
        <v>0.03</v>
      </c>
      <c r="E82" s="458"/>
      <c r="F82" s="458"/>
      <c r="G82" s="165" t="s">
        <v>808</v>
      </c>
      <c r="H82" s="443"/>
      <c r="I82" s="499" t="s">
        <v>43</v>
      </c>
    </row>
    <row r="83" spans="1:9" x14ac:dyDescent="0.25">
      <c r="A83" s="465" t="s">
        <v>103</v>
      </c>
      <c r="B83" s="466" t="s">
        <v>26</v>
      </c>
      <c r="C83" s="467">
        <f>SUM(C84:C86)</f>
        <v>5.23</v>
      </c>
      <c r="D83" s="467">
        <f>SUM(D84:D86)</f>
        <v>5.23</v>
      </c>
      <c r="E83" s="467"/>
      <c r="F83" s="467"/>
      <c r="G83" s="181"/>
      <c r="H83" s="468"/>
      <c r="I83" s="508"/>
    </row>
    <row r="84" spans="1:9" ht="38.25" x14ac:dyDescent="0.25">
      <c r="A84" s="454">
        <v>1</v>
      </c>
      <c r="B84" s="455" t="s">
        <v>875</v>
      </c>
      <c r="C84" s="504">
        <f t="shared" si="3"/>
        <v>2.39</v>
      </c>
      <c r="D84" s="447">
        <v>2.39</v>
      </c>
      <c r="E84" s="447"/>
      <c r="F84" s="447"/>
      <c r="G84" s="451" t="s">
        <v>876</v>
      </c>
      <c r="H84" s="455"/>
      <c r="I84" s="499" t="s">
        <v>43</v>
      </c>
    </row>
    <row r="85" spans="1:9" ht="38.25" x14ac:dyDescent="0.25">
      <c r="A85" s="454">
        <v>2</v>
      </c>
      <c r="B85" s="455" t="s">
        <v>877</v>
      </c>
      <c r="C85" s="504">
        <f t="shared" si="3"/>
        <v>1.24</v>
      </c>
      <c r="D85" s="447">
        <v>1.24</v>
      </c>
      <c r="E85" s="447"/>
      <c r="F85" s="447"/>
      <c r="G85" s="451" t="s">
        <v>878</v>
      </c>
      <c r="H85" s="455"/>
      <c r="I85" s="499" t="s">
        <v>43</v>
      </c>
    </row>
    <row r="86" spans="1:9" ht="25.5" x14ac:dyDescent="0.25">
      <c r="A86" s="454">
        <v>3</v>
      </c>
      <c r="B86" s="455" t="s">
        <v>879</v>
      </c>
      <c r="C86" s="504">
        <f t="shared" si="3"/>
        <v>1.6</v>
      </c>
      <c r="D86" s="447">
        <v>1.6</v>
      </c>
      <c r="E86" s="447"/>
      <c r="F86" s="447"/>
      <c r="G86" s="451" t="s">
        <v>880</v>
      </c>
      <c r="H86" s="455"/>
      <c r="I86" s="499" t="s">
        <v>43</v>
      </c>
    </row>
    <row r="87" spans="1:9" x14ac:dyDescent="0.25">
      <c r="A87" s="465" t="s">
        <v>111</v>
      </c>
      <c r="B87" s="469" t="s">
        <v>241</v>
      </c>
      <c r="C87" s="514">
        <f>SUM(C88:C89)</f>
        <v>5.82</v>
      </c>
      <c r="D87" s="514">
        <f>SUM(D88:D89)</f>
        <v>5.82</v>
      </c>
      <c r="E87" s="470">
        <v>0</v>
      </c>
      <c r="F87" s="470">
        <v>0</v>
      </c>
      <c r="G87" s="515"/>
      <c r="H87" s="515"/>
      <c r="I87" s="499"/>
    </row>
    <row r="88" spans="1:9" ht="25.5" x14ac:dyDescent="0.25">
      <c r="A88" s="454">
        <v>1</v>
      </c>
      <c r="B88" s="455" t="s">
        <v>881</v>
      </c>
      <c r="C88" s="504">
        <f t="shared" si="3"/>
        <v>3.3</v>
      </c>
      <c r="D88" s="447">
        <v>3.3</v>
      </c>
      <c r="E88" s="447"/>
      <c r="F88" s="447"/>
      <c r="G88" s="451" t="s">
        <v>882</v>
      </c>
      <c r="H88" s="455"/>
      <c r="I88" s="499" t="s">
        <v>43</v>
      </c>
    </row>
    <row r="89" spans="1:9" ht="63.75" x14ac:dyDescent="0.25">
      <c r="A89" s="454">
        <v>2</v>
      </c>
      <c r="B89" s="455" t="s">
        <v>883</v>
      </c>
      <c r="C89" s="504">
        <f t="shared" si="3"/>
        <v>2.52</v>
      </c>
      <c r="D89" s="447">
        <v>2.52</v>
      </c>
      <c r="E89" s="447"/>
      <c r="F89" s="447"/>
      <c r="G89" s="451" t="s">
        <v>884</v>
      </c>
      <c r="H89" s="455"/>
      <c r="I89" s="499" t="s">
        <v>43</v>
      </c>
    </row>
    <row r="90" spans="1:9" x14ac:dyDescent="0.25">
      <c r="A90" s="471" t="s">
        <v>215</v>
      </c>
      <c r="B90" s="472" t="s">
        <v>224</v>
      </c>
      <c r="C90" s="509">
        <f>SUM(C91:C94)</f>
        <v>0.95</v>
      </c>
      <c r="D90" s="509">
        <f>SUM(D91:D94)</f>
        <v>0.95</v>
      </c>
      <c r="E90" s="277">
        <v>0</v>
      </c>
      <c r="F90" s="277">
        <v>0</v>
      </c>
      <c r="G90" s="512"/>
      <c r="H90" s="512"/>
      <c r="I90" s="499"/>
    </row>
    <row r="91" spans="1:9" x14ac:dyDescent="0.25">
      <c r="A91" s="503">
        <v>1</v>
      </c>
      <c r="B91" s="499" t="s">
        <v>885</v>
      </c>
      <c r="C91" s="504">
        <f t="shared" si="3"/>
        <v>0.25</v>
      </c>
      <c r="D91" s="505">
        <v>0.25</v>
      </c>
      <c r="E91" s="506"/>
      <c r="F91" s="505"/>
      <c r="G91" s="499" t="s">
        <v>808</v>
      </c>
      <c r="H91" s="434"/>
      <c r="I91" s="499" t="s">
        <v>43</v>
      </c>
    </row>
    <row r="92" spans="1:9" x14ac:dyDescent="0.25">
      <c r="A92" s="503">
        <v>2</v>
      </c>
      <c r="B92" s="499" t="s">
        <v>886</v>
      </c>
      <c r="C92" s="504">
        <f t="shared" si="3"/>
        <v>0.25</v>
      </c>
      <c r="D92" s="505">
        <v>0.25</v>
      </c>
      <c r="E92" s="506"/>
      <c r="F92" s="505"/>
      <c r="G92" s="499" t="s">
        <v>808</v>
      </c>
      <c r="H92" s="434"/>
      <c r="I92" s="499" t="s">
        <v>43</v>
      </c>
    </row>
    <row r="93" spans="1:9" x14ac:dyDescent="0.25">
      <c r="A93" s="503">
        <v>3</v>
      </c>
      <c r="B93" s="499" t="s">
        <v>887</v>
      </c>
      <c r="C93" s="504">
        <f t="shared" si="3"/>
        <v>0.25</v>
      </c>
      <c r="D93" s="505">
        <v>0.25</v>
      </c>
      <c r="E93" s="506"/>
      <c r="F93" s="505"/>
      <c r="G93" s="499" t="s">
        <v>808</v>
      </c>
      <c r="H93" s="434"/>
      <c r="I93" s="499" t="s">
        <v>43</v>
      </c>
    </row>
    <row r="94" spans="1:9" x14ac:dyDescent="0.25">
      <c r="A94" s="503">
        <v>4</v>
      </c>
      <c r="B94" s="440" t="s">
        <v>888</v>
      </c>
      <c r="C94" s="504">
        <f t="shared" si="3"/>
        <v>0.2</v>
      </c>
      <c r="D94" s="162">
        <v>0.2</v>
      </c>
      <c r="E94" s="473"/>
      <c r="F94" s="473"/>
      <c r="G94" s="460" t="s">
        <v>845</v>
      </c>
      <c r="H94" s="461"/>
      <c r="I94" s="499" t="s">
        <v>44</v>
      </c>
    </row>
    <row r="95" spans="1:9" x14ac:dyDescent="0.25">
      <c r="A95" s="471" t="s">
        <v>218</v>
      </c>
      <c r="B95" s="472" t="s">
        <v>659</v>
      </c>
      <c r="C95" s="509">
        <f>SUM(C96:C97)</f>
        <v>1.7999999999999998</v>
      </c>
      <c r="D95" s="509">
        <f>SUM(D96:D97)</f>
        <v>1.7999999999999998</v>
      </c>
      <c r="E95" s="277">
        <v>0</v>
      </c>
      <c r="F95" s="277">
        <v>0</v>
      </c>
      <c r="G95" s="512"/>
      <c r="H95" s="512"/>
      <c r="I95" s="499"/>
    </row>
    <row r="96" spans="1:9" x14ac:dyDescent="0.25">
      <c r="A96" s="503">
        <v>1</v>
      </c>
      <c r="B96" s="499" t="s">
        <v>889</v>
      </c>
      <c r="C96" s="504">
        <f t="shared" si="3"/>
        <v>1.2</v>
      </c>
      <c r="D96" s="505">
        <v>1.2</v>
      </c>
      <c r="E96" s="506"/>
      <c r="F96" s="505"/>
      <c r="G96" s="499" t="s">
        <v>842</v>
      </c>
      <c r="H96" s="434"/>
      <c r="I96" s="499" t="s">
        <v>43</v>
      </c>
    </row>
    <row r="97" spans="1:9" x14ac:dyDescent="0.25">
      <c r="A97" s="503">
        <v>2</v>
      </c>
      <c r="B97" s="456" t="s">
        <v>890</v>
      </c>
      <c r="C97" s="504">
        <f t="shared" si="3"/>
        <v>0.6</v>
      </c>
      <c r="D97" s="457">
        <v>0.6</v>
      </c>
      <c r="E97" s="473"/>
      <c r="F97" s="473"/>
      <c r="G97" s="460" t="s">
        <v>868</v>
      </c>
      <c r="H97" s="474"/>
      <c r="I97" s="499" t="s">
        <v>44</v>
      </c>
    </row>
    <row r="98" spans="1:9" x14ac:dyDescent="0.25">
      <c r="A98" s="471" t="s">
        <v>223</v>
      </c>
      <c r="B98" s="472" t="s">
        <v>112</v>
      </c>
      <c r="C98" s="509">
        <f>C99</f>
        <v>1.5</v>
      </c>
      <c r="D98" s="509">
        <f>D99</f>
        <v>1.5</v>
      </c>
      <c r="E98" s="277">
        <v>0</v>
      </c>
      <c r="F98" s="277">
        <v>0</v>
      </c>
      <c r="G98" s="512"/>
      <c r="H98" s="512"/>
      <c r="I98" s="499"/>
    </row>
    <row r="99" spans="1:9" x14ac:dyDescent="0.25">
      <c r="A99" s="516">
        <v>1</v>
      </c>
      <c r="B99" s="517" t="s">
        <v>891</v>
      </c>
      <c r="C99" s="504">
        <f t="shared" si="3"/>
        <v>1.5</v>
      </c>
      <c r="D99" s="511">
        <v>1.5</v>
      </c>
      <c r="E99" s="518"/>
      <c r="F99" s="511"/>
      <c r="G99" s="517" t="s">
        <v>826</v>
      </c>
      <c r="H99" s="519"/>
      <c r="I99" s="499" t="s">
        <v>43</v>
      </c>
    </row>
    <row r="100" spans="1:9" x14ac:dyDescent="0.25">
      <c r="A100" s="520">
        <f>A99+A97+A94+A89+A86+A82+A57+A54+A52</f>
        <v>43</v>
      </c>
      <c r="B100" s="475" t="s">
        <v>1267</v>
      </c>
      <c r="C100" s="514">
        <v>55.28</v>
      </c>
      <c r="D100" s="514">
        <v>55.28</v>
      </c>
      <c r="E100" s="470">
        <v>0</v>
      </c>
      <c r="F100" s="470">
        <v>0</v>
      </c>
      <c r="G100" s="517"/>
      <c r="H100" s="519"/>
      <c r="I100" s="517"/>
    </row>
    <row r="101" spans="1:9" x14ac:dyDescent="0.25">
      <c r="A101" s="521">
        <f>A100+A46</f>
        <v>70</v>
      </c>
      <c r="B101" s="476" t="s">
        <v>1268</v>
      </c>
      <c r="C101" s="509">
        <f>C100+C46</f>
        <v>72.021000000000001</v>
      </c>
      <c r="D101" s="509">
        <f>D100+D46</f>
        <v>72.021000000000001</v>
      </c>
      <c r="E101" s="509">
        <f>E100+E46</f>
        <v>0</v>
      </c>
      <c r="F101" s="509">
        <f>F100+F46</f>
        <v>0</v>
      </c>
      <c r="G101" s="522"/>
      <c r="H101" s="494"/>
      <c r="I101" s="494"/>
    </row>
    <row r="102" spans="1:9" x14ac:dyDescent="0.25">
      <c r="A102" s="477"/>
      <c r="B102" s="478"/>
      <c r="C102" s="477"/>
      <c r="D102" s="479"/>
      <c r="E102" s="477"/>
      <c r="F102" s="477"/>
      <c r="G102" s="478"/>
      <c r="H102" s="480" t="s">
        <v>1311</v>
      </c>
      <c r="I102" s="480"/>
    </row>
  </sheetData>
  <mergeCells count="12">
    <mergeCell ref="H79:H80"/>
    <mergeCell ref="I5:I6"/>
    <mergeCell ref="A8:I8"/>
    <mergeCell ref="A47:I47"/>
    <mergeCell ref="A1:I1"/>
    <mergeCell ref="A2:I2"/>
    <mergeCell ref="A5:A6"/>
    <mergeCell ref="B5:B6"/>
    <mergeCell ref="C5:C6"/>
    <mergeCell ref="D5:F5"/>
    <mergeCell ref="G5:G6"/>
    <mergeCell ref="H5:H6"/>
  </mergeCells>
  <phoneticPr fontId="0" type="noConversion"/>
  <printOptions horizontalCentered="1"/>
  <pageMargins left="0.25" right="0.3" top="0.69" bottom="0.44" header="0.16" footer="0.2"/>
  <pageSetup paperSize="9" orientation="landscape" blackAndWhite="1" r:id="rId1"/>
  <headerFooter alignWithMargins="0">
    <oddFooter>&amp;R&amp;P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opLeftCell="A19" workbookViewId="0">
      <selection activeCell="E29" sqref="E29:I29"/>
    </sheetView>
  </sheetViews>
  <sheetFormatPr defaultColWidth="7.85546875" defaultRowHeight="12.75" x14ac:dyDescent="0.2"/>
  <cols>
    <col min="1" max="1" width="4.7109375" style="9" customWidth="1"/>
    <col min="2" max="2" width="28.85546875" style="2" customWidth="1"/>
    <col min="3" max="3" width="10.7109375" style="10" customWidth="1"/>
    <col min="4" max="4" width="7.5703125" style="10" customWidth="1"/>
    <col min="5" max="6" width="7.5703125" style="2" customWidth="1"/>
    <col min="7" max="7" width="29.7109375" style="2" customWidth="1"/>
    <col min="8" max="8" width="32.85546875" style="2" customWidth="1"/>
    <col min="9" max="9" width="7.7109375" style="3" customWidth="1"/>
    <col min="10" max="16384" width="7.85546875" style="3"/>
  </cols>
  <sheetData>
    <row r="1" spans="1:9" ht="36" customHeight="1" x14ac:dyDescent="0.25">
      <c r="A1" s="664" t="s">
        <v>51</v>
      </c>
      <c r="B1" s="664"/>
      <c r="C1" s="664"/>
      <c r="D1" s="664"/>
      <c r="E1" s="664"/>
      <c r="F1" s="664"/>
      <c r="G1" s="664"/>
      <c r="H1" s="664"/>
    </row>
    <row r="2" spans="1:9" ht="18" customHeight="1" x14ac:dyDescent="0.25">
      <c r="A2" s="669" t="str">
        <f>'Tong '!A2:H2</f>
        <v>( Kèm theo Tờ trình số 398/UBND-NL2 ngày 05 tháng 12 năm 2017 của UBND tỉnh)</v>
      </c>
      <c r="B2" s="669"/>
      <c r="C2" s="669"/>
      <c r="D2" s="669"/>
      <c r="E2" s="669"/>
      <c r="F2" s="669"/>
      <c r="G2" s="669"/>
      <c r="H2" s="669"/>
    </row>
    <row r="3" spans="1:9" ht="9" customHeight="1" x14ac:dyDescent="0.25">
      <c r="A3" s="69"/>
      <c r="B3" s="69"/>
      <c r="C3" s="69"/>
      <c r="D3" s="69"/>
      <c r="E3" s="69"/>
      <c r="F3" s="69"/>
      <c r="G3" s="69"/>
      <c r="H3" s="69"/>
    </row>
    <row r="5" spans="1:9" s="287" customFormat="1" ht="12" x14ac:dyDescent="0.2">
      <c r="A5" s="700" t="s">
        <v>0</v>
      </c>
      <c r="B5" s="701" t="s">
        <v>8</v>
      </c>
      <c r="C5" s="702" t="s">
        <v>6</v>
      </c>
      <c r="D5" s="703" t="s">
        <v>33</v>
      </c>
      <c r="E5" s="703"/>
      <c r="F5" s="703"/>
      <c r="G5" s="704" t="s">
        <v>39</v>
      </c>
      <c r="H5" s="693" t="s">
        <v>34</v>
      </c>
      <c r="I5" s="693" t="s">
        <v>27</v>
      </c>
    </row>
    <row r="6" spans="1:9" s="287" customFormat="1" ht="52.5" customHeight="1" x14ac:dyDescent="0.2">
      <c r="A6" s="700"/>
      <c r="B6" s="701"/>
      <c r="C6" s="702"/>
      <c r="D6" s="312" t="s">
        <v>3</v>
      </c>
      <c r="E6" s="312" t="s">
        <v>1</v>
      </c>
      <c r="F6" s="312" t="s">
        <v>2</v>
      </c>
      <c r="G6" s="705"/>
      <c r="H6" s="693"/>
      <c r="I6" s="693"/>
    </row>
    <row r="7" spans="1:9" s="34" customFormat="1" ht="22.5" x14ac:dyDescent="0.2">
      <c r="A7" s="60">
        <v>-1</v>
      </c>
      <c r="B7" s="60">
        <v>-2</v>
      </c>
      <c r="C7" s="60" t="s">
        <v>35</v>
      </c>
      <c r="D7" s="60">
        <v>-4</v>
      </c>
      <c r="E7" s="60">
        <v>-5</v>
      </c>
      <c r="F7" s="60">
        <v>-6</v>
      </c>
      <c r="G7" s="60">
        <v>-7</v>
      </c>
      <c r="H7" s="60">
        <v>-8</v>
      </c>
      <c r="I7" s="60">
        <v>-9</v>
      </c>
    </row>
    <row r="8" spans="1:9" x14ac:dyDescent="0.2">
      <c r="A8" s="760" t="s">
        <v>41</v>
      </c>
      <c r="B8" s="761"/>
      <c r="C8" s="761"/>
      <c r="D8" s="761"/>
      <c r="E8" s="761"/>
      <c r="F8" s="761"/>
      <c r="G8" s="761"/>
      <c r="H8" s="761"/>
      <c r="I8" s="761"/>
    </row>
    <row r="9" spans="1:9" x14ac:dyDescent="0.2">
      <c r="A9" s="103" t="s">
        <v>22</v>
      </c>
      <c r="B9" s="88" t="s">
        <v>57</v>
      </c>
      <c r="C9" s="389">
        <f>SUM(C10:C12)</f>
        <v>4.87</v>
      </c>
      <c r="D9" s="389">
        <f>SUM(D10:D12)</f>
        <v>4.87</v>
      </c>
      <c r="E9" s="389">
        <f>SUM(E10:E12)</f>
        <v>0</v>
      </c>
      <c r="F9" s="389">
        <f>SUM(F10:F12)</f>
        <v>0</v>
      </c>
      <c r="G9" s="88"/>
      <c r="H9" s="88"/>
      <c r="I9" s="88"/>
    </row>
    <row r="10" spans="1:9" ht="25.5" x14ac:dyDescent="0.2">
      <c r="A10" s="105">
        <v>1</v>
      </c>
      <c r="B10" s="97" t="s">
        <v>520</v>
      </c>
      <c r="C10" s="266">
        <f>SUM(D10:F10)</f>
        <v>4.5</v>
      </c>
      <c r="D10" s="266">
        <v>4.5</v>
      </c>
      <c r="E10" s="527"/>
      <c r="F10" s="266"/>
      <c r="G10" s="105" t="s">
        <v>521</v>
      </c>
      <c r="H10" s="125" t="s">
        <v>1189</v>
      </c>
      <c r="I10" s="105" t="s">
        <v>522</v>
      </c>
    </row>
    <row r="11" spans="1:9" ht="25.5" x14ac:dyDescent="0.2">
      <c r="A11" s="105">
        <v>2</v>
      </c>
      <c r="B11" s="97" t="s">
        <v>523</v>
      </c>
      <c r="C11" s="266">
        <f>SUM(D11:F11)</f>
        <v>0.17</v>
      </c>
      <c r="D11" s="266">
        <v>0.17</v>
      </c>
      <c r="E11" s="527"/>
      <c r="F11" s="266"/>
      <c r="G11" s="105" t="s">
        <v>521</v>
      </c>
      <c r="H11" s="125" t="s">
        <v>1190</v>
      </c>
      <c r="I11" s="105" t="s">
        <v>522</v>
      </c>
    </row>
    <row r="12" spans="1:9" ht="38.25" x14ac:dyDescent="0.2">
      <c r="A12" s="105">
        <v>3</v>
      </c>
      <c r="B12" s="97" t="s">
        <v>1166</v>
      </c>
      <c r="C12" s="266">
        <f>SUM(D12:F12)</f>
        <v>0.2</v>
      </c>
      <c r="D12" s="266">
        <v>0.2</v>
      </c>
      <c r="E12" s="527"/>
      <c r="F12" s="266"/>
      <c r="G12" s="105" t="s">
        <v>1186</v>
      </c>
      <c r="H12" s="125" t="s">
        <v>1188</v>
      </c>
      <c r="I12" s="105">
        <v>318</v>
      </c>
    </row>
    <row r="13" spans="1:9" s="637" customFormat="1" x14ac:dyDescent="0.2">
      <c r="A13" s="619" t="s">
        <v>23</v>
      </c>
      <c r="B13" s="628" t="s">
        <v>241</v>
      </c>
      <c r="C13" s="629">
        <f>C14</f>
        <v>0.5</v>
      </c>
      <c r="D13" s="629">
        <f t="shared" ref="D13:F13" si="0">D14</f>
        <v>0.5</v>
      </c>
      <c r="E13" s="629">
        <f t="shared" si="0"/>
        <v>0</v>
      </c>
      <c r="F13" s="629">
        <f t="shared" si="0"/>
        <v>0</v>
      </c>
      <c r="G13" s="619"/>
      <c r="H13" s="632"/>
      <c r="I13" s="619"/>
    </row>
    <row r="14" spans="1:9" s="606" customFormat="1" ht="32.25" customHeight="1" x14ac:dyDescent="0.25">
      <c r="A14" s="602">
        <v>1</v>
      </c>
      <c r="B14" s="616" t="s">
        <v>1293</v>
      </c>
      <c r="C14" s="617">
        <f>SUM(D14:F14)</f>
        <v>0.5</v>
      </c>
      <c r="D14" s="610">
        <v>0.5</v>
      </c>
      <c r="E14" s="610"/>
      <c r="F14" s="610"/>
      <c r="G14" s="618" t="s">
        <v>1294</v>
      </c>
      <c r="H14" s="618" t="s">
        <v>1295</v>
      </c>
      <c r="I14" s="602"/>
    </row>
    <row r="15" spans="1:9" s="637" customFormat="1" x14ac:dyDescent="0.2">
      <c r="A15" s="619" t="s">
        <v>24</v>
      </c>
      <c r="B15" s="628" t="s">
        <v>79</v>
      </c>
      <c r="C15" s="629">
        <f>SUM(C16:C17)</f>
        <v>0.11</v>
      </c>
      <c r="D15" s="629">
        <f t="shared" ref="D15:F15" si="1">SUM(D16:D17)</f>
        <v>0.11</v>
      </c>
      <c r="E15" s="629">
        <f t="shared" si="1"/>
        <v>0</v>
      </c>
      <c r="F15" s="629">
        <f t="shared" si="1"/>
        <v>0</v>
      </c>
      <c r="G15" s="619"/>
      <c r="H15" s="632"/>
      <c r="I15" s="619"/>
    </row>
    <row r="16" spans="1:9" s="636" customFormat="1" ht="25.5" x14ac:dyDescent="0.2">
      <c r="A16" s="602">
        <v>1</v>
      </c>
      <c r="B16" s="616" t="s">
        <v>1296</v>
      </c>
      <c r="C16" s="617">
        <f>SUM(D16:F16)</f>
        <v>0.05</v>
      </c>
      <c r="D16" s="617">
        <v>0.05</v>
      </c>
      <c r="E16" s="634"/>
      <c r="F16" s="634"/>
      <c r="G16" s="618" t="s">
        <v>1297</v>
      </c>
      <c r="H16" s="618" t="s">
        <v>1298</v>
      </c>
      <c r="I16" s="635"/>
    </row>
    <row r="17" spans="1:9" s="606" customFormat="1" ht="32.25" customHeight="1" x14ac:dyDescent="0.25">
      <c r="A17" s="602">
        <v>2</v>
      </c>
      <c r="B17" s="616" t="s">
        <v>1299</v>
      </c>
      <c r="C17" s="617">
        <f>SUM(D17:F17)</f>
        <v>0.06</v>
      </c>
      <c r="D17" s="610">
        <v>0.06</v>
      </c>
      <c r="E17" s="610"/>
      <c r="F17" s="610"/>
      <c r="G17" s="618" t="s">
        <v>1300</v>
      </c>
      <c r="H17" s="618" t="s">
        <v>1301</v>
      </c>
      <c r="I17" s="602"/>
    </row>
    <row r="18" spans="1:9" s="631" customFormat="1" ht="14.25" x14ac:dyDescent="0.2">
      <c r="A18" s="630">
        <v>6</v>
      </c>
      <c r="B18" s="121" t="s">
        <v>1255</v>
      </c>
      <c r="C18" s="297">
        <f>C15+C13+C9</f>
        <v>5.48</v>
      </c>
      <c r="D18" s="297">
        <f t="shared" ref="D18:F18" si="2">D15+D13+D9</f>
        <v>5.48</v>
      </c>
      <c r="E18" s="297">
        <f t="shared" si="2"/>
        <v>0</v>
      </c>
      <c r="F18" s="297">
        <f t="shared" si="2"/>
        <v>0</v>
      </c>
      <c r="G18" s="118"/>
      <c r="H18" s="118"/>
      <c r="I18" s="630"/>
    </row>
    <row r="19" spans="1:9" ht="30" customHeight="1" x14ac:dyDescent="0.2">
      <c r="A19" s="694" t="str">
        <f>'Đức Thọ'!A47:I47</f>
        <v>B. Công trình, dự án CMĐSD đất đã được HĐND tỉnh thông qua tại các Nghị quyết số 30/NQ-HĐND ngày 15/12/2016, Nghị quyết số 51/NQ-HĐND ngày 15/7/2017 nay chuyển sang thực hiện trong năm 2018</v>
      </c>
      <c r="B19" s="695"/>
      <c r="C19" s="695"/>
      <c r="D19" s="695"/>
      <c r="E19" s="695"/>
      <c r="F19" s="695"/>
      <c r="G19" s="695"/>
      <c r="H19" s="695"/>
      <c r="I19" s="696"/>
    </row>
    <row r="20" spans="1:9" x14ac:dyDescent="0.2">
      <c r="A20" s="523" t="s">
        <v>22</v>
      </c>
      <c r="B20" s="524" t="s">
        <v>26</v>
      </c>
      <c r="C20" s="525">
        <f>SUM(C21)</f>
        <v>3.5</v>
      </c>
      <c r="D20" s="525">
        <f>SUM(D21)</f>
        <v>3.5</v>
      </c>
      <c r="E20" s="525">
        <f>SUM(E21)</f>
        <v>0</v>
      </c>
      <c r="F20" s="525">
        <f>SUM(F21)</f>
        <v>0</v>
      </c>
      <c r="G20" s="524"/>
      <c r="H20" s="524"/>
      <c r="I20" s="105"/>
    </row>
    <row r="21" spans="1:9" ht="38.25" x14ac:dyDescent="0.2">
      <c r="A21" s="528">
        <v>1</v>
      </c>
      <c r="B21" s="526" t="s">
        <v>524</v>
      </c>
      <c r="C21" s="266">
        <f>SUM(D21:F21)</f>
        <v>3.5</v>
      </c>
      <c r="D21" s="529">
        <v>3.5</v>
      </c>
      <c r="E21" s="529"/>
      <c r="F21" s="529"/>
      <c r="G21" s="526" t="s">
        <v>525</v>
      </c>
      <c r="H21" s="526"/>
      <c r="I21" s="105" t="s">
        <v>387</v>
      </c>
    </row>
    <row r="22" spans="1:9" x14ac:dyDescent="0.2">
      <c r="A22" s="530" t="s">
        <v>23</v>
      </c>
      <c r="B22" s="524" t="s">
        <v>258</v>
      </c>
      <c r="C22" s="525">
        <f>SUM(C23)</f>
        <v>0.23</v>
      </c>
      <c r="D22" s="525">
        <f>SUM(D23)</f>
        <v>0.23</v>
      </c>
      <c r="E22" s="525">
        <f>SUM(E23)</f>
        <v>0</v>
      </c>
      <c r="F22" s="525">
        <f>SUM(F23)</f>
        <v>0</v>
      </c>
      <c r="G22" s="524"/>
      <c r="H22" s="524"/>
      <c r="I22" s="105"/>
    </row>
    <row r="23" spans="1:9" ht="25.5" x14ac:dyDescent="0.2">
      <c r="A23" s="528">
        <v>1</v>
      </c>
      <c r="B23" s="526" t="s">
        <v>526</v>
      </c>
      <c r="C23" s="266">
        <f>SUM(D23:F23)</f>
        <v>0.23</v>
      </c>
      <c r="D23" s="529">
        <v>0.23</v>
      </c>
      <c r="E23" s="529"/>
      <c r="F23" s="529"/>
      <c r="G23" s="526" t="s">
        <v>527</v>
      </c>
      <c r="H23" s="526"/>
      <c r="I23" s="105" t="s">
        <v>387</v>
      </c>
    </row>
    <row r="24" spans="1:9" x14ac:dyDescent="0.2">
      <c r="A24" s="530" t="s">
        <v>24</v>
      </c>
      <c r="B24" s="524" t="s">
        <v>528</v>
      </c>
      <c r="C24" s="525">
        <f>SUM(C25)</f>
        <v>19</v>
      </c>
      <c r="D24" s="525">
        <f>SUM(D25)</f>
        <v>0</v>
      </c>
      <c r="E24" s="525">
        <f>SUM(E25)</f>
        <v>19</v>
      </c>
      <c r="F24" s="525">
        <f>SUM(F25)</f>
        <v>0</v>
      </c>
      <c r="G24" s="524"/>
      <c r="H24" s="524"/>
      <c r="I24" s="105"/>
    </row>
    <row r="25" spans="1:9" x14ac:dyDescent="0.2">
      <c r="A25" s="528">
        <v>1</v>
      </c>
      <c r="B25" s="526" t="s">
        <v>529</v>
      </c>
      <c r="C25" s="266">
        <f>SUM(D25:F25)</f>
        <v>19</v>
      </c>
      <c r="D25" s="529"/>
      <c r="E25" s="529">
        <v>19</v>
      </c>
      <c r="F25" s="529"/>
      <c r="G25" s="526" t="s">
        <v>530</v>
      </c>
      <c r="H25" s="526"/>
      <c r="I25" s="105" t="s">
        <v>387</v>
      </c>
    </row>
    <row r="26" spans="1:9" x14ac:dyDescent="0.2">
      <c r="A26" s="353">
        <v>3</v>
      </c>
      <c r="B26" s="354" t="s">
        <v>1267</v>
      </c>
      <c r="C26" s="356">
        <f>C24+C22+C20</f>
        <v>22.73</v>
      </c>
      <c r="D26" s="356">
        <f t="shared" ref="D26:E26" si="3">D24+D22+D20</f>
        <v>3.73</v>
      </c>
      <c r="E26" s="356">
        <f t="shared" si="3"/>
        <v>19</v>
      </c>
      <c r="F26" s="356">
        <f>F24+F22+F20</f>
        <v>0</v>
      </c>
      <c r="G26" s="354"/>
      <c r="H26" s="371"/>
      <c r="I26" s="371"/>
    </row>
    <row r="27" spans="1:9" x14ac:dyDescent="0.2">
      <c r="A27" s="353">
        <v>9</v>
      </c>
      <c r="B27" s="354" t="s">
        <v>1268</v>
      </c>
      <c r="C27" s="356">
        <f>C26+C18</f>
        <v>28.21</v>
      </c>
      <c r="D27" s="356">
        <f t="shared" ref="D27:F27" si="4">D26+D18</f>
        <v>9.2100000000000009</v>
      </c>
      <c r="E27" s="356">
        <f t="shared" si="4"/>
        <v>19</v>
      </c>
      <c r="F27" s="356">
        <f t="shared" si="4"/>
        <v>0</v>
      </c>
      <c r="G27" s="354"/>
      <c r="H27" s="371"/>
      <c r="I27" s="371"/>
    </row>
    <row r="29" spans="1:9" ht="15.75" x14ac:dyDescent="0.25">
      <c r="E29" s="658" t="s">
        <v>1311</v>
      </c>
      <c r="F29" s="658"/>
      <c r="G29" s="658"/>
      <c r="H29" s="658"/>
      <c r="I29" s="658"/>
    </row>
  </sheetData>
  <mergeCells count="12">
    <mergeCell ref="E29:I29"/>
    <mergeCell ref="A5:A6"/>
    <mergeCell ref="B5:B6"/>
    <mergeCell ref="C5:C6"/>
    <mergeCell ref="D5:F5"/>
    <mergeCell ref="G5:G6"/>
    <mergeCell ref="A19:I19"/>
    <mergeCell ref="A1:H1"/>
    <mergeCell ref="A2:H2"/>
    <mergeCell ref="H5:H6"/>
    <mergeCell ref="I5:I6"/>
    <mergeCell ref="A8:I8"/>
  </mergeCells>
  <pageMargins left="0.5" right="0.39" top="0.85" bottom="0.24" header="0.2" footer="0.2"/>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topLeftCell="A46" workbookViewId="0">
      <selection activeCell="D56" sqref="D56:H56"/>
    </sheetView>
  </sheetViews>
  <sheetFormatPr defaultColWidth="7.85546875" defaultRowHeight="12.75" x14ac:dyDescent="0.2"/>
  <cols>
    <col min="1" max="1" width="4.42578125" style="9" bestFit="1" customWidth="1"/>
    <col min="2" max="2" width="36.5703125" style="2" customWidth="1"/>
    <col min="3" max="3" width="12.85546875" style="9" customWidth="1"/>
    <col min="4" max="6" width="6.140625" style="9" customWidth="1"/>
    <col min="7" max="7" width="17.85546875" style="9" customWidth="1"/>
    <col min="8" max="8" width="42.140625" style="2" customWidth="1"/>
    <col min="9" max="9" width="6.85546875" style="2" customWidth="1"/>
    <col min="10" max="16384" width="7.85546875" style="531"/>
  </cols>
  <sheetData>
    <row r="1" spans="1:9" ht="31.5" customHeight="1" x14ac:dyDescent="0.25">
      <c r="A1" s="664" t="s">
        <v>50</v>
      </c>
      <c r="B1" s="664"/>
      <c r="C1" s="664"/>
      <c r="D1" s="664"/>
      <c r="E1" s="664"/>
      <c r="F1" s="664"/>
      <c r="G1" s="664"/>
      <c r="H1" s="664"/>
      <c r="I1" s="664"/>
    </row>
    <row r="2" spans="1:9" ht="16.5" customHeight="1" x14ac:dyDescent="0.25">
      <c r="A2" s="669" t="str">
        <f>'Tong '!A2:H2</f>
        <v>( Kèm theo Tờ trình số 398/UBND-NL2 ngày 05 tháng 12 năm 2017 của UBND tỉnh)</v>
      </c>
      <c r="B2" s="669"/>
      <c r="C2" s="669"/>
      <c r="D2" s="669"/>
      <c r="E2" s="669"/>
      <c r="F2" s="669"/>
      <c r="G2" s="669"/>
      <c r="H2" s="669"/>
      <c r="I2" s="669"/>
    </row>
    <row r="3" spans="1:9" ht="12" customHeight="1" x14ac:dyDescent="0.25">
      <c r="A3" s="275"/>
      <c r="B3" s="275"/>
      <c r="C3" s="275"/>
      <c r="D3" s="275"/>
      <c r="E3" s="275"/>
      <c r="F3" s="275"/>
      <c r="G3" s="275"/>
      <c r="H3" s="275"/>
      <c r="I3" s="275"/>
    </row>
    <row r="5" spans="1:9" s="287" customFormat="1" ht="12" x14ac:dyDescent="0.2">
      <c r="A5" s="769" t="s">
        <v>0</v>
      </c>
      <c r="B5" s="675" t="s">
        <v>8</v>
      </c>
      <c r="C5" s="711" t="s">
        <v>1262</v>
      </c>
      <c r="D5" s="706" t="s">
        <v>33</v>
      </c>
      <c r="E5" s="706"/>
      <c r="F5" s="706"/>
      <c r="G5" s="770" t="s">
        <v>39</v>
      </c>
      <c r="H5" s="762" t="s">
        <v>892</v>
      </c>
      <c r="I5" s="762" t="s">
        <v>27</v>
      </c>
    </row>
    <row r="6" spans="1:9" s="287" customFormat="1" ht="47.25" customHeight="1" x14ac:dyDescent="0.2">
      <c r="A6" s="769"/>
      <c r="B6" s="675"/>
      <c r="C6" s="711"/>
      <c r="D6" s="652" t="s">
        <v>3</v>
      </c>
      <c r="E6" s="652" t="s">
        <v>1</v>
      </c>
      <c r="F6" s="652" t="s">
        <v>2</v>
      </c>
      <c r="G6" s="771"/>
      <c r="H6" s="762"/>
      <c r="I6" s="762"/>
    </row>
    <row r="7" spans="1:9" s="34" customFormat="1" ht="22.5" x14ac:dyDescent="0.2">
      <c r="A7" s="323">
        <v>-1</v>
      </c>
      <c r="B7" s="323">
        <v>-2</v>
      </c>
      <c r="C7" s="323" t="s">
        <v>35</v>
      </c>
      <c r="D7" s="323">
        <v>-4</v>
      </c>
      <c r="E7" s="323">
        <v>-5</v>
      </c>
      <c r="F7" s="323">
        <v>-6</v>
      </c>
      <c r="G7" s="323">
        <v>-7</v>
      </c>
      <c r="H7" s="323">
        <v>-8</v>
      </c>
      <c r="I7" s="323">
        <v>-9</v>
      </c>
    </row>
    <row r="8" spans="1:9" ht="15.75" customHeight="1" x14ac:dyDescent="0.2">
      <c r="A8" s="763" t="s">
        <v>41</v>
      </c>
      <c r="B8" s="764"/>
      <c r="C8" s="764"/>
      <c r="D8" s="764"/>
      <c r="E8" s="764"/>
      <c r="F8" s="764"/>
      <c r="G8" s="764"/>
      <c r="H8" s="764"/>
      <c r="I8" s="765"/>
    </row>
    <row r="9" spans="1:9" s="220" customFormat="1" x14ac:dyDescent="0.2">
      <c r="A9" s="533" t="s">
        <v>22</v>
      </c>
      <c r="B9" s="653" t="s">
        <v>26</v>
      </c>
      <c r="C9" s="207">
        <f>SUM(C10:C15)</f>
        <v>16.39</v>
      </c>
      <c r="D9" s="207">
        <f>SUM(D10:D15)</f>
        <v>6.39</v>
      </c>
      <c r="E9" s="207">
        <f>SUM(E10:E15)</f>
        <v>10</v>
      </c>
      <c r="F9" s="207">
        <f>SUM(F10:F15)</f>
        <v>0</v>
      </c>
      <c r="G9" s="533"/>
      <c r="H9" s="534"/>
      <c r="I9" s="653"/>
    </row>
    <row r="10" spans="1:9" ht="38.25" x14ac:dyDescent="0.2">
      <c r="A10" s="215">
        <v>1</v>
      </c>
      <c r="B10" s="535" t="s">
        <v>893</v>
      </c>
      <c r="C10" s="264">
        <f>D10+E10+F10</f>
        <v>0.2</v>
      </c>
      <c r="D10" s="264">
        <v>0.2</v>
      </c>
      <c r="E10" s="126"/>
      <c r="F10" s="126"/>
      <c r="G10" s="126" t="s">
        <v>894</v>
      </c>
      <c r="H10" s="536" t="s">
        <v>1144</v>
      </c>
      <c r="I10" s="654"/>
    </row>
    <row r="11" spans="1:9" x14ac:dyDescent="0.2">
      <c r="A11" s="215">
        <v>2</v>
      </c>
      <c r="B11" s="537" t="s">
        <v>895</v>
      </c>
      <c r="C11" s="264">
        <f t="shared" ref="C11:C27" si="0">D11+E11+F11</f>
        <v>0.15</v>
      </c>
      <c r="D11" s="306">
        <v>0.15</v>
      </c>
      <c r="E11" s="126"/>
      <c r="F11" s="538"/>
      <c r="G11" s="538" t="s">
        <v>896</v>
      </c>
      <c r="H11" s="535" t="s">
        <v>1181</v>
      </c>
      <c r="I11" s="654"/>
    </row>
    <row r="12" spans="1:9" ht="38.25" x14ac:dyDescent="0.2">
      <c r="A12" s="215">
        <v>3</v>
      </c>
      <c r="B12" s="535" t="s">
        <v>908</v>
      </c>
      <c r="C12" s="266">
        <f>D12+E12+F12</f>
        <v>1.2</v>
      </c>
      <c r="D12" s="306">
        <v>1.2</v>
      </c>
      <c r="E12" s="105"/>
      <c r="F12" s="215"/>
      <c r="G12" s="112" t="s">
        <v>909</v>
      </c>
      <c r="H12" s="409" t="s">
        <v>1145</v>
      </c>
      <c r="I12" s="97"/>
    </row>
    <row r="13" spans="1:9" ht="25.5" x14ac:dyDescent="0.2">
      <c r="A13" s="215">
        <v>4</v>
      </c>
      <c r="B13" s="539" t="s">
        <v>910</v>
      </c>
      <c r="C13" s="264">
        <f>D13+E13+F13</f>
        <v>1.34</v>
      </c>
      <c r="D13" s="306">
        <v>1.34</v>
      </c>
      <c r="E13" s="126"/>
      <c r="F13" s="215"/>
      <c r="G13" s="112" t="s">
        <v>911</v>
      </c>
      <c r="H13" s="409" t="s">
        <v>912</v>
      </c>
      <c r="I13" s="654"/>
    </row>
    <row r="14" spans="1:9" ht="25.5" x14ac:dyDescent="0.2">
      <c r="A14" s="215">
        <v>5</v>
      </c>
      <c r="B14" s="539" t="s">
        <v>1180</v>
      </c>
      <c r="C14" s="264">
        <f>D14+E14+F14</f>
        <v>2.5</v>
      </c>
      <c r="D14" s="306">
        <v>2.5</v>
      </c>
      <c r="E14" s="126"/>
      <c r="F14" s="215"/>
      <c r="G14" s="112" t="s">
        <v>1261</v>
      </c>
      <c r="H14" s="540" t="s">
        <v>1177</v>
      </c>
      <c r="I14" s="654"/>
    </row>
    <row r="15" spans="1:9" ht="25.5" x14ac:dyDescent="0.2">
      <c r="A15" s="215">
        <v>6</v>
      </c>
      <c r="B15" s="539" t="s">
        <v>1146</v>
      </c>
      <c r="C15" s="264">
        <f>D15+E15+F15</f>
        <v>11</v>
      </c>
      <c r="D15" s="306">
        <v>1</v>
      </c>
      <c r="E15" s="306">
        <v>10</v>
      </c>
      <c r="F15" s="215"/>
      <c r="G15" s="112" t="s">
        <v>1147</v>
      </c>
      <c r="H15" s="109" t="s">
        <v>1148</v>
      </c>
      <c r="I15" s="654"/>
    </row>
    <row r="16" spans="1:9" s="220" customFormat="1" x14ac:dyDescent="0.2">
      <c r="A16" s="267" t="s">
        <v>23</v>
      </c>
      <c r="B16" s="541" t="s">
        <v>532</v>
      </c>
      <c r="C16" s="207">
        <f>SUM(C17:C21)</f>
        <v>6.6000000000000005</v>
      </c>
      <c r="D16" s="207">
        <f>SUM(D17:D21)</f>
        <v>6.6000000000000005</v>
      </c>
      <c r="E16" s="207">
        <f>SUM(E17:E21)</f>
        <v>0</v>
      </c>
      <c r="F16" s="207">
        <f>SUM(F17:F21)</f>
        <v>0</v>
      </c>
      <c r="G16" s="542"/>
      <c r="H16" s="543"/>
      <c r="I16" s="653"/>
    </row>
    <row r="17" spans="1:9" ht="25.5" x14ac:dyDescent="0.2">
      <c r="A17" s="215">
        <v>1</v>
      </c>
      <c r="B17" s="109" t="s">
        <v>897</v>
      </c>
      <c r="C17" s="264">
        <f t="shared" si="0"/>
        <v>0.3</v>
      </c>
      <c r="D17" s="551">
        <v>0.3</v>
      </c>
      <c r="E17" s="126"/>
      <c r="F17" s="215"/>
      <c r="G17" s="538" t="s">
        <v>898</v>
      </c>
      <c r="H17" s="535" t="s">
        <v>935</v>
      </c>
      <c r="I17" s="654"/>
    </row>
    <row r="18" spans="1:9" ht="25.5" x14ac:dyDescent="0.2">
      <c r="A18" s="215">
        <v>2</v>
      </c>
      <c r="B18" s="106" t="s">
        <v>899</v>
      </c>
      <c r="C18" s="266">
        <f t="shared" si="0"/>
        <v>0.3</v>
      </c>
      <c r="D18" s="506">
        <v>0.3</v>
      </c>
      <c r="E18" s="105"/>
      <c r="F18" s="215"/>
      <c r="G18" s="107" t="s">
        <v>900</v>
      </c>
      <c r="H18" s="111" t="s">
        <v>936</v>
      </c>
      <c r="I18" s="97"/>
    </row>
    <row r="19" spans="1:9" ht="25.5" x14ac:dyDescent="0.2">
      <c r="A19" s="215">
        <v>3</v>
      </c>
      <c r="B19" s="106" t="s">
        <v>901</v>
      </c>
      <c r="C19" s="264">
        <f t="shared" si="0"/>
        <v>0.3</v>
      </c>
      <c r="D19" s="506">
        <v>0.3</v>
      </c>
      <c r="E19" s="126"/>
      <c r="F19" s="215"/>
      <c r="G19" s="107" t="s">
        <v>1149</v>
      </c>
      <c r="H19" s="111" t="s">
        <v>1150</v>
      </c>
      <c r="I19" s="654"/>
    </row>
    <row r="20" spans="1:9" ht="38.25" x14ac:dyDescent="0.2">
      <c r="A20" s="215">
        <v>4</v>
      </c>
      <c r="B20" s="106" t="s">
        <v>991</v>
      </c>
      <c r="C20" s="264">
        <f t="shared" si="0"/>
        <v>5.5</v>
      </c>
      <c r="D20" s="506">
        <v>5.5</v>
      </c>
      <c r="E20" s="126"/>
      <c r="F20" s="215"/>
      <c r="G20" s="107" t="s">
        <v>992</v>
      </c>
      <c r="H20" s="111" t="s">
        <v>993</v>
      </c>
      <c r="I20" s="654"/>
    </row>
    <row r="21" spans="1:9" ht="25.5" x14ac:dyDescent="0.2">
      <c r="A21" s="215">
        <v>5</v>
      </c>
      <c r="B21" s="535" t="s">
        <v>902</v>
      </c>
      <c r="C21" s="264">
        <f t="shared" si="0"/>
        <v>0.2</v>
      </c>
      <c r="D21" s="506">
        <v>0.2</v>
      </c>
      <c r="E21" s="126"/>
      <c r="F21" s="215"/>
      <c r="G21" s="107" t="s">
        <v>903</v>
      </c>
      <c r="H21" s="111" t="s">
        <v>937</v>
      </c>
      <c r="I21" s="654"/>
    </row>
    <row r="22" spans="1:9" x14ac:dyDescent="0.2">
      <c r="A22" s="267" t="s">
        <v>24</v>
      </c>
      <c r="B22" s="543" t="s">
        <v>36</v>
      </c>
      <c r="C22" s="207">
        <f>SUM(C23:C24)</f>
        <v>0.52</v>
      </c>
      <c r="D22" s="207">
        <f>SUM(D23:D24)</f>
        <v>0.52</v>
      </c>
      <c r="E22" s="207">
        <f>SUM(E23:E24)</f>
        <v>0</v>
      </c>
      <c r="F22" s="207">
        <f>SUM(F23:F24)</f>
        <v>0</v>
      </c>
      <c r="G22" s="107"/>
      <c r="H22" s="111"/>
      <c r="I22" s="654"/>
    </row>
    <row r="23" spans="1:9" ht="25.5" x14ac:dyDescent="0.2">
      <c r="A23" s="215">
        <v>1</v>
      </c>
      <c r="B23" s="535" t="s">
        <v>904</v>
      </c>
      <c r="C23" s="264">
        <f t="shared" si="0"/>
        <v>0.3</v>
      </c>
      <c r="D23" s="506">
        <v>0.3</v>
      </c>
      <c r="E23" s="126"/>
      <c r="F23" s="215"/>
      <c r="G23" s="107" t="s">
        <v>903</v>
      </c>
      <c r="H23" s="111" t="s">
        <v>937</v>
      </c>
      <c r="I23" s="654"/>
    </row>
    <row r="24" spans="1:9" ht="25.5" x14ac:dyDescent="0.2">
      <c r="A24" s="215">
        <v>2</v>
      </c>
      <c r="B24" s="535" t="s">
        <v>905</v>
      </c>
      <c r="C24" s="264">
        <f t="shared" si="0"/>
        <v>0.22</v>
      </c>
      <c r="D24" s="306">
        <v>0.22</v>
      </c>
      <c r="E24" s="126"/>
      <c r="F24" s="215"/>
      <c r="G24" s="112" t="s">
        <v>906</v>
      </c>
      <c r="H24" s="409" t="s">
        <v>1151</v>
      </c>
      <c r="I24" s="654"/>
    </row>
    <row r="25" spans="1:9" x14ac:dyDescent="0.2">
      <c r="A25" s="267" t="s">
        <v>25</v>
      </c>
      <c r="B25" s="543" t="s">
        <v>994</v>
      </c>
      <c r="C25" s="207">
        <f>SUM(C26:C27)</f>
        <v>2.25</v>
      </c>
      <c r="D25" s="207">
        <f>SUM(D26:D27)</f>
        <v>2.25</v>
      </c>
      <c r="E25" s="207">
        <f>SUM(E26:E27)</f>
        <v>0</v>
      </c>
      <c r="F25" s="207">
        <f>SUM(F26:F27)</f>
        <v>0</v>
      </c>
      <c r="G25" s="112"/>
      <c r="H25" s="409"/>
      <c r="I25" s="654"/>
    </row>
    <row r="26" spans="1:9" s="288" customFormat="1" ht="25.5" x14ac:dyDescent="0.2">
      <c r="A26" s="105">
        <v>1</v>
      </c>
      <c r="B26" s="512" t="s">
        <v>938</v>
      </c>
      <c r="C26" s="107">
        <v>0.15</v>
      </c>
      <c r="D26" s="549">
        <v>0.15</v>
      </c>
      <c r="E26" s="550"/>
      <c r="F26" s="550"/>
      <c r="G26" s="112" t="s">
        <v>939</v>
      </c>
      <c r="H26" s="112" t="s">
        <v>1152</v>
      </c>
      <c r="I26" s="97"/>
    </row>
    <row r="27" spans="1:9" s="288" customFormat="1" ht="25.5" x14ac:dyDescent="0.2">
      <c r="A27" s="215">
        <v>2</v>
      </c>
      <c r="B27" s="106" t="s">
        <v>1240</v>
      </c>
      <c r="C27" s="264">
        <f t="shared" si="0"/>
        <v>2.1</v>
      </c>
      <c r="D27" s="306">
        <v>2.1</v>
      </c>
      <c r="E27" s="126"/>
      <c r="F27" s="215"/>
      <c r="G27" s="112" t="s">
        <v>907</v>
      </c>
      <c r="H27" s="409" t="s">
        <v>1153</v>
      </c>
      <c r="I27" s="654"/>
    </row>
    <row r="28" spans="1:9" s="633" customFormat="1" ht="15.75" x14ac:dyDescent="0.25">
      <c r="A28" s="267" t="s">
        <v>103</v>
      </c>
      <c r="B28" s="121" t="s">
        <v>79</v>
      </c>
      <c r="C28" s="207">
        <f>SUM(C29:C30)</f>
        <v>0.28000000000000003</v>
      </c>
      <c r="D28" s="207">
        <f t="shared" ref="D28:F28" si="1">SUM(D29:D30)</f>
        <v>0.28000000000000003</v>
      </c>
      <c r="E28" s="207">
        <f t="shared" si="1"/>
        <v>0</v>
      </c>
      <c r="F28" s="207">
        <f t="shared" si="1"/>
        <v>0</v>
      </c>
      <c r="G28" s="276"/>
      <c r="H28" s="444"/>
      <c r="I28" s="653"/>
    </row>
    <row r="29" spans="1:9" s="636" customFormat="1" ht="36.75" customHeight="1" x14ac:dyDescent="0.2">
      <c r="A29" s="601">
        <v>1</v>
      </c>
      <c r="B29" s="106" t="s">
        <v>1286</v>
      </c>
      <c r="C29" s="304">
        <f>SUM(D29:F29)</f>
        <v>0.2</v>
      </c>
      <c r="D29" s="296">
        <v>0.2</v>
      </c>
      <c r="E29" s="297"/>
      <c r="F29" s="297"/>
      <c r="G29" s="111" t="s">
        <v>1287</v>
      </c>
      <c r="H29" s="111" t="s">
        <v>1144</v>
      </c>
      <c r="I29" s="630"/>
    </row>
    <row r="30" spans="1:9" s="606" customFormat="1" ht="76.5" x14ac:dyDescent="0.25">
      <c r="A30" s="601">
        <v>2</v>
      </c>
      <c r="B30" s="106" t="s">
        <v>1280</v>
      </c>
      <c r="C30" s="304">
        <f>SUM(D30:F30)</f>
        <v>0.08</v>
      </c>
      <c r="D30" s="296">
        <v>0.08</v>
      </c>
      <c r="E30" s="296"/>
      <c r="F30" s="296"/>
      <c r="G30" s="111" t="s">
        <v>1288</v>
      </c>
      <c r="H30" s="111" t="s">
        <v>1289</v>
      </c>
      <c r="I30" s="601"/>
    </row>
    <row r="31" spans="1:9" x14ac:dyDescent="0.2">
      <c r="A31" s="533">
        <f>A27+A24+A21+A15+A30</f>
        <v>17</v>
      </c>
      <c r="B31" s="544" t="s">
        <v>5</v>
      </c>
      <c r="C31" s="207">
        <f>C25+C22+C16+C9+C28</f>
        <v>26.040000000000003</v>
      </c>
      <c r="D31" s="207">
        <f t="shared" ref="D31:F31" si="2">D25+D22+D16+D9+D28</f>
        <v>16.040000000000003</v>
      </c>
      <c r="E31" s="207">
        <f t="shared" si="2"/>
        <v>10</v>
      </c>
      <c r="F31" s="207">
        <f t="shared" si="2"/>
        <v>0</v>
      </c>
      <c r="G31" s="545"/>
      <c r="H31" s="536"/>
      <c r="I31" s="536"/>
    </row>
    <row r="32" spans="1:9" ht="28.5" customHeight="1" x14ac:dyDescent="0.2">
      <c r="A32" s="766" t="s">
        <v>1176</v>
      </c>
      <c r="B32" s="767"/>
      <c r="C32" s="767"/>
      <c r="D32" s="767"/>
      <c r="E32" s="767"/>
      <c r="F32" s="767"/>
      <c r="G32" s="767"/>
      <c r="H32" s="767"/>
      <c r="I32" s="768"/>
    </row>
    <row r="33" spans="1:9" x14ac:dyDescent="0.2">
      <c r="A33" s="547" t="s">
        <v>22</v>
      </c>
      <c r="B33" s="655" t="s">
        <v>532</v>
      </c>
      <c r="C33" s="552">
        <f>SUM(C34:C41)</f>
        <v>10.120000000000001</v>
      </c>
      <c r="D33" s="552">
        <f>SUM(D34:D41)</f>
        <v>10.120000000000001</v>
      </c>
      <c r="E33" s="552">
        <f>SUM(E34:E41)</f>
        <v>0</v>
      </c>
      <c r="F33" s="552">
        <f>SUM(F34:F41)</f>
        <v>0</v>
      </c>
      <c r="G33" s="547"/>
      <c r="H33" s="656"/>
      <c r="I33" s="656"/>
    </row>
    <row r="34" spans="1:9" ht="25.5" x14ac:dyDescent="0.2">
      <c r="A34" s="105">
        <v>1</v>
      </c>
      <c r="B34" s="654" t="s">
        <v>913</v>
      </c>
      <c r="C34" s="127">
        <v>2</v>
      </c>
      <c r="D34" s="264">
        <v>2</v>
      </c>
      <c r="E34" s="215"/>
      <c r="F34" s="105"/>
      <c r="G34" s="126" t="s">
        <v>914</v>
      </c>
      <c r="H34" s="545"/>
      <c r="I34" s="112" t="s">
        <v>43</v>
      </c>
    </row>
    <row r="35" spans="1:9" ht="25.5" x14ac:dyDescent="0.2">
      <c r="A35" s="105">
        <v>2</v>
      </c>
      <c r="B35" s="654" t="s">
        <v>915</v>
      </c>
      <c r="C35" s="127">
        <v>2.2999999999999998</v>
      </c>
      <c r="D35" s="264">
        <v>2.2999999999999998</v>
      </c>
      <c r="E35" s="112"/>
      <c r="F35" s="112"/>
      <c r="G35" s="126" t="s">
        <v>914</v>
      </c>
      <c r="H35" s="545"/>
      <c r="I35" s="112" t="s">
        <v>43</v>
      </c>
    </row>
    <row r="36" spans="1:9" ht="25.5" x14ac:dyDescent="0.2">
      <c r="A36" s="105">
        <v>3</v>
      </c>
      <c r="B36" s="536" t="s">
        <v>916</v>
      </c>
      <c r="C36" s="127">
        <v>2</v>
      </c>
      <c r="D36" s="264">
        <v>2</v>
      </c>
      <c r="E36" s="545"/>
      <c r="F36" s="545"/>
      <c r="G36" s="545" t="s">
        <v>917</v>
      </c>
      <c r="H36" s="545"/>
      <c r="I36" s="112" t="s">
        <v>43</v>
      </c>
    </row>
    <row r="37" spans="1:9" ht="25.5" x14ac:dyDescent="0.2">
      <c r="A37" s="105">
        <v>4</v>
      </c>
      <c r="B37" s="109" t="s">
        <v>920</v>
      </c>
      <c r="C37" s="127">
        <v>1</v>
      </c>
      <c r="D37" s="107">
        <v>1</v>
      </c>
      <c r="E37" s="112"/>
      <c r="F37" s="112"/>
      <c r="G37" s="112" t="s">
        <v>917</v>
      </c>
      <c r="H37" s="112"/>
      <c r="I37" s="112" t="s">
        <v>43</v>
      </c>
    </row>
    <row r="38" spans="1:9" ht="25.5" x14ac:dyDescent="0.2">
      <c r="A38" s="105">
        <v>5</v>
      </c>
      <c r="B38" s="97" t="s">
        <v>921</v>
      </c>
      <c r="C38" s="127">
        <v>0.5</v>
      </c>
      <c r="D38" s="549">
        <v>0.5</v>
      </c>
      <c r="E38" s="550"/>
      <c r="F38" s="550"/>
      <c r="G38" s="112" t="s">
        <v>922</v>
      </c>
      <c r="H38" s="112"/>
      <c r="I38" s="112" t="s">
        <v>43</v>
      </c>
    </row>
    <row r="39" spans="1:9" ht="25.5" x14ac:dyDescent="0.2">
      <c r="A39" s="105">
        <v>6</v>
      </c>
      <c r="B39" s="512" t="s">
        <v>923</v>
      </c>
      <c r="C39" s="127">
        <v>0.34</v>
      </c>
      <c r="D39" s="549">
        <v>0.34</v>
      </c>
      <c r="E39" s="550"/>
      <c r="F39" s="550"/>
      <c r="G39" s="112" t="s">
        <v>924</v>
      </c>
      <c r="H39" s="112"/>
      <c r="I39" s="112" t="s">
        <v>43</v>
      </c>
    </row>
    <row r="40" spans="1:9" ht="25.5" x14ac:dyDescent="0.2">
      <c r="A40" s="105">
        <v>7</v>
      </c>
      <c r="B40" s="537" t="s">
        <v>925</v>
      </c>
      <c r="C40" s="551">
        <f>SUM(D40:F40)</f>
        <v>0.3</v>
      </c>
      <c r="D40" s="551">
        <v>0.3</v>
      </c>
      <c r="E40" s="551"/>
      <c r="F40" s="126"/>
      <c r="G40" s="538" t="s">
        <v>926</v>
      </c>
      <c r="H40" s="537"/>
      <c r="I40" s="112" t="s">
        <v>44</v>
      </c>
    </row>
    <row r="41" spans="1:9" ht="25.5" x14ac:dyDescent="0.2">
      <c r="A41" s="105">
        <v>8</v>
      </c>
      <c r="B41" s="537" t="s">
        <v>927</v>
      </c>
      <c r="C41" s="551">
        <f>SUM(D41:F41)</f>
        <v>1.68</v>
      </c>
      <c r="D41" s="551">
        <v>1.68</v>
      </c>
      <c r="E41" s="551"/>
      <c r="F41" s="126"/>
      <c r="G41" s="538" t="s">
        <v>928</v>
      </c>
      <c r="H41" s="537"/>
      <c r="I41" s="112" t="s">
        <v>44</v>
      </c>
    </row>
    <row r="42" spans="1:9" x14ac:dyDescent="0.2">
      <c r="A42" s="103" t="s">
        <v>23</v>
      </c>
      <c r="B42" s="544" t="s">
        <v>994</v>
      </c>
      <c r="C42" s="552">
        <f>SUM(C43)</f>
        <v>0.5</v>
      </c>
      <c r="D42" s="552">
        <f>SUM(D43)</f>
        <v>0.5</v>
      </c>
      <c r="E42" s="552">
        <f>SUM(E43)</f>
        <v>0</v>
      </c>
      <c r="F42" s="552">
        <f>SUM(F43)</f>
        <v>0</v>
      </c>
      <c r="G42" s="545"/>
      <c r="H42" s="545"/>
      <c r="I42" s="112"/>
    </row>
    <row r="43" spans="1:9" ht="25.5" x14ac:dyDescent="0.2">
      <c r="A43" s="105">
        <v>1</v>
      </c>
      <c r="B43" s="536" t="s">
        <v>918</v>
      </c>
      <c r="C43" s="127">
        <v>0.5</v>
      </c>
      <c r="D43" s="127">
        <v>0.5</v>
      </c>
      <c r="E43" s="127"/>
      <c r="F43" s="127"/>
      <c r="G43" s="545" t="s">
        <v>919</v>
      </c>
      <c r="H43" s="545"/>
      <c r="I43" s="112" t="s">
        <v>43</v>
      </c>
    </row>
    <row r="44" spans="1:9" x14ac:dyDescent="0.2">
      <c r="A44" s="103" t="s">
        <v>24</v>
      </c>
      <c r="B44" s="513" t="s">
        <v>238</v>
      </c>
      <c r="C44" s="277">
        <f>SUM(C45)</f>
        <v>0.5</v>
      </c>
      <c r="D44" s="277">
        <f>SUM(D45)</f>
        <v>0.5</v>
      </c>
      <c r="E44" s="277">
        <f>SUM(E45)</f>
        <v>0</v>
      </c>
      <c r="F44" s="277">
        <f>SUM(F45)</f>
        <v>0</v>
      </c>
      <c r="G44" s="112"/>
      <c r="H44" s="112"/>
      <c r="I44" s="112"/>
    </row>
    <row r="45" spans="1:9" ht="25.5" x14ac:dyDescent="0.2">
      <c r="A45" s="105">
        <v>1</v>
      </c>
      <c r="B45" s="106" t="s">
        <v>929</v>
      </c>
      <c r="C45" s="127">
        <v>0.5</v>
      </c>
      <c r="D45" s="549">
        <v>0.5</v>
      </c>
      <c r="E45" s="553"/>
      <c r="F45" s="549"/>
      <c r="G45" s="112" t="s">
        <v>914</v>
      </c>
      <c r="H45" s="554"/>
      <c r="I45" s="112" t="s">
        <v>43</v>
      </c>
    </row>
    <row r="46" spans="1:9" x14ac:dyDescent="0.2">
      <c r="A46" s="103" t="s">
        <v>25</v>
      </c>
      <c r="B46" s="121" t="s">
        <v>672</v>
      </c>
      <c r="C46" s="552">
        <f>SUM(C47:C51)</f>
        <v>7.5</v>
      </c>
      <c r="D46" s="552">
        <f>SUM(D47:D51)</f>
        <v>7.5</v>
      </c>
      <c r="E46" s="552">
        <f>SUM(E47:E51)</f>
        <v>0</v>
      </c>
      <c r="F46" s="552">
        <f>SUM(F47:F51)</f>
        <v>0</v>
      </c>
      <c r="G46" s="112"/>
      <c r="H46" s="554"/>
      <c r="I46" s="112"/>
    </row>
    <row r="47" spans="1:9" ht="25.5" x14ac:dyDescent="0.2">
      <c r="A47" s="105">
        <v>1</v>
      </c>
      <c r="B47" s="106" t="s">
        <v>930</v>
      </c>
      <c r="C47" s="127">
        <v>0.4</v>
      </c>
      <c r="D47" s="549">
        <v>0.4</v>
      </c>
      <c r="E47" s="553"/>
      <c r="F47" s="549"/>
      <c r="G47" s="112" t="s">
        <v>914</v>
      </c>
      <c r="H47" s="554"/>
      <c r="I47" s="112" t="s">
        <v>43</v>
      </c>
    </row>
    <row r="48" spans="1:9" ht="25.5" x14ac:dyDescent="0.2">
      <c r="A48" s="105">
        <v>2</v>
      </c>
      <c r="B48" s="106" t="s">
        <v>931</v>
      </c>
      <c r="C48" s="127">
        <v>1.2</v>
      </c>
      <c r="D48" s="549">
        <v>1.2</v>
      </c>
      <c r="E48" s="553"/>
      <c r="F48" s="549"/>
      <c r="G48" s="112" t="s">
        <v>914</v>
      </c>
      <c r="H48" s="554"/>
      <c r="I48" s="112" t="s">
        <v>43</v>
      </c>
    </row>
    <row r="49" spans="1:9" ht="25.5" x14ac:dyDescent="0.2">
      <c r="A49" s="105">
        <v>3</v>
      </c>
      <c r="B49" s="106" t="s">
        <v>932</v>
      </c>
      <c r="C49" s="127">
        <v>0.4</v>
      </c>
      <c r="D49" s="549">
        <v>0.4</v>
      </c>
      <c r="E49" s="553"/>
      <c r="F49" s="549"/>
      <c r="G49" s="112" t="s">
        <v>914</v>
      </c>
      <c r="H49" s="554"/>
      <c r="I49" s="112" t="s">
        <v>43</v>
      </c>
    </row>
    <row r="50" spans="1:9" ht="25.5" x14ac:dyDescent="0.2">
      <c r="A50" s="105">
        <v>4</v>
      </c>
      <c r="B50" s="106" t="s">
        <v>940</v>
      </c>
      <c r="C50" s="127">
        <v>3.5</v>
      </c>
      <c r="D50" s="549">
        <v>3.5</v>
      </c>
      <c r="E50" s="553"/>
      <c r="F50" s="549"/>
      <c r="G50" s="112" t="s">
        <v>914</v>
      </c>
      <c r="H50" s="554"/>
      <c r="I50" s="112" t="s">
        <v>43</v>
      </c>
    </row>
    <row r="51" spans="1:9" ht="30.75" customHeight="1" x14ac:dyDescent="0.2">
      <c r="A51" s="105">
        <v>5</v>
      </c>
      <c r="B51" s="106" t="s">
        <v>941</v>
      </c>
      <c r="C51" s="127">
        <v>2</v>
      </c>
      <c r="D51" s="549">
        <v>2</v>
      </c>
      <c r="E51" s="553"/>
      <c r="F51" s="549"/>
      <c r="G51" s="112" t="s">
        <v>914</v>
      </c>
      <c r="H51" s="554"/>
      <c r="I51" s="112" t="s">
        <v>43</v>
      </c>
    </row>
    <row r="52" spans="1:9" ht="18" customHeight="1" x14ac:dyDescent="0.2">
      <c r="A52" s="533">
        <f>A51+A45+A43+A41</f>
        <v>15</v>
      </c>
      <c r="B52" s="544" t="s">
        <v>1267</v>
      </c>
      <c r="C52" s="552">
        <f>SUM(C33,C42,C44,C46)</f>
        <v>18.62</v>
      </c>
      <c r="D52" s="552">
        <f t="shared" ref="D52:F52" si="3">SUM(D33,D42,D44,D46)</f>
        <v>18.62</v>
      </c>
      <c r="E52" s="552">
        <f t="shared" si="3"/>
        <v>0</v>
      </c>
      <c r="F52" s="552">
        <f t="shared" si="3"/>
        <v>0</v>
      </c>
      <c r="G52" s="547"/>
      <c r="H52" s="544"/>
      <c r="I52" s="544"/>
    </row>
    <row r="53" spans="1:9" x14ac:dyDescent="0.2">
      <c r="A53" s="547">
        <f>A52+A31</f>
        <v>32</v>
      </c>
      <c r="B53" s="544" t="s">
        <v>1268</v>
      </c>
      <c r="C53" s="552">
        <f>C52+C31</f>
        <v>44.660000000000004</v>
      </c>
      <c r="D53" s="552">
        <f t="shared" ref="D53:F53" si="4">D52+D31</f>
        <v>34.660000000000004</v>
      </c>
      <c r="E53" s="552">
        <f t="shared" si="4"/>
        <v>10</v>
      </c>
      <c r="F53" s="552">
        <f t="shared" si="4"/>
        <v>0</v>
      </c>
      <c r="G53" s="547"/>
      <c r="H53" s="544"/>
      <c r="I53" s="544"/>
    </row>
    <row r="56" spans="1:9" ht="15.75" x14ac:dyDescent="0.25">
      <c r="D56" s="658" t="s">
        <v>1311</v>
      </c>
      <c r="E56" s="658"/>
      <c r="F56" s="658"/>
      <c r="G56" s="658"/>
      <c r="H56" s="658"/>
    </row>
  </sheetData>
  <mergeCells count="12">
    <mergeCell ref="A1:I1"/>
    <mergeCell ref="A2:I2"/>
    <mergeCell ref="D56:H56"/>
    <mergeCell ref="H5:H6"/>
    <mergeCell ref="I5:I6"/>
    <mergeCell ref="A8:I8"/>
    <mergeCell ref="A32:I32"/>
    <mergeCell ref="A5:A6"/>
    <mergeCell ref="B5:B6"/>
    <mergeCell ref="C5:C6"/>
    <mergeCell ref="D5:F5"/>
    <mergeCell ref="G5:G6"/>
  </mergeCells>
  <printOptions horizontalCentered="1"/>
  <pageMargins left="0.3" right="0.3" top="0.52" bottom="0.5" header="0.16" footer="0.27"/>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E26" sqref="E26:I26"/>
    </sheetView>
  </sheetViews>
  <sheetFormatPr defaultColWidth="7.85546875" defaultRowHeight="12.75" x14ac:dyDescent="0.2"/>
  <cols>
    <col min="1" max="1" width="3.7109375" style="9" customWidth="1"/>
    <col min="2" max="2" width="36.28515625" style="2" customWidth="1"/>
    <col min="3" max="3" width="13.28515625" style="10" customWidth="1"/>
    <col min="4" max="5" width="7.42578125" style="2" customWidth="1"/>
    <col min="6" max="6" width="7.42578125" style="9" customWidth="1"/>
    <col min="7" max="7" width="14.28515625" style="9" customWidth="1"/>
    <col min="8" max="8" width="44.140625" style="2" customWidth="1"/>
    <col min="9" max="9" width="6.28515625" style="581" customWidth="1"/>
    <col min="10" max="16384" width="7.85546875" style="531"/>
  </cols>
  <sheetData>
    <row r="1" spans="1:9" ht="45.95" customHeight="1" x14ac:dyDescent="0.2">
      <c r="A1" s="773" t="s">
        <v>49</v>
      </c>
      <c r="B1" s="773"/>
      <c r="C1" s="773"/>
      <c r="D1" s="773"/>
      <c r="E1" s="773"/>
      <c r="F1" s="773"/>
      <c r="G1" s="773"/>
      <c r="H1" s="773"/>
    </row>
    <row r="2" spans="1:9" ht="20.25" customHeight="1" x14ac:dyDescent="0.2">
      <c r="A2" s="774" t="str">
        <f>'Tong '!A2:H2</f>
        <v>( Kèm theo Tờ trình số 398/UBND-NL2 ngày 05 tháng 12 năm 2017 của UBND tỉnh)</v>
      </c>
      <c r="B2" s="774"/>
      <c r="C2" s="774"/>
      <c r="D2" s="774"/>
      <c r="E2" s="774"/>
      <c r="F2" s="774"/>
      <c r="G2" s="774"/>
      <c r="H2" s="774"/>
    </row>
    <row r="3" spans="1:9" ht="9.75" customHeight="1" x14ac:dyDescent="0.2"/>
    <row r="4" spans="1:9" s="287" customFormat="1" ht="13.5" customHeight="1" x14ac:dyDescent="0.2">
      <c r="A4" s="783" t="s">
        <v>0</v>
      </c>
      <c r="B4" s="758" t="s">
        <v>8</v>
      </c>
      <c r="C4" s="785" t="s">
        <v>6</v>
      </c>
      <c r="D4" s="787" t="s">
        <v>33</v>
      </c>
      <c r="E4" s="788"/>
      <c r="F4" s="789"/>
      <c r="G4" s="758" t="s">
        <v>39</v>
      </c>
      <c r="H4" s="775" t="s">
        <v>34</v>
      </c>
      <c r="I4" s="775" t="s">
        <v>27</v>
      </c>
    </row>
    <row r="5" spans="1:9" s="287" customFormat="1" ht="37.5" customHeight="1" x14ac:dyDescent="0.2">
      <c r="A5" s="784"/>
      <c r="B5" s="759"/>
      <c r="C5" s="786"/>
      <c r="D5" s="483" t="s">
        <v>3</v>
      </c>
      <c r="E5" s="483" t="s">
        <v>1</v>
      </c>
      <c r="F5" s="483" t="s">
        <v>2</v>
      </c>
      <c r="G5" s="759"/>
      <c r="H5" s="776"/>
      <c r="I5" s="776"/>
    </row>
    <row r="6" spans="1:9" x14ac:dyDescent="0.2">
      <c r="A6" s="557">
        <v>-1</v>
      </c>
      <c r="B6" s="557">
        <v>-2</v>
      </c>
      <c r="C6" s="557" t="s">
        <v>531</v>
      </c>
      <c r="D6" s="557">
        <v>-4</v>
      </c>
      <c r="E6" s="557">
        <v>-5</v>
      </c>
      <c r="F6" s="557">
        <v>-6</v>
      </c>
      <c r="G6" s="557">
        <v>-7</v>
      </c>
      <c r="H6" s="557">
        <v>-8</v>
      </c>
      <c r="I6" s="557">
        <v>-9</v>
      </c>
    </row>
    <row r="7" spans="1:9" x14ac:dyDescent="0.2">
      <c r="A7" s="777" t="s">
        <v>41</v>
      </c>
      <c r="B7" s="778"/>
      <c r="C7" s="778"/>
      <c r="D7" s="778"/>
      <c r="E7" s="778"/>
      <c r="F7" s="778"/>
      <c r="G7" s="778"/>
      <c r="H7" s="778"/>
      <c r="I7" s="779"/>
    </row>
    <row r="8" spans="1:9" s="58" customFormat="1" x14ac:dyDescent="0.2">
      <c r="A8" s="608" t="s">
        <v>22</v>
      </c>
      <c r="B8" s="607" t="s">
        <v>1275</v>
      </c>
      <c r="C8" s="609">
        <f>C9</f>
        <v>10.1</v>
      </c>
      <c r="D8" s="609"/>
      <c r="E8" s="609"/>
      <c r="F8" s="609">
        <f t="shared" ref="F8" si="0">F9</f>
        <v>10.1</v>
      </c>
      <c r="G8" s="607"/>
      <c r="H8" s="607"/>
      <c r="I8" s="607"/>
    </row>
    <row r="9" spans="1:9" s="606" customFormat="1" ht="25.5" x14ac:dyDescent="0.25">
      <c r="A9" s="602">
        <v>1</v>
      </c>
      <c r="B9" s="603" t="s">
        <v>1272</v>
      </c>
      <c r="C9" s="610">
        <f>SUM(D9:F9)</f>
        <v>10.1</v>
      </c>
      <c r="D9" s="610"/>
      <c r="E9" s="610"/>
      <c r="F9" s="610">
        <v>10.1</v>
      </c>
      <c r="G9" s="605" t="s">
        <v>1273</v>
      </c>
      <c r="H9" s="605" t="s">
        <v>1274</v>
      </c>
      <c r="I9" s="602"/>
    </row>
    <row r="10" spans="1:9" x14ac:dyDescent="0.2">
      <c r="A10" s="558" t="s">
        <v>23</v>
      </c>
      <c r="B10" s="559" t="s">
        <v>532</v>
      </c>
      <c r="C10" s="470">
        <f>D10+E10+F10</f>
        <v>1.2</v>
      </c>
      <c r="D10" s="560">
        <f>SUM(D11:D12)</f>
        <v>1.2</v>
      </c>
      <c r="E10" s="560">
        <f>SUM(E11:E12)</f>
        <v>0</v>
      </c>
      <c r="F10" s="560">
        <f>SUM(F11:F12)</f>
        <v>0</v>
      </c>
      <c r="G10" s="576"/>
      <c r="H10" s="561"/>
      <c r="I10" s="579"/>
    </row>
    <row r="11" spans="1:9" ht="51" x14ac:dyDescent="0.2">
      <c r="A11" s="431">
        <v>1</v>
      </c>
      <c r="B11" s="109" t="s">
        <v>533</v>
      </c>
      <c r="C11" s="506">
        <f>SUM(D11:F11)</f>
        <v>0.9</v>
      </c>
      <c r="D11" s="562">
        <v>0.9</v>
      </c>
      <c r="E11" s="563"/>
      <c r="F11" s="563"/>
      <c r="G11" s="215" t="s">
        <v>534</v>
      </c>
      <c r="H11" s="564" t="s">
        <v>535</v>
      </c>
      <c r="I11" s="488"/>
    </row>
    <row r="12" spans="1:9" ht="51" x14ac:dyDescent="0.2">
      <c r="A12" s="431">
        <v>2</v>
      </c>
      <c r="B12" s="109" t="s">
        <v>536</v>
      </c>
      <c r="C12" s="506">
        <f>SUM(D12:F12)</f>
        <v>0.3</v>
      </c>
      <c r="D12" s="506">
        <v>0.3</v>
      </c>
      <c r="E12" s="488"/>
      <c r="F12" s="488"/>
      <c r="G12" s="577" t="s">
        <v>537</v>
      </c>
      <c r="H12" s="564" t="s">
        <v>538</v>
      </c>
      <c r="I12" s="488"/>
    </row>
    <row r="13" spans="1:9" s="220" customFormat="1" x14ac:dyDescent="0.2">
      <c r="A13" s="565" t="s">
        <v>24</v>
      </c>
      <c r="B13" s="119" t="s">
        <v>251</v>
      </c>
      <c r="C13" s="509">
        <f>C14</f>
        <v>0.84</v>
      </c>
      <c r="D13" s="509">
        <f t="shared" ref="D13:F13" si="1">D14</f>
        <v>0.84</v>
      </c>
      <c r="E13" s="509">
        <f t="shared" si="1"/>
        <v>0</v>
      </c>
      <c r="F13" s="509">
        <f t="shared" si="1"/>
        <v>0</v>
      </c>
      <c r="G13" s="578"/>
      <c r="H13" s="566"/>
      <c r="I13" s="430"/>
    </row>
    <row r="14" spans="1:9" ht="38.25" x14ac:dyDescent="0.2">
      <c r="A14" s="567">
        <v>1</v>
      </c>
      <c r="B14" s="109" t="s">
        <v>1168</v>
      </c>
      <c r="C14" s="506">
        <f>SUM(D14:F14)</f>
        <v>0.84</v>
      </c>
      <c r="D14" s="506">
        <v>0.84</v>
      </c>
      <c r="E14" s="488"/>
      <c r="F14" s="488"/>
      <c r="G14" s="577" t="s">
        <v>1169</v>
      </c>
      <c r="H14" s="564" t="s">
        <v>1170</v>
      </c>
      <c r="I14" s="488"/>
    </row>
    <row r="15" spans="1:9" x14ac:dyDescent="0.2">
      <c r="A15" s="568">
        <v>4</v>
      </c>
      <c r="B15" s="559" t="s">
        <v>1255</v>
      </c>
      <c r="C15" s="470">
        <f>C13+C10+C8</f>
        <v>12.14</v>
      </c>
      <c r="D15" s="470">
        <f t="shared" ref="D15:F15" si="2">D13+D10+D8</f>
        <v>2.04</v>
      </c>
      <c r="E15" s="470">
        <f t="shared" si="2"/>
        <v>0</v>
      </c>
      <c r="F15" s="470">
        <f t="shared" si="2"/>
        <v>10.1</v>
      </c>
      <c r="G15" s="579"/>
      <c r="H15" s="561"/>
      <c r="I15" s="579"/>
    </row>
    <row r="16" spans="1:9" ht="31.5" customHeight="1" x14ac:dyDescent="0.2">
      <c r="A16" s="780" t="str">
        <f>'TP Ha Tinh'!A51:I51</f>
        <v>B. Công trình, dự án CMĐSD đất đã được HĐND tỉnh thông qua tại các Nghị quyết số 30/NQ-HĐND ngày 15/12/2016, Nghị quyết số 51/NQ-HĐND ngày 15/7/2017 nay chuyển sang thực hiện trong năm 2018</v>
      </c>
      <c r="B16" s="781"/>
      <c r="C16" s="781"/>
      <c r="D16" s="781"/>
      <c r="E16" s="781"/>
      <c r="F16" s="781"/>
      <c r="G16" s="781"/>
      <c r="H16" s="781"/>
      <c r="I16" s="782"/>
    </row>
    <row r="17" spans="1:9" x14ac:dyDescent="0.2">
      <c r="A17" s="558" t="s">
        <v>22</v>
      </c>
      <c r="B17" s="559" t="s">
        <v>26</v>
      </c>
      <c r="C17" s="570">
        <f>SUM(C18:C20)</f>
        <v>3</v>
      </c>
      <c r="D17" s="570">
        <f>SUM(D18:D20)</f>
        <v>3</v>
      </c>
      <c r="E17" s="570">
        <f>SUM(E18:E20)</f>
        <v>0</v>
      </c>
      <c r="F17" s="570">
        <f>SUM(F18:F20)</f>
        <v>0</v>
      </c>
      <c r="G17" s="579"/>
      <c r="H17" s="569"/>
      <c r="I17" s="579"/>
    </row>
    <row r="18" spans="1:9" ht="38.25" x14ac:dyDescent="0.2">
      <c r="A18" s="557">
        <v>1</v>
      </c>
      <c r="B18" s="97" t="s">
        <v>539</v>
      </c>
      <c r="C18" s="506">
        <f>SUM(D18:F18)</f>
        <v>2.2000000000000002</v>
      </c>
      <c r="D18" s="107">
        <v>2.2000000000000002</v>
      </c>
      <c r="E18" s="571"/>
      <c r="F18" s="572"/>
      <c r="G18" s="105" t="s">
        <v>540</v>
      </c>
      <c r="H18" s="569"/>
      <c r="I18" s="579" t="s">
        <v>387</v>
      </c>
    </row>
    <row r="19" spans="1:9" ht="51" x14ac:dyDescent="0.2">
      <c r="A19" s="557">
        <v>2</v>
      </c>
      <c r="B19" s="573" t="s">
        <v>541</v>
      </c>
      <c r="C19" s="506">
        <f t="shared" ref="C19:C22" si="3">SUM(D19:F19)</f>
        <v>0.5</v>
      </c>
      <c r="D19" s="266">
        <v>0.5</v>
      </c>
      <c r="E19" s="112"/>
      <c r="F19" s="572"/>
      <c r="G19" s="107" t="s">
        <v>542</v>
      </c>
      <c r="H19" s="569"/>
      <c r="I19" s="579" t="s">
        <v>387</v>
      </c>
    </row>
    <row r="20" spans="1:9" ht="51" x14ac:dyDescent="0.2">
      <c r="A20" s="557">
        <v>3</v>
      </c>
      <c r="B20" s="573" t="s">
        <v>541</v>
      </c>
      <c r="C20" s="506">
        <f t="shared" si="3"/>
        <v>0.3</v>
      </c>
      <c r="D20" s="266">
        <v>0.3</v>
      </c>
      <c r="E20" s="112"/>
      <c r="F20" s="572"/>
      <c r="G20" s="107" t="s">
        <v>543</v>
      </c>
      <c r="H20" s="569"/>
      <c r="I20" s="579" t="s">
        <v>387</v>
      </c>
    </row>
    <row r="21" spans="1:9" x14ac:dyDescent="0.2">
      <c r="A21" s="558" t="s">
        <v>23</v>
      </c>
      <c r="B21" s="559" t="s">
        <v>104</v>
      </c>
      <c r="C21" s="570">
        <f>C22</f>
        <v>0.3</v>
      </c>
      <c r="D21" s="570">
        <f>D22</f>
        <v>0.3</v>
      </c>
      <c r="E21" s="570">
        <f>E22</f>
        <v>0</v>
      </c>
      <c r="F21" s="570">
        <f>F22</f>
        <v>0</v>
      </c>
      <c r="G21" s="579"/>
      <c r="H21" s="569"/>
      <c r="I21" s="579"/>
    </row>
    <row r="22" spans="1:9" x14ac:dyDescent="0.2">
      <c r="A22" s="557">
        <v>1</v>
      </c>
      <c r="B22" s="106" t="s">
        <v>544</v>
      </c>
      <c r="C22" s="506">
        <f t="shared" si="3"/>
        <v>0.3</v>
      </c>
      <c r="D22" s="266">
        <v>0.3</v>
      </c>
      <c r="E22" s="112"/>
      <c r="F22" s="572"/>
      <c r="G22" s="580" t="s">
        <v>545</v>
      </c>
      <c r="H22" s="569"/>
      <c r="I22" s="579" t="s">
        <v>387</v>
      </c>
    </row>
    <row r="23" spans="1:9" x14ac:dyDescent="0.2">
      <c r="A23" s="568">
        <v>4</v>
      </c>
      <c r="B23" s="574" t="s">
        <v>1253</v>
      </c>
      <c r="C23" s="560">
        <f>SUM(C17+C21)</f>
        <v>3.3</v>
      </c>
      <c r="D23" s="560">
        <f>SUM(D17+D21)</f>
        <v>3.3</v>
      </c>
      <c r="E23" s="560">
        <f>SUM(E17+E21)</f>
        <v>0</v>
      </c>
      <c r="F23" s="560">
        <f>SUM(F17+F21)</f>
        <v>0</v>
      </c>
      <c r="G23" s="572"/>
      <c r="H23" s="575"/>
      <c r="I23" s="572"/>
    </row>
    <row r="24" spans="1:9" x14ac:dyDescent="0.2">
      <c r="A24" s="568">
        <f>A23+A15</f>
        <v>8</v>
      </c>
      <c r="B24" s="574" t="s">
        <v>1263</v>
      </c>
      <c r="C24" s="560">
        <f>C23+C15</f>
        <v>15.440000000000001</v>
      </c>
      <c r="D24" s="560">
        <f t="shared" ref="D24:F24" si="4">D23+D15</f>
        <v>5.34</v>
      </c>
      <c r="E24" s="560">
        <f t="shared" si="4"/>
        <v>0</v>
      </c>
      <c r="F24" s="560">
        <f t="shared" si="4"/>
        <v>10.1</v>
      </c>
      <c r="G24" s="572"/>
      <c r="H24" s="575"/>
      <c r="I24" s="572"/>
    </row>
    <row r="26" spans="1:9" x14ac:dyDescent="0.2">
      <c r="E26" s="772" t="s">
        <v>1311</v>
      </c>
      <c r="F26" s="772"/>
      <c r="G26" s="772"/>
      <c r="H26" s="772"/>
      <c r="I26" s="772"/>
    </row>
  </sheetData>
  <mergeCells count="12">
    <mergeCell ref="E26:I26"/>
    <mergeCell ref="A1:H1"/>
    <mergeCell ref="A2:H2"/>
    <mergeCell ref="G4:G5"/>
    <mergeCell ref="H4:H5"/>
    <mergeCell ref="I4:I5"/>
    <mergeCell ref="A7:I7"/>
    <mergeCell ref="A16:I16"/>
    <mergeCell ref="A4:A5"/>
    <mergeCell ref="B4:B5"/>
    <mergeCell ref="C4:C5"/>
    <mergeCell ref="D4:F4"/>
  </mergeCells>
  <printOptions horizontalCentered="1"/>
  <pageMargins left="0.3" right="0.3" top="0.83" bottom="0.51" header="0.2" footer="0.27"/>
  <pageSetup paperSize="9" orientation="landscape" r:id="rId1"/>
  <headerFooter alignWithMargins="0">
    <oddFooter>&amp;R&amp;P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E22" sqref="E22:I22"/>
    </sheetView>
  </sheetViews>
  <sheetFormatPr defaultColWidth="7.85546875" defaultRowHeight="12.75" x14ac:dyDescent="0.2"/>
  <cols>
    <col min="1" max="1" width="4.42578125" style="9" bestFit="1" customWidth="1"/>
    <col min="2" max="2" width="35.7109375" style="2" customWidth="1"/>
    <col min="3" max="3" width="9.28515625" style="10" customWidth="1"/>
    <col min="4" max="4" width="7.28515625" style="10" customWidth="1"/>
    <col min="5" max="6" width="6.28515625" style="2" customWidth="1"/>
    <col min="7" max="7" width="15.5703125" style="9" customWidth="1"/>
    <col min="8" max="8" width="52.28515625" style="2" customWidth="1"/>
    <col min="9" max="9" width="6.85546875" style="2" customWidth="1"/>
    <col min="10" max="16384" width="7.85546875" style="3"/>
  </cols>
  <sheetData>
    <row r="1" spans="1:9" ht="34.5" customHeight="1" x14ac:dyDescent="0.25">
      <c r="A1" s="664" t="s">
        <v>48</v>
      </c>
      <c r="B1" s="664"/>
      <c r="C1" s="664"/>
      <c r="D1" s="664"/>
      <c r="E1" s="664"/>
      <c r="F1" s="664"/>
      <c r="G1" s="664"/>
      <c r="H1" s="664"/>
      <c r="I1" s="664"/>
    </row>
    <row r="2" spans="1:9" ht="17.25" customHeight="1" x14ac:dyDescent="0.25">
      <c r="A2" s="669" t="str">
        <f>'Tong '!A2:H2</f>
        <v>( Kèm theo Tờ trình số 398/UBND-NL2 ngày 05 tháng 12 năm 2017 của UBND tỉnh)</v>
      </c>
      <c r="B2" s="669"/>
      <c r="C2" s="669"/>
      <c r="D2" s="669"/>
      <c r="E2" s="669"/>
      <c r="F2" s="669"/>
      <c r="G2" s="669"/>
      <c r="H2" s="669"/>
      <c r="I2" s="669"/>
    </row>
    <row r="3" spans="1:9" ht="12" customHeight="1" x14ac:dyDescent="0.25">
      <c r="A3" s="69"/>
      <c r="B3" s="69"/>
      <c r="C3" s="69"/>
      <c r="D3" s="69"/>
      <c r="E3" s="69"/>
      <c r="F3" s="69"/>
      <c r="G3" s="69"/>
      <c r="H3" s="69"/>
      <c r="I3" s="69"/>
    </row>
    <row r="4" spans="1:9" s="287" customFormat="1" ht="12" x14ac:dyDescent="0.2">
      <c r="A4" s="794" t="s">
        <v>546</v>
      </c>
      <c r="B4" s="706" t="s">
        <v>227</v>
      </c>
      <c r="C4" s="711" t="s">
        <v>6</v>
      </c>
      <c r="D4" s="706" t="s">
        <v>33</v>
      </c>
      <c r="E4" s="706"/>
      <c r="F4" s="706"/>
      <c r="G4" s="706" t="s">
        <v>547</v>
      </c>
      <c r="H4" s="706" t="s">
        <v>548</v>
      </c>
      <c r="I4" s="706" t="s">
        <v>4</v>
      </c>
    </row>
    <row r="5" spans="1:9" s="287" customFormat="1" ht="57.75" customHeight="1" x14ac:dyDescent="0.2">
      <c r="A5" s="794"/>
      <c r="B5" s="706"/>
      <c r="C5" s="711"/>
      <c r="D5" s="325" t="s">
        <v>3</v>
      </c>
      <c r="E5" s="282" t="s">
        <v>1</v>
      </c>
      <c r="F5" s="282" t="s">
        <v>2</v>
      </c>
      <c r="G5" s="706"/>
      <c r="H5" s="706"/>
      <c r="I5" s="706"/>
    </row>
    <row r="6" spans="1:9" s="34" customFormat="1" ht="22.5" x14ac:dyDescent="0.2">
      <c r="A6" s="398">
        <v>-1</v>
      </c>
      <c r="B6" s="398">
        <v>-2</v>
      </c>
      <c r="C6" s="582" t="s">
        <v>231</v>
      </c>
      <c r="D6" s="398">
        <v>-4</v>
      </c>
      <c r="E6" s="398">
        <v>-5</v>
      </c>
      <c r="F6" s="398">
        <v>-6</v>
      </c>
      <c r="G6" s="398">
        <v>-7</v>
      </c>
      <c r="H6" s="398">
        <v>-8</v>
      </c>
      <c r="I6" s="398">
        <v>-9</v>
      </c>
    </row>
    <row r="7" spans="1:9" x14ac:dyDescent="0.2">
      <c r="A7" s="790" t="s">
        <v>549</v>
      </c>
      <c r="B7" s="791"/>
      <c r="C7" s="791"/>
      <c r="D7" s="791"/>
      <c r="E7" s="791"/>
      <c r="F7" s="791"/>
      <c r="G7" s="791"/>
      <c r="H7" s="791"/>
      <c r="I7" s="792"/>
    </row>
    <row r="8" spans="1:9" ht="38.25" x14ac:dyDescent="0.2">
      <c r="A8" s="96">
        <v>1</v>
      </c>
      <c r="B8" s="97" t="s">
        <v>550</v>
      </c>
      <c r="C8" s="98">
        <f>SUM(D8:F8)</f>
        <v>1.1299999999999999</v>
      </c>
      <c r="D8" s="98">
        <v>1.1299999999999999</v>
      </c>
      <c r="E8" s="99"/>
      <c r="F8" s="100"/>
      <c r="G8" s="101" t="s">
        <v>551</v>
      </c>
      <c r="H8" s="102" t="s">
        <v>552</v>
      </c>
      <c r="I8" s="100"/>
    </row>
    <row r="9" spans="1:9" ht="25.5" x14ac:dyDescent="0.2">
      <c r="A9" s="96">
        <v>2</v>
      </c>
      <c r="B9" s="97" t="s">
        <v>553</v>
      </c>
      <c r="C9" s="98">
        <f>SUM(D9:F9)</f>
        <v>0.02</v>
      </c>
      <c r="D9" s="98">
        <v>0.02</v>
      </c>
      <c r="E9" s="99"/>
      <c r="F9" s="100"/>
      <c r="G9" s="101" t="s">
        <v>554</v>
      </c>
      <c r="H9" s="102" t="s">
        <v>555</v>
      </c>
      <c r="I9" s="100"/>
    </row>
    <row r="10" spans="1:9" s="220" customFormat="1" x14ac:dyDescent="0.2">
      <c r="A10" s="221">
        <v>2</v>
      </c>
      <c r="B10" s="88" t="s">
        <v>1255</v>
      </c>
      <c r="C10" s="104">
        <f>C8+C9</f>
        <v>1.1499999999999999</v>
      </c>
      <c r="D10" s="104">
        <f>D8+D9</f>
        <v>1.1499999999999999</v>
      </c>
      <c r="E10" s="99"/>
      <c r="F10" s="100"/>
      <c r="G10" s="222"/>
      <c r="H10" s="100"/>
      <c r="I10" s="100"/>
    </row>
    <row r="11" spans="1:9" ht="30.75" customHeight="1" x14ac:dyDescent="0.2">
      <c r="A11" s="793" t="str">
        <f>'TP Ha Tinh'!A51:I51</f>
        <v>B. Công trình, dự án CMĐSD đất đã được HĐND tỉnh thông qua tại các Nghị quyết số 30/NQ-HĐND ngày 15/12/2016, Nghị quyết số 51/NQ-HĐND ngày 15/7/2017 nay chuyển sang thực hiện trong năm 2018</v>
      </c>
      <c r="B11" s="793"/>
      <c r="C11" s="793"/>
      <c r="D11" s="793"/>
      <c r="E11" s="793"/>
      <c r="F11" s="793"/>
      <c r="G11" s="793"/>
      <c r="H11" s="793"/>
      <c r="I11" s="793"/>
    </row>
    <row r="12" spans="1:9" x14ac:dyDescent="0.2">
      <c r="A12" s="103" t="s">
        <v>22</v>
      </c>
      <c r="B12" s="88" t="s">
        <v>26</v>
      </c>
      <c r="C12" s="95">
        <f>D12+E12+F12</f>
        <v>4.5599999999999996</v>
      </c>
      <c r="D12" s="95">
        <f>SUM(D13:D16)</f>
        <v>4.5599999999999996</v>
      </c>
      <c r="E12" s="95">
        <f>SUM(E13:E16)</f>
        <v>0</v>
      </c>
      <c r="F12" s="95">
        <f>SUM(F13:F16)</f>
        <v>0</v>
      </c>
      <c r="G12" s="103"/>
      <c r="H12" s="88"/>
      <c r="I12" s="103"/>
    </row>
    <row r="13" spans="1:9" ht="25.5" x14ac:dyDescent="0.2">
      <c r="A13" s="105">
        <v>1</v>
      </c>
      <c r="B13" s="106" t="s">
        <v>556</v>
      </c>
      <c r="C13" s="107">
        <f>D13+E13+F13</f>
        <v>0.3</v>
      </c>
      <c r="D13" s="107">
        <v>0.3</v>
      </c>
      <c r="E13" s="109"/>
      <c r="F13" s="107"/>
      <c r="G13" s="97" t="s">
        <v>557</v>
      </c>
      <c r="H13" s="106"/>
      <c r="I13" s="108" t="s">
        <v>387</v>
      </c>
    </row>
    <row r="14" spans="1:9" ht="25.5" x14ac:dyDescent="0.2">
      <c r="A14" s="105">
        <v>2</v>
      </c>
      <c r="B14" s="97" t="s">
        <v>558</v>
      </c>
      <c r="C14" s="107">
        <f>D14+E14+F14</f>
        <v>2</v>
      </c>
      <c r="D14" s="107">
        <v>2</v>
      </c>
      <c r="E14" s="109"/>
      <c r="F14" s="109"/>
      <c r="G14" s="97" t="s">
        <v>559</v>
      </c>
      <c r="H14" s="110"/>
      <c r="I14" s="108" t="s">
        <v>1269</v>
      </c>
    </row>
    <row r="15" spans="1:9" x14ac:dyDescent="0.2">
      <c r="A15" s="105">
        <v>3</v>
      </c>
      <c r="B15" s="111" t="s">
        <v>560</v>
      </c>
      <c r="C15" s="107">
        <f>D15+E15+F15</f>
        <v>0.56000000000000005</v>
      </c>
      <c r="D15" s="107">
        <v>0.56000000000000005</v>
      </c>
      <c r="E15" s="112"/>
      <c r="F15" s="108"/>
      <c r="G15" s="108" t="s">
        <v>561</v>
      </c>
      <c r="H15" s="111"/>
      <c r="I15" s="108" t="s">
        <v>1270</v>
      </c>
    </row>
    <row r="16" spans="1:9" ht="38.25" x14ac:dyDescent="0.2">
      <c r="A16" s="105">
        <v>4</v>
      </c>
      <c r="B16" s="113" t="s">
        <v>562</v>
      </c>
      <c r="C16" s="107">
        <f>D16+E16+F16</f>
        <v>1.7</v>
      </c>
      <c r="D16" s="114">
        <v>1.7</v>
      </c>
      <c r="E16" s="114"/>
      <c r="F16" s="114"/>
      <c r="G16" s="115" t="s">
        <v>563</v>
      </c>
      <c r="H16" s="116"/>
      <c r="I16" s="108" t="s">
        <v>1271</v>
      </c>
    </row>
    <row r="17" spans="1:9" x14ac:dyDescent="0.2">
      <c r="A17" s="103" t="s">
        <v>24</v>
      </c>
      <c r="B17" s="88" t="s">
        <v>297</v>
      </c>
      <c r="C17" s="95">
        <f>C18</f>
        <v>0.1</v>
      </c>
      <c r="D17" s="95">
        <f>D18</f>
        <v>0.1</v>
      </c>
      <c r="E17" s="95">
        <f>E18</f>
        <v>0</v>
      </c>
      <c r="F17" s="95">
        <f>F18</f>
        <v>0</v>
      </c>
      <c r="G17" s="103"/>
      <c r="H17" s="214"/>
      <c r="I17" s="103"/>
    </row>
    <row r="18" spans="1:9" ht="25.5" x14ac:dyDescent="0.2">
      <c r="A18" s="105">
        <v>1</v>
      </c>
      <c r="B18" s="116" t="s">
        <v>564</v>
      </c>
      <c r="C18" s="98">
        <f>SUM(D18:F18)</f>
        <v>0.1</v>
      </c>
      <c r="D18" s="107">
        <v>0.1</v>
      </c>
      <c r="E18" s="215"/>
      <c r="F18" s="105"/>
      <c r="G18" s="108" t="s">
        <v>1264</v>
      </c>
      <c r="H18" s="116"/>
      <c r="I18" s="111" t="s">
        <v>395</v>
      </c>
    </row>
    <row r="19" spans="1:9" x14ac:dyDescent="0.2">
      <c r="A19" s="94">
        <v>5</v>
      </c>
      <c r="B19" s="118" t="s">
        <v>1253</v>
      </c>
      <c r="C19" s="95">
        <f>C17+C12</f>
        <v>4.6599999999999993</v>
      </c>
      <c r="D19" s="95">
        <f>D17+D12</f>
        <v>4.6599999999999993</v>
      </c>
      <c r="E19" s="95">
        <f>E17+E12</f>
        <v>0</v>
      </c>
      <c r="F19" s="95">
        <f>F17+F12</f>
        <v>0</v>
      </c>
      <c r="G19" s="117"/>
      <c r="H19" s="118"/>
      <c r="I19" s="117"/>
    </row>
    <row r="20" spans="1:9" x14ac:dyDescent="0.2">
      <c r="A20" s="94">
        <v>7</v>
      </c>
      <c r="B20" s="121" t="s">
        <v>1254</v>
      </c>
      <c r="C20" s="120">
        <f>C19+C10</f>
        <v>5.8099999999999987</v>
      </c>
      <c r="D20" s="120">
        <f>D19+D10</f>
        <v>5.8099999999999987</v>
      </c>
      <c r="E20" s="120">
        <f>E19+E10</f>
        <v>0</v>
      </c>
      <c r="F20" s="120">
        <f>F19+F10</f>
        <v>0</v>
      </c>
      <c r="G20" s="94"/>
      <c r="H20" s="121"/>
      <c r="I20" s="119"/>
    </row>
    <row r="22" spans="1:9" ht="15.75" x14ac:dyDescent="0.25">
      <c r="E22" s="658" t="s">
        <v>1311</v>
      </c>
      <c r="F22" s="658"/>
      <c r="G22" s="658"/>
      <c r="H22" s="658"/>
      <c r="I22" s="658"/>
    </row>
  </sheetData>
  <mergeCells count="12">
    <mergeCell ref="E22:I22"/>
    <mergeCell ref="H4:H5"/>
    <mergeCell ref="I4:I5"/>
    <mergeCell ref="A1:I1"/>
    <mergeCell ref="A2:I2"/>
    <mergeCell ref="A7:I7"/>
    <mergeCell ref="A11:I11"/>
    <mergeCell ref="A4:A5"/>
    <mergeCell ref="B4:B5"/>
    <mergeCell ref="C4:C5"/>
    <mergeCell ref="D4:F4"/>
    <mergeCell ref="G4:G5"/>
  </mergeCells>
  <conditionalFormatting sqref="G19:I19 G14 A19:B19 D15:H16 B14:B16">
    <cfRule type="cellIs" dxfId="11" priority="10" stopIfTrue="1" operator="equal">
      <formula>0</formula>
    </cfRule>
    <cfRule type="cellIs" dxfId="10" priority="11" stopIfTrue="1" operator="equal">
      <formula>0</formula>
    </cfRule>
    <cfRule type="cellIs" dxfId="9" priority="12" stopIfTrue="1" operator="equal">
      <formula>0</formula>
    </cfRule>
  </conditionalFormatting>
  <conditionalFormatting sqref="H18">
    <cfRule type="cellIs" dxfId="8" priority="7" stopIfTrue="1" operator="equal">
      <formula>0</formula>
    </cfRule>
    <cfRule type="cellIs" dxfId="7" priority="8" stopIfTrue="1" operator="equal">
      <formula>0</formula>
    </cfRule>
    <cfRule type="cellIs" dxfId="6" priority="9" stopIfTrue="1" operator="equal">
      <formula>0</formula>
    </cfRule>
  </conditionalFormatting>
  <conditionalFormatting sqref="B18">
    <cfRule type="cellIs" dxfId="5" priority="4" stopIfTrue="1" operator="equal">
      <formula>0</formula>
    </cfRule>
    <cfRule type="cellIs" dxfId="4" priority="5" stopIfTrue="1" operator="equal">
      <formula>0</formula>
    </cfRule>
    <cfRule type="cellIs" dxfId="3" priority="6" stopIfTrue="1" operator="equal">
      <formula>0</formula>
    </cfRule>
  </conditionalFormatting>
  <conditionalFormatting sqref="G18">
    <cfRule type="cellIs" dxfId="2" priority="1" stopIfTrue="1" operator="equal">
      <formula>0</formula>
    </cfRule>
    <cfRule type="cellIs" dxfId="1" priority="2" stopIfTrue="1" operator="equal">
      <formula>0</formula>
    </cfRule>
    <cfRule type="cellIs" dxfId="0" priority="3" stopIfTrue="1" operator="equal">
      <formula>0</formula>
    </cfRule>
  </conditionalFormatting>
  <printOptions horizontalCentered="1"/>
  <pageMargins left="0.3" right="0.3" top="0.75" bottom="0.49" header="0.16" footer="0.27"/>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1"/>
  <sheetViews>
    <sheetView topLeftCell="A70" workbookViewId="0">
      <selection activeCell="E71" sqref="E71:I71"/>
    </sheetView>
  </sheetViews>
  <sheetFormatPr defaultColWidth="7.85546875" defaultRowHeight="12.75" x14ac:dyDescent="0.2"/>
  <cols>
    <col min="1" max="1" width="4.42578125" style="9" bestFit="1" customWidth="1"/>
    <col min="2" max="2" width="39.42578125" style="2" customWidth="1"/>
    <col min="3" max="3" width="9.28515625" style="10" customWidth="1"/>
    <col min="4" max="4" width="6.140625" style="10" customWidth="1"/>
    <col min="5" max="6" width="6.140625" style="2" customWidth="1"/>
    <col min="7" max="7" width="15.5703125" style="9" customWidth="1"/>
    <col min="8" max="8" width="46.5703125" style="2" customWidth="1"/>
    <col min="9" max="9" width="8" style="2" customWidth="1"/>
    <col min="10" max="16384" width="7.85546875" style="531"/>
  </cols>
  <sheetData>
    <row r="1" spans="1:9" ht="15.75" x14ac:dyDescent="0.2">
      <c r="A1" s="800" t="s">
        <v>47</v>
      </c>
      <c r="B1" s="800"/>
      <c r="C1" s="800"/>
      <c r="D1" s="800"/>
      <c r="E1" s="800"/>
      <c r="F1" s="800"/>
      <c r="G1" s="800"/>
      <c r="H1" s="800"/>
      <c r="I1" s="800"/>
    </row>
    <row r="2" spans="1:9" ht="15.75" x14ac:dyDescent="0.2">
      <c r="A2" s="800" t="s">
        <v>38</v>
      </c>
      <c r="B2" s="800"/>
      <c r="C2" s="800"/>
      <c r="D2" s="800"/>
      <c r="E2" s="800"/>
      <c r="F2" s="800"/>
      <c r="G2" s="800"/>
      <c r="H2" s="800"/>
      <c r="I2" s="800"/>
    </row>
    <row r="3" spans="1:9" ht="15.75" x14ac:dyDescent="0.2">
      <c r="A3" s="799" t="str">
        <f>'Tong '!A2:H2</f>
        <v>( Kèm theo Tờ trình số 398/UBND-NL2 ngày 05 tháng 12 năm 2017 của UBND tỉnh)</v>
      </c>
      <c r="B3" s="799"/>
      <c r="C3" s="799"/>
      <c r="D3" s="799"/>
      <c r="E3" s="799"/>
      <c r="F3" s="799"/>
      <c r="G3" s="799"/>
      <c r="H3" s="799"/>
      <c r="I3" s="799"/>
    </row>
    <row r="4" spans="1:9" ht="15.75" x14ac:dyDescent="0.2">
      <c r="A4" s="281"/>
      <c r="B4" s="281"/>
      <c r="C4" s="281"/>
      <c r="D4" s="281"/>
      <c r="E4" s="281"/>
      <c r="F4" s="281"/>
      <c r="G4" s="281"/>
      <c r="H4" s="281"/>
      <c r="I4" s="281"/>
    </row>
    <row r="5" spans="1:9" s="420" customFormat="1" ht="12" x14ac:dyDescent="0.2">
      <c r="A5" s="769" t="s">
        <v>0</v>
      </c>
      <c r="B5" s="675" t="s">
        <v>8</v>
      </c>
      <c r="C5" s="711" t="s">
        <v>6</v>
      </c>
      <c r="D5" s="706" t="s">
        <v>33</v>
      </c>
      <c r="E5" s="706"/>
      <c r="F5" s="706"/>
      <c r="G5" s="675" t="s">
        <v>39</v>
      </c>
      <c r="H5" s="762" t="s">
        <v>34</v>
      </c>
      <c r="I5" s="762" t="s">
        <v>27</v>
      </c>
    </row>
    <row r="6" spans="1:9" s="420" customFormat="1" ht="51.75" customHeight="1" x14ac:dyDescent="0.2">
      <c r="A6" s="769"/>
      <c r="B6" s="675"/>
      <c r="C6" s="711"/>
      <c r="D6" s="282" t="s">
        <v>3</v>
      </c>
      <c r="E6" s="282" t="s">
        <v>1</v>
      </c>
      <c r="F6" s="282" t="s">
        <v>2</v>
      </c>
      <c r="G6" s="675"/>
      <c r="H6" s="762"/>
      <c r="I6" s="762"/>
    </row>
    <row r="7" spans="1:9" s="34" customFormat="1" ht="22.5" x14ac:dyDescent="0.2">
      <c r="A7" s="323">
        <v>-1</v>
      </c>
      <c r="B7" s="323">
        <v>-2</v>
      </c>
      <c r="C7" s="323" t="s">
        <v>35</v>
      </c>
      <c r="D7" s="323">
        <v>-4</v>
      </c>
      <c r="E7" s="323">
        <v>-5</v>
      </c>
      <c r="F7" s="323">
        <v>-6</v>
      </c>
      <c r="G7" s="323">
        <v>-7</v>
      </c>
      <c r="H7" s="323">
        <v>-8</v>
      </c>
      <c r="I7" s="323">
        <v>-9</v>
      </c>
    </row>
    <row r="8" spans="1:9" x14ac:dyDescent="0.2">
      <c r="A8" s="795" t="s">
        <v>41</v>
      </c>
      <c r="B8" s="796"/>
      <c r="C8" s="796"/>
      <c r="D8" s="796"/>
      <c r="E8" s="796"/>
      <c r="F8" s="796"/>
      <c r="G8" s="796"/>
      <c r="H8" s="796"/>
      <c r="I8" s="796"/>
    </row>
    <row r="9" spans="1:9" x14ac:dyDescent="0.2">
      <c r="A9" s="533" t="s">
        <v>22</v>
      </c>
      <c r="B9" s="532" t="s">
        <v>947</v>
      </c>
      <c r="C9" s="583">
        <f>C10</f>
        <v>5.2</v>
      </c>
      <c r="D9" s="583">
        <f>D10</f>
        <v>0</v>
      </c>
      <c r="E9" s="583">
        <f>E10</f>
        <v>5.2</v>
      </c>
      <c r="F9" s="583">
        <f>F10</f>
        <v>0</v>
      </c>
      <c r="G9" s="263"/>
      <c r="H9" s="263"/>
      <c r="I9" s="263"/>
    </row>
    <row r="10" spans="1:9" ht="25.5" x14ac:dyDescent="0.2">
      <c r="A10" s="126">
        <v>1</v>
      </c>
      <c r="B10" s="584" t="s">
        <v>948</v>
      </c>
      <c r="C10" s="585">
        <f>SUM(D10:F10)</f>
        <v>5.2</v>
      </c>
      <c r="D10" s="263"/>
      <c r="E10" s="585">
        <v>5.2</v>
      </c>
      <c r="F10" s="263"/>
      <c r="G10" s="586" t="s">
        <v>614</v>
      </c>
      <c r="H10" s="587" t="s">
        <v>949</v>
      </c>
      <c r="I10" s="263"/>
    </row>
    <row r="11" spans="1:9" x14ac:dyDescent="0.2">
      <c r="A11" s="533" t="s">
        <v>23</v>
      </c>
      <c r="B11" s="387" t="s">
        <v>235</v>
      </c>
      <c r="C11" s="583">
        <f>SUM(C12:C13)</f>
        <v>0.84</v>
      </c>
      <c r="D11" s="583">
        <f>SUM(D12:D13)</f>
        <v>0.84</v>
      </c>
      <c r="E11" s="583">
        <f>SUM(E12:E13)</f>
        <v>0</v>
      </c>
      <c r="F11" s="583">
        <f>SUM(F12:F13)</f>
        <v>0</v>
      </c>
      <c r="G11" s="588"/>
      <c r="H11" s="589"/>
      <c r="I11" s="589"/>
    </row>
    <row r="12" spans="1:9" ht="25.5" x14ac:dyDescent="0.2">
      <c r="A12" s="112">
        <v>1</v>
      </c>
      <c r="B12" s="106" t="s">
        <v>565</v>
      </c>
      <c r="C12" s="585">
        <f>SUM(D12:F12)</f>
        <v>0.14000000000000001</v>
      </c>
      <c r="D12" s="585">
        <v>0.14000000000000001</v>
      </c>
      <c r="E12" s="585"/>
      <c r="F12" s="271"/>
      <c r="G12" s="112" t="s">
        <v>566</v>
      </c>
      <c r="H12" s="109" t="s">
        <v>567</v>
      </c>
      <c r="I12" s="112"/>
    </row>
    <row r="13" spans="1:9" ht="25.5" x14ac:dyDescent="0.2">
      <c r="A13" s="112">
        <v>2</v>
      </c>
      <c r="B13" s="564" t="s">
        <v>950</v>
      </c>
      <c r="C13" s="585">
        <f>SUM(D13:F13)</f>
        <v>0.7</v>
      </c>
      <c r="D13" s="585">
        <v>0.7</v>
      </c>
      <c r="E13" s="585"/>
      <c r="F13" s="271"/>
      <c r="G13" s="112" t="s">
        <v>951</v>
      </c>
      <c r="H13" s="555" t="s">
        <v>952</v>
      </c>
      <c r="I13" s="112"/>
    </row>
    <row r="14" spans="1:9" x14ac:dyDescent="0.2">
      <c r="A14" s="276" t="s">
        <v>24</v>
      </c>
      <c r="B14" s="121" t="s">
        <v>396</v>
      </c>
      <c r="C14" s="583">
        <f>C15</f>
        <v>0.1</v>
      </c>
      <c r="D14" s="583">
        <f>D15</f>
        <v>0.1</v>
      </c>
      <c r="E14" s="583">
        <f>E15</f>
        <v>0</v>
      </c>
      <c r="F14" s="583">
        <f>F15</f>
        <v>0</v>
      </c>
      <c r="G14" s="276"/>
      <c r="H14" s="119"/>
      <c r="I14" s="276"/>
    </row>
    <row r="15" spans="1:9" x14ac:dyDescent="0.2">
      <c r="A15" s="112">
        <v>1</v>
      </c>
      <c r="B15" s="109" t="s">
        <v>568</v>
      </c>
      <c r="C15" s="585">
        <f>SUM(D15:F15)</f>
        <v>0.1</v>
      </c>
      <c r="D15" s="585">
        <v>0.1</v>
      </c>
      <c r="E15" s="271"/>
      <c r="F15" s="271"/>
      <c r="G15" s="112" t="s">
        <v>569</v>
      </c>
      <c r="H15" s="408" t="s">
        <v>570</v>
      </c>
      <c r="I15" s="112"/>
    </row>
    <row r="16" spans="1:9" x14ac:dyDescent="0.2">
      <c r="A16" s="276" t="s">
        <v>25</v>
      </c>
      <c r="B16" s="444" t="s">
        <v>26</v>
      </c>
      <c r="C16" s="583">
        <f>SUM(C17:C24)</f>
        <v>5.410000000000001</v>
      </c>
      <c r="D16" s="583">
        <f>SUM(D17:D24)</f>
        <v>5.410000000000001</v>
      </c>
      <c r="E16" s="583">
        <f>SUM(E17:E24)</f>
        <v>0</v>
      </c>
      <c r="F16" s="583">
        <f>SUM(F17:F24)</f>
        <v>0</v>
      </c>
      <c r="G16" s="276"/>
      <c r="H16" s="277"/>
      <c r="I16" s="276"/>
    </row>
    <row r="17" spans="1:9" ht="25.5" x14ac:dyDescent="0.2">
      <c r="A17" s="112">
        <v>1</v>
      </c>
      <c r="B17" s="106" t="s">
        <v>571</v>
      </c>
      <c r="C17" s="585">
        <f>SUM(D17:F17)</f>
        <v>0.74</v>
      </c>
      <c r="D17" s="585">
        <v>0.74</v>
      </c>
      <c r="E17" s="585"/>
      <c r="F17" s="271"/>
      <c r="G17" s="112" t="s">
        <v>572</v>
      </c>
      <c r="H17" s="590" t="s">
        <v>573</v>
      </c>
      <c r="I17" s="112"/>
    </row>
    <row r="18" spans="1:9" ht="25.5" x14ac:dyDescent="0.2">
      <c r="A18" s="112">
        <v>2</v>
      </c>
      <c r="B18" s="334" t="s">
        <v>574</v>
      </c>
      <c r="C18" s="585">
        <f t="shared" ref="C18:C39" si="0">SUM(D18:F18)</f>
        <v>0.68</v>
      </c>
      <c r="D18" s="585">
        <v>0.68</v>
      </c>
      <c r="E18" s="585"/>
      <c r="F18" s="271"/>
      <c r="G18" s="112" t="s">
        <v>575</v>
      </c>
      <c r="H18" s="168" t="s">
        <v>576</v>
      </c>
      <c r="I18" s="112"/>
    </row>
    <row r="19" spans="1:9" ht="25.5" x14ac:dyDescent="0.2">
      <c r="A19" s="112">
        <v>3</v>
      </c>
      <c r="B19" s="109" t="s">
        <v>953</v>
      </c>
      <c r="C19" s="585">
        <f t="shared" si="0"/>
        <v>1.7</v>
      </c>
      <c r="D19" s="585">
        <v>1.7</v>
      </c>
      <c r="E19" s="585"/>
      <c r="F19" s="271"/>
      <c r="G19" s="112" t="s">
        <v>954</v>
      </c>
      <c r="H19" s="168" t="s">
        <v>955</v>
      </c>
      <c r="I19" s="112"/>
    </row>
    <row r="20" spans="1:9" ht="25.5" x14ac:dyDescent="0.2">
      <c r="A20" s="112">
        <v>4</v>
      </c>
      <c r="B20" s="409" t="s">
        <v>956</v>
      </c>
      <c r="C20" s="585">
        <f t="shared" si="0"/>
        <v>1</v>
      </c>
      <c r="D20" s="585">
        <v>1</v>
      </c>
      <c r="E20" s="585"/>
      <c r="F20" s="271"/>
      <c r="G20" s="112" t="s">
        <v>957</v>
      </c>
      <c r="H20" s="587" t="s">
        <v>958</v>
      </c>
      <c r="I20" s="112"/>
    </row>
    <row r="21" spans="1:9" ht="25.5" x14ac:dyDescent="0.2">
      <c r="A21" s="112">
        <v>5</v>
      </c>
      <c r="B21" s="409" t="s">
        <v>959</v>
      </c>
      <c r="C21" s="585">
        <f t="shared" si="0"/>
        <v>1.1000000000000001</v>
      </c>
      <c r="D21" s="585">
        <v>1.1000000000000001</v>
      </c>
      <c r="E21" s="585"/>
      <c r="F21" s="271"/>
      <c r="G21" s="112" t="s">
        <v>960</v>
      </c>
      <c r="H21" s="587" t="s">
        <v>961</v>
      </c>
      <c r="I21" s="112"/>
    </row>
    <row r="22" spans="1:9" ht="25.5" x14ac:dyDescent="0.2">
      <c r="A22" s="112">
        <v>6</v>
      </c>
      <c r="B22" s="564" t="s">
        <v>577</v>
      </c>
      <c r="C22" s="585">
        <f t="shared" si="0"/>
        <v>0.08</v>
      </c>
      <c r="D22" s="585">
        <v>0.08</v>
      </c>
      <c r="E22" s="585"/>
      <c r="F22" s="271"/>
      <c r="G22" s="112" t="s">
        <v>578</v>
      </c>
      <c r="H22" s="555" t="s">
        <v>579</v>
      </c>
      <c r="I22" s="112"/>
    </row>
    <row r="23" spans="1:9" ht="25.5" x14ac:dyDescent="0.2">
      <c r="A23" s="112">
        <v>7</v>
      </c>
      <c r="B23" s="409" t="s">
        <v>580</v>
      </c>
      <c r="C23" s="585">
        <f t="shared" si="0"/>
        <v>7.0000000000000007E-2</v>
      </c>
      <c r="D23" s="585">
        <v>7.0000000000000007E-2</v>
      </c>
      <c r="E23" s="585"/>
      <c r="F23" s="271"/>
      <c r="G23" s="112" t="s">
        <v>581</v>
      </c>
      <c r="H23" s="555" t="s">
        <v>579</v>
      </c>
      <c r="I23" s="112"/>
    </row>
    <row r="24" spans="1:9" ht="38.25" x14ac:dyDescent="0.2">
      <c r="A24" s="112">
        <v>8</v>
      </c>
      <c r="B24" s="409" t="s">
        <v>582</v>
      </c>
      <c r="C24" s="585">
        <f t="shared" si="0"/>
        <v>0.04</v>
      </c>
      <c r="D24" s="585">
        <v>0.04</v>
      </c>
      <c r="E24" s="585"/>
      <c r="F24" s="271"/>
      <c r="G24" s="112" t="s">
        <v>583</v>
      </c>
      <c r="H24" s="555" t="s">
        <v>579</v>
      </c>
      <c r="I24" s="112"/>
    </row>
    <row r="25" spans="1:9" x14ac:dyDescent="0.2">
      <c r="A25" s="276" t="s">
        <v>103</v>
      </c>
      <c r="B25" s="444" t="s">
        <v>241</v>
      </c>
      <c r="C25" s="583">
        <f>C26</f>
        <v>9.9</v>
      </c>
      <c r="D25" s="583">
        <f>D26</f>
        <v>0</v>
      </c>
      <c r="E25" s="583">
        <f>E26</f>
        <v>9.9</v>
      </c>
      <c r="F25" s="583">
        <f>F26</f>
        <v>0</v>
      </c>
      <c r="G25" s="112"/>
      <c r="H25" s="555"/>
      <c r="I25" s="112"/>
    </row>
    <row r="26" spans="1:9" ht="38.25" x14ac:dyDescent="0.2">
      <c r="A26" s="112">
        <v>1</v>
      </c>
      <c r="B26" s="109" t="s">
        <v>962</v>
      </c>
      <c r="C26" s="585">
        <f t="shared" si="0"/>
        <v>9.9</v>
      </c>
      <c r="D26" s="585"/>
      <c r="E26" s="585">
        <v>9.9</v>
      </c>
      <c r="F26" s="271"/>
      <c r="G26" s="112" t="s">
        <v>963</v>
      </c>
      <c r="H26" s="109" t="s">
        <v>964</v>
      </c>
      <c r="I26" s="112"/>
    </row>
    <row r="27" spans="1:9" x14ac:dyDescent="0.2">
      <c r="A27" s="276" t="s">
        <v>111</v>
      </c>
      <c r="B27" s="444" t="s">
        <v>104</v>
      </c>
      <c r="C27" s="583">
        <f>SUM(C28:C39)</f>
        <v>4.1399999999999997</v>
      </c>
      <c r="D27" s="583">
        <f>SUM(D28:D39)</f>
        <v>4.1399999999999997</v>
      </c>
      <c r="E27" s="583">
        <f>SUM(E28:E39)</f>
        <v>0</v>
      </c>
      <c r="F27" s="583">
        <f>SUM(F28:F39)</f>
        <v>0</v>
      </c>
      <c r="G27" s="276"/>
      <c r="H27" s="214"/>
      <c r="I27" s="276"/>
    </row>
    <row r="28" spans="1:9" ht="38.25" x14ac:dyDescent="0.2">
      <c r="A28" s="112">
        <v>1</v>
      </c>
      <c r="B28" s="106" t="s">
        <v>965</v>
      </c>
      <c r="C28" s="585">
        <f t="shared" si="0"/>
        <v>0.6</v>
      </c>
      <c r="D28" s="585">
        <v>0.6</v>
      </c>
      <c r="E28" s="585"/>
      <c r="F28" s="271"/>
      <c r="G28" s="112" t="s">
        <v>584</v>
      </c>
      <c r="H28" s="168" t="s">
        <v>585</v>
      </c>
      <c r="I28" s="112"/>
    </row>
    <row r="29" spans="1:9" ht="25.5" x14ac:dyDescent="0.2">
      <c r="A29" s="112">
        <v>2</v>
      </c>
      <c r="B29" s="106" t="s">
        <v>966</v>
      </c>
      <c r="C29" s="585">
        <f t="shared" si="0"/>
        <v>0.22</v>
      </c>
      <c r="D29" s="585">
        <v>0.22</v>
      </c>
      <c r="E29" s="585"/>
      <c r="F29" s="271"/>
      <c r="G29" s="112" t="s">
        <v>586</v>
      </c>
      <c r="H29" s="168" t="s">
        <v>587</v>
      </c>
      <c r="I29" s="112"/>
    </row>
    <row r="30" spans="1:9" ht="25.5" x14ac:dyDescent="0.2">
      <c r="A30" s="112">
        <v>3</v>
      </c>
      <c r="B30" s="334" t="s">
        <v>967</v>
      </c>
      <c r="C30" s="585">
        <f t="shared" si="0"/>
        <v>0.98</v>
      </c>
      <c r="D30" s="585">
        <v>0.98</v>
      </c>
      <c r="E30" s="585"/>
      <c r="F30" s="271"/>
      <c r="G30" s="112" t="s">
        <v>575</v>
      </c>
      <c r="H30" s="168" t="s">
        <v>576</v>
      </c>
      <c r="I30" s="112"/>
    </row>
    <row r="31" spans="1:9" ht="38.25" x14ac:dyDescent="0.2">
      <c r="A31" s="112">
        <v>4</v>
      </c>
      <c r="B31" s="106" t="s">
        <v>968</v>
      </c>
      <c r="C31" s="585">
        <f t="shared" si="0"/>
        <v>0.1</v>
      </c>
      <c r="D31" s="585">
        <v>0.1</v>
      </c>
      <c r="E31" s="585"/>
      <c r="F31" s="271"/>
      <c r="G31" s="112" t="s">
        <v>588</v>
      </c>
      <c r="H31" s="106" t="s">
        <v>589</v>
      </c>
      <c r="I31" s="112"/>
    </row>
    <row r="32" spans="1:9" ht="25.5" x14ac:dyDescent="0.2">
      <c r="A32" s="112">
        <v>5</v>
      </c>
      <c r="B32" s="106" t="s">
        <v>969</v>
      </c>
      <c r="C32" s="585">
        <f t="shared" si="0"/>
        <v>0.02</v>
      </c>
      <c r="D32" s="585">
        <v>0.02</v>
      </c>
      <c r="E32" s="585"/>
      <c r="F32" s="271"/>
      <c r="G32" s="112" t="s">
        <v>590</v>
      </c>
      <c r="H32" s="109" t="s">
        <v>591</v>
      </c>
      <c r="I32" s="112"/>
    </row>
    <row r="33" spans="1:9" ht="25.5" x14ac:dyDescent="0.2">
      <c r="A33" s="112">
        <v>6</v>
      </c>
      <c r="B33" s="106" t="s">
        <v>970</v>
      </c>
      <c r="C33" s="585">
        <f t="shared" si="0"/>
        <v>0.4</v>
      </c>
      <c r="D33" s="585">
        <v>0.4</v>
      </c>
      <c r="E33" s="585"/>
      <c r="F33" s="271"/>
      <c r="G33" s="112" t="s">
        <v>592</v>
      </c>
      <c r="H33" s="109" t="s">
        <v>593</v>
      </c>
      <c r="I33" s="112"/>
    </row>
    <row r="34" spans="1:9" ht="25.5" x14ac:dyDescent="0.2">
      <c r="A34" s="112">
        <v>7</v>
      </c>
      <c r="B34" s="106" t="s">
        <v>971</v>
      </c>
      <c r="C34" s="585">
        <f t="shared" si="0"/>
        <v>0.2</v>
      </c>
      <c r="D34" s="585">
        <v>0.2</v>
      </c>
      <c r="E34" s="585"/>
      <c r="F34" s="271"/>
      <c r="G34" s="112" t="s">
        <v>594</v>
      </c>
      <c r="H34" s="109" t="s">
        <v>593</v>
      </c>
      <c r="I34" s="112"/>
    </row>
    <row r="35" spans="1:9" ht="25.5" x14ac:dyDescent="0.2">
      <c r="A35" s="112">
        <v>8</v>
      </c>
      <c r="B35" s="106" t="s">
        <v>972</v>
      </c>
      <c r="C35" s="585">
        <f t="shared" si="0"/>
        <v>0.32</v>
      </c>
      <c r="D35" s="585">
        <v>0.32</v>
      </c>
      <c r="E35" s="585"/>
      <c r="F35" s="271"/>
      <c r="G35" s="112" t="s">
        <v>595</v>
      </c>
      <c r="H35" s="109" t="s">
        <v>596</v>
      </c>
      <c r="I35" s="112"/>
    </row>
    <row r="36" spans="1:9" ht="25.5" x14ac:dyDescent="0.2">
      <c r="A36" s="112">
        <v>9</v>
      </c>
      <c r="B36" s="106" t="s">
        <v>973</v>
      </c>
      <c r="C36" s="585">
        <f t="shared" si="0"/>
        <v>0.4</v>
      </c>
      <c r="D36" s="585">
        <v>0.4</v>
      </c>
      <c r="E36" s="585"/>
      <c r="F36" s="271"/>
      <c r="G36" s="112" t="s">
        <v>597</v>
      </c>
      <c r="H36" s="109" t="s">
        <v>567</v>
      </c>
      <c r="I36" s="112"/>
    </row>
    <row r="37" spans="1:9" ht="38.25" x14ac:dyDescent="0.2">
      <c r="A37" s="112">
        <v>10</v>
      </c>
      <c r="B37" s="409" t="s">
        <v>974</v>
      </c>
      <c r="C37" s="585">
        <f t="shared" si="0"/>
        <v>0.3</v>
      </c>
      <c r="D37" s="585">
        <v>0.3</v>
      </c>
      <c r="E37" s="585"/>
      <c r="F37" s="271"/>
      <c r="G37" s="112" t="s">
        <v>598</v>
      </c>
      <c r="H37" s="109" t="s">
        <v>599</v>
      </c>
      <c r="I37" s="112"/>
    </row>
    <row r="38" spans="1:9" ht="25.5" x14ac:dyDescent="0.2">
      <c r="A38" s="112">
        <v>11</v>
      </c>
      <c r="B38" s="409" t="s">
        <v>600</v>
      </c>
      <c r="C38" s="585">
        <f t="shared" si="0"/>
        <v>0.45</v>
      </c>
      <c r="D38" s="585">
        <v>0.45</v>
      </c>
      <c r="E38" s="585"/>
      <c r="F38" s="271"/>
      <c r="G38" s="112" t="s">
        <v>601</v>
      </c>
      <c r="H38" s="106" t="s">
        <v>602</v>
      </c>
      <c r="I38" s="112"/>
    </row>
    <row r="39" spans="1:9" ht="38.25" x14ac:dyDescent="0.2">
      <c r="A39" s="112">
        <v>12</v>
      </c>
      <c r="B39" s="409" t="s">
        <v>975</v>
      </c>
      <c r="C39" s="585">
        <f t="shared" si="0"/>
        <v>0.15</v>
      </c>
      <c r="D39" s="585">
        <v>0.15</v>
      </c>
      <c r="E39" s="585"/>
      <c r="F39" s="271"/>
      <c r="G39" s="112" t="s">
        <v>583</v>
      </c>
      <c r="H39" s="555" t="s">
        <v>603</v>
      </c>
      <c r="I39" s="112"/>
    </row>
    <row r="40" spans="1:9" x14ac:dyDescent="0.2">
      <c r="A40" s="103">
        <f>A39+A26+A24+A15+A13+A10</f>
        <v>25</v>
      </c>
      <c r="B40" s="444" t="s">
        <v>1267</v>
      </c>
      <c r="C40" s="583">
        <f>C27+C16+C14+C11+C25+C9</f>
        <v>25.59</v>
      </c>
      <c r="D40" s="583">
        <f>D27+D16+D14+D11+D25+D9</f>
        <v>10.49</v>
      </c>
      <c r="E40" s="583">
        <f>E27+E16+E14+E11+E25+E9</f>
        <v>15.100000000000001</v>
      </c>
      <c r="F40" s="583">
        <f>F27+F16+F14+F11+F25+F9</f>
        <v>0</v>
      </c>
      <c r="G40" s="276"/>
      <c r="H40" s="214"/>
      <c r="I40" s="276"/>
    </row>
    <row r="41" spans="1:9" ht="33" customHeight="1" x14ac:dyDescent="0.2">
      <c r="A41" s="797" t="s">
        <v>385</v>
      </c>
      <c r="B41" s="798"/>
      <c r="C41" s="798"/>
      <c r="D41" s="798"/>
      <c r="E41" s="798"/>
      <c r="F41" s="798"/>
      <c r="G41" s="798"/>
      <c r="H41" s="798"/>
      <c r="I41" s="798"/>
    </row>
    <row r="42" spans="1:9" x14ac:dyDescent="0.2">
      <c r="A42" s="533" t="s">
        <v>22</v>
      </c>
      <c r="B42" s="546" t="s">
        <v>251</v>
      </c>
      <c r="C42" s="591">
        <f>C43</f>
        <v>2</v>
      </c>
      <c r="D42" s="591">
        <f>D43</f>
        <v>2</v>
      </c>
      <c r="E42" s="591">
        <f>E43</f>
        <v>0</v>
      </c>
      <c r="F42" s="591">
        <f>F43</f>
        <v>0</v>
      </c>
      <c r="G42" s="548"/>
      <c r="H42" s="548"/>
      <c r="I42" s="548"/>
    </row>
    <row r="43" spans="1:9" ht="25.5" x14ac:dyDescent="0.2">
      <c r="A43" s="112">
        <v>1</v>
      </c>
      <c r="B43" s="106" t="s">
        <v>604</v>
      </c>
      <c r="C43" s="585">
        <f t="shared" ref="C43" si="1">SUM(D43:F43)</f>
        <v>2</v>
      </c>
      <c r="D43" s="587">
        <v>2</v>
      </c>
      <c r="E43" s="587"/>
      <c r="F43" s="109"/>
      <c r="G43" s="112" t="s">
        <v>605</v>
      </c>
      <c r="H43" s="590"/>
      <c r="I43" s="112" t="s">
        <v>387</v>
      </c>
    </row>
    <row r="44" spans="1:9" x14ac:dyDescent="0.2">
      <c r="A44" s="533" t="s">
        <v>23</v>
      </c>
      <c r="B44" s="387" t="s">
        <v>235</v>
      </c>
      <c r="C44" s="592">
        <f>C45+C46</f>
        <v>8.15</v>
      </c>
      <c r="D44" s="592">
        <f t="shared" ref="D44:F44" si="2">D45+D46</f>
        <v>1</v>
      </c>
      <c r="E44" s="592">
        <f t="shared" si="2"/>
        <v>7.15</v>
      </c>
      <c r="F44" s="592">
        <f t="shared" si="2"/>
        <v>0</v>
      </c>
      <c r="G44" s="593"/>
      <c r="H44" s="594"/>
      <c r="I44" s="594"/>
    </row>
    <row r="45" spans="1:9" ht="38.25" x14ac:dyDescent="0.2">
      <c r="A45" s="112">
        <v>1</v>
      </c>
      <c r="B45" s="409" t="s">
        <v>607</v>
      </c>
      <c r="C45" s="585">
        <f t="shared" ref="C45:C67" si="3">SUM(D45:F45)</f>
        <v>7.15</v>
      </c>
      <c r="D45" s="587">
        <v>0</v>
      </c>
      <c r="E45" s="587">
        <v>7.15</v>
      </c>
      <c r="F45" s="109"/>
      <c r="G45" s="112" t="s">
        <v>606</v>
      </c>
      <c r="H45" s="109"/>
      <c r="I45" s="112" t="s">
        <v>395</v>
      </c>
    </row>
    <row r="46" spans="1:9" ht="25.5" x14ac:dyDescent="0.2">
      <c r="A46" s="112">
        <v>2</v>
      </c>
      <c r="B46" s="409" t="s">
        <v>1007</v>
      </c>
      <c r="C46" s="585">
        <f t="shared" si="3"/>
        <v>1</v>
      </c>
      <c r="D46" s="587">
        <v>1</v>
      </c>
      <c r="E46" s="587"/>
      <c r="F46" s="109"/>
      <c r="G46" s="112" t="s">
        <v>1008</v>
      </c>
      <c r="H46" s="109"/>
      <c r="I46" s="112" t="s">
        <v>395</v>
      </c>
    </row>
    <row r="47" spans="1:9" x14ac:dyDescent="0.2">
      <c r="A47" s="276" t="s">
        <v>24</v>
      </c>
      <c r="B47" s="444" t="s">
        <v>26</v>
      </c>
      <c r="C47" s="592">
        <f>SUM(C48:C54)</f>
        <v>11.93</v>
      </c>
      <c r="D47" s="592">
        <f>SUM(D48:D54)</f>
        <v>9.43</v>
      </c>
      <c r="E47" s="592">
        <f>SUM(E48:E54)</f>
        <v>2.5</v>
      </c>
      <c r="F47" s="592">
        <f>SUM(F48:F54)</f>
        <v>0</v>
      </c>
      <c r="G47" s="276"/>
      <c r="H47" s="88"/>
      <c r="I47" s="276"/>
    </row>
    <row r="48" spans="1:9" ht="25.5" x14ac:dyDescent="0.2">
      <c r="A48" s="112">
        <v>1</v>
      </c>
      <c r="B48" s="106" t="s">
        <v>608</v>
      </c>
      <c r="C48" s="585">
        <f t="shared" si="3"/>
        <v>3</v>
      </c>
      <c r="D48" s="587">
        <v>3</v>
      </c>
      <c r="E48" s="587"/>
      <c r="F48" s="109"/>
      <c r="G48" s="112" t="s">
        <v>586</v>
      </c>
      <c r="H48" s="408"/>
      <c r="I48" s="112" t="s">
        <v>387</v>
      </c>
    </row>
    <row r="49" spans="1:9" ht="25.5" x14ac:dyDescent="0.2">
      <c r="A49" s="595" t="s">
        <v>449</v>
      </c>
      <c r="B49" s="334" t="s">
        <v>609</v>
      </c>
      <c r="C49" s="585">
        <f t="shared" si="3"/>
        <v>0.8</v>
      </c>
      <c r="D49" s="587">
        <v>0.8</v>
      </c>
      <c r="E49" s="596"/>
      <c r="F49" s="109"/>
      <c r="G49" s="112" t="s">
        <v>569</v>
      </c>
      <c r="H49" s="109"/>
      <c r="I49" s="112" t="s">
        <v>395</v>
      </c>
    </row>
    <row r="50" spans="1:9" ht="25.5" x14ac:dyDescent="0.2">
      <c r="A50" s="112">
        <v>3</v>
      </c>
      <c r="B50" s="106" t="s">
        <v>610</v>
      </c>
      <c r="C50" s="585">
        <f t="shared" si="3"/>
        <v>0.89</v>
      </c>
      <c r="D50" s="587">
        <v>0.89</v>
      </c>
      <c r="E50" s="587"/>
      <c r="F50" s="109"/>
      <c r="G50" s="112" t="s">
        <v>611</v>
      </c>
      <c r="H50" s="109"/>
      <c r="I50" s="112" t="s">
        <v>387</v>
      </c>
    </row>
    <row r="51" spans="1:9" ht="25.5" x14ac:dyDescent="0.2">
      <c r="A51" s="112">
        <v>4</v>
      </c>
      <c r="B51" s="106" t="s">
        <v>612</v>
      </c>
      <c r="C51" s="585">
        <f t="shared" si="3"/>
        <v>0.34</v>
      </c>
      <c r="D51" s="587">
        <v>0.34</v>
      </c>
      <c r="E51" s="587"/>
      <c r="F51" s="109"/>
      <c r="G51" s="112" t="s">
        <v>611</v>
      </c>
      <c r="H51" s="109"/>
      <c r="I51" s="112" t="s">
        <v>387</v>
      </c>
    </row>
    <row r="52" spans="1:9" ht="25.5" x14ac:dyDescent="0.2">
      <c r="A52" s="112">
        <v>5</v>
      </c>
      <c r="B52" s="109" t="s">
        <v>976</v>
      </c>
      <c r="C52" s="585">
        <f t="shared" si="3"/>
        <v>3</v>
      </c>
      <c r="D52" s="587">
        <v>2.5</v>
      </c>
      <c r="E52" s="587">
        <v>0.5</v>
      </c>
      <c r="F52" s="109"/>
      <c r="G52" s="112" t="s">
        <v>977</v>
      </c>
      <c r="H52" s="109"/>
      <c r="I52" s="112" t="s">
        <v>395</v>
      </c>
    </row>
    <row r="53" spans="1:9" ht="25.5" x14ac:dyDescent="0.2">
      <c r="A53" s="112">
        <v>6</v>
      </c>
      <c r="B53" s="106" t="s">
        <v>613</v>
      </c>
      <c r="C53" s="585">
        <f t="shared" si="3"/>
        <v>0.4</v>
      </c>
      <c r="D53" s="587">
        <v>0.4</v>
      </c>
      <c r="E53" s="587"/>
      <c r="F53" s="109"/>
      <c r="G53" s="112" t="s">
        <v>614</v>
      </c>
      <c r="H53" s="109"/>
      <c r="I53" s="112"/>
    </row>
    <row r="54" spans="1:9" ht="51" x14ac:dyDescent="0.2">
      <c r="A54" s="112">
        <v>7</v>
      </c>
      <c r="B54" s="106" t="s">
        <v>615</v>
      </c>
      <c r="C54" s="585">
        <f t="shared" si="3"/>
        <v>3.5</v>
      </c>
      <c r="D54" s="587">
        <v>1.5</v>
      </c>
      <c r="E54" s="587">
        <v>2</v>
      </c>
      <c r="F54" s="109"/>
      <c r="G54" s="112" t="s">
        <v>616</v>
      </c>
      <c r="H54" s="555"/>
      <c r="I54" s="112" t="s">
        <v>387</v>
      </c>
    </row>
    <row r="55" spans="1:9" x14ac:dyDescent="0.2">
      <c r="A55" s="276" t="s">
        <v>25</v>
      </c>
      <c r="B55" s="444" t="s">
        <v>241</v>
      </c>
      <c r="C55" s="592">
        <f>C56</f>
        <v>0.36</v>
      </c>
      <c r="D55" s="592">
        <f>D56</f>
        <v>0.36</v>
      </c>
      <c r="E55" s="592">
        <f>E56</f>
        <v>0</v>
      </c>
      <c r="F55" s="592">
        <f>F56</f>
        <v>0</v>
      </c>
      <c r="G55" s="588"/>
      <c r="H55" s="214"/>
      <c r="I55" s="589"/>
    </row>
    <row r="56" spans="1:9" ht="25.5" x14ac:dyDescent="0.2">
      <c r="A56" s="112">
        <v>1</v>
      </c>
      <c r="B56" s="106" t="s">
        <v>617</v>
      </c>
      <c r="C56" s="585">
        <f t="shared" si="3"/>
        <v>0.36</v>
      </c>
      <c r="D56" s="587">
        <v>0.36</v>
      </c>
      <c r="E56" s="587"/>
      <c r="F56" s="109"/>
      <c r="G56" s="112" t="s">
        <v>611</v>
      </c>
      <c r="H56" s="109"/>
      <c r="I56" s="112" t="s">
        <v>387</v>
      </c>
    </row>
    <row r="57" spans="1:9" x14ac:dyDescent="0.2">
      <c r="A57" s="276" t="s">
        <v>103</v>
      </c>
      <c r="B57" s="121" t="s">
        <v>104</v>
      </c>
      <c r="C57" s="592">
        <f>SUM(C58:C65)</f>
        <v>1.05</v>
      </c>
      <c r="D57" s="592">
        <f>SUM(D58:D65)</f>
        <v>1.05</v>
      </c>
      <c r="E57" s="592">
        <f>SUM(E58:E65)</f>
        <v>0</v>
      </c>
      <c r="F57" s="592">
        <f>SUM(F58:F65)</f>
        <v>0</v>
      </c>
      <c r="G57" s="276"/>
      <c r="H57" s="276"/>
      <c r="I57" s="276"/>
    </row>
    <row r="58" spans="1:9" ht="25.5" x14ac:dyDescent="0.2">
      <c r="A58" s="112">
        <v>1</v>
      </c>
      <c r="B58" s="106" t="s">
        <v>978</v>
      </c>
      <c r="C58" s="585">
        <f t="shared" si="3"/>
        <v>0.1</v>
      </c>
      <c r="D58" s="587">
        <v>0.1</v>
      </c>
      <c r="E58" s="587"/>
      <c r="F58" s="109"/>
      <c r="G58" s="112" t="s">
        <v>618</v>
      </c>
      <c r="H58" s="590"/>
      <c r="I58" s="112" t="s">
        <v>387</v>
      </c>
    </row>
    <row r="59" spans="1:9" ht="25.5" x14ac:dyDescent="0.2">
      <c r="A59" s="112">
        <v>2</v>
      </c>
      <c r="B59" s="109" t="s">
        <v>979</v>
      </c>
      <c r="C59" s="585">
        <f t="shared" si="3"/>
        <v>0.05</v>
      </c>
      <c r="D59" s="587">
        <v>0.05</v>
      </c>
      <c r="E59" s="587"/>
      <c r="F59" s="109"/>
      <c r="G59" s="112" t="s">
        <v>980</v>
      </c>
      <c r="H59" s="590"/>
      <c r="I59" s="112" t="s">
        <v>387</v>
      </c>
    </row>
    <row r="60" spans="1:9" ht="25.5" x14ac:dyDescent="0.2">
      <c r="A60" s="112">
        <v>3</v>
      </c>
      <c r="B60" s="106" t="s">
        <v>981</v>
      </c>
      <c r="C60" s="585">
        <f t="shared" si="3"/>
        <v>0.05</v>
      </c>
      <c r="D60" s="587">
        <v>0.05</v>
      </c>
      <c r="E60" s="587"/>
      <c r="F60" s="109"/>
      <c r="G60" s="112" t="s">
        <v>619</v>
      </c>
      <c r="H60" s="168"/>
      <c r="I60" s="112" t="s">
        <v>387</v>
      </c>
    </row>
    <row r="61" spans="1:9" ht="25.5" x14ac:dyDescent="0.2">
      <c r="A61" s="112">
        <v>4</v>
      </c>
      <c r="B61" s="106" t="s">
        <v>982</v>
      </c>
      <c r="C61" s="585">
        <f t="shared" si="3"/>
        <v>0.32</v>
      </c>
      <c r="D61" s="587">
        <v>0.32</v>
      </c>
      <c r="E61" s="587"/>
      <c r="F61" s="109"/>
      <c r="G61" s="112" t="s">
        <v>620</v>
      </c>
      <c r="H61" s="168"/>
      <c r="I61" s="112" t="s">
        <v>387</v>
      </c>
    </row>
    <row r="62" spans="1:9" ht="25.5" x14ac:dyDescent="0.2">
      <c r="A62" s="112">
        <v>5</v>
      </c>
      <c r="B62" s="106" t="s">
        <v>983</v>
      </c>
      <c r="C62" s="585">
        <f t="shared" si="3"/>
        <v>0.12</v>
      </c>
      <c r="D62" s="587">
        <v>0.12</v>
      </c>
      <c r="E62" s="587"/>
      <c r="F62" s="109"/>
      <c r="G62" s="112" t="s">
        <v>621</v>
      </c>
      <c r="H62" s="590"/>
      <c r="I62" s="112" t="s">
        <v>387</v>
      </c>
    </row>
    <row r="63" spans="1:9" ht="25.5" x14ac:dyDescent="0.2">
      <c r="A63" s="112">
        <v>6</v>
      </c>
      <c r="B63" s="106" t="s">
        <v>984</v>
      </c>
      <c r="C63" s="585">
        <f t="shared" si="3"/>
        <v>0.21</v>
      </c>
      <c r="D63" s="587">
        <v>0.21</v>
      </c>
      <c r="E63" s="587"/>
      <c r="F63" s="109"/>
      <c r="G63" s="112" t="s">
        <v>622</v>
      </c>
      <c r="H63" s="590"/>
      <c r="I63" s="112" t="s">
        <v>387</v>
      </c>
    </row>
    <row r="64" spans="1:9" ht="25.5" x14ac:dyDescent="0.2">
      <c r="A64" s="112">
        <v>7</v>
      </c>
      <c r="B64" s="334" t="s">
        <v>985</v>
      </c>
      <c r="C64" s="585">
        <f t="shared" si="3"/>
        <v>0.05</v>
      </c>
      <c r="D64" s="587">
        <v>0.05</v>
      </c>
      <c r="E64" s="596"/>
      <c r="F64" s="109"/>
      <c r="G64" s="112" t="s">
        <v>623</v>
      </c>
      <c r="H64" s="109"/>
      <c r="I64" s="112" t="s">
        <v>395</v>
      </c>
    </row>
    <row r="65" spans="1:9" ht="25.5" x14ac:dyDescent="0.2">
      <c r="A65" s="112">
        <v>8</v>
      </c>
      <c r="B65" s="106" t="s">
        <v>624</v>
      </c>
      <c r="C65" s="585">
        <f t="shared" si="3"/>
        <v>0.15</v>
      </c>
      <c r="D65" s="587">
        <v>0.15</v>
      </c>
      <c r="E65" s="587"/>
      <c r="F65" s="109"/>
      <c r="G65" s="112" t="s">
        <v>625</v>
      </c>
      <c r="H65" s="168"/>
      <c r="I65" s="112" t="s">
        <v>387</v>
      </c>
    </row>
    <row r="66" spans="1:9" x14ac:dyDescent="0.2">
      <c r="A66" s="276" t="s">
        <v>111</v>
      </c>
      <c r="B66" s="121" t="s">
        <v>675</v>
      </c>
      <c r="C66" s="592">
        <f>C67</f>
        <v>15</v>
      </c>
      <c r="D66" s="592">
        <f>D67</f>
        <v>0</v>
      </c>
      <c r="E66" s="592">
        <f>E67</f>
        <v>15</v>
      </c>
      <c r="F66" s="592">
        <f>F67</f>
        <v>0</v>
      </c>
      <c r="G66" s="112"/>
      <c r="H66" s="168"/>
      <c r="I66" s="112"/>
    </row>
    <row r="67" spans="1:9" x14ac:dyDescent="0.2">
      <c r="A67" s="112">
        <v>1</v>
      </c>
      <c r="B67" s="106" t="s">
        <v>986</v>
      </c>
      <c r="C67" s="585">
        <f t="shared" si="3"/>
        <v>15</v>
      </c>
      <c r="D67" s="587"/>
      <c r="E67" s="587">
        <v>15</v>
      </c>
      <c r="F67" s="109"/>
      <c r="G67" s="112" t="s">
        <v>606</v>
      </c>
      <c r="H67" s="590"/>
      <c r="I67" s="112" t="s">
        <v>387</v>
      </c>
    </row>
    <row r="68" spans="1:9" x14ac:dyDescent="0.2">
      <c r="A68" s="588">
        <f>A67+A65+A56+A54+A46+A43</f>
        <v>20</v>
      </c>
      <c r="B68" s="453" t="s">
        <v>1267</v>
      </c>
      <c r="C68" s="592">
        <f>C57+C55+C47+C44+C42+C66</f>
        <v>38.49</v>
      </c>
      <c r="D68" s="592">
        <f>D57+D55+D47+D44+D42+D66</f>
        <v>13.84</v>
      </c>
      <c r="E68" s="592">
        <f>E57+E55+E47+E44+E42+E66</f>
        <v>24.65</v>
      </c>
      <c r="F68" s="592">
        <f>F57+F55+F47+F44+F42+F66</f>
        <v>0</v>
      </c>
      <c r="G68" s="588"/>
      <c r="H68" s="589"/>
      <c r="I68" s="589"/>
    </row>
    <row r="69" spans="1:9" x14ac:dyDescent="0.2">
      <c r="A69" s="588">
        <f>A68+A40</f>
        <v>45</v>
      </c>
      <c r="B69" s="453" t="s">
        <v>1254</v>
      </c>
      <c r="C69" s="119">
        <f>C68+C40</f>
        <v>64.08</v>
      </c>
      <c r="D69" s="119">
        <f>D68+D40</f>
        <v>24.33</v>
      </c>
      <c r="E69" s="556">
        <f>E68+E40</f>
        <v>39.75</v>
      </c>
      <c r="F69" s="592">
        <f>F58+F56+F48+F43</f>
        <v>0</v>
      </c>
      <c r="G69" s="588"/>
      <c r="H69" s="589"/>
      <c r="I69" s="589"/>
    </row>
    <row r="71" spans="1:9" ht="15.75" x14ac:dyDescent="0.25">
      <c r="E71" s="658" t="s">
        <v>1311</v>
      </c>
      <c r="F71" s="658"/>
      <c r="G71" s="658"/>
      <c r="H71" s="658"/>
      <c r="I71" s="658"/>
    </row>
  </sheetData>
  <mergeCells count="13">
    <mergeCell ref="E71:I71"/>
    <mergeCell ref="A8:I8"/>
    <mergeCell ref="A41:I41"/>
    <mergeCell ref="A3:I3"/>
    <mergeCell ref="A1:I1"/>
    <mergeCell ref="A2:I2"/>
    <mergeCell ref="A5:A6"/>
    <mergeCell ref="B5:B6"/>
    <mergeCell ref="C5:C6"/>
    <mergeCell ref="D5:F5"/>
    <mergeCell ref="G5:G6"/>
    <mergeCell ref="H5:H6"/>
    <mergeCell ref="I5:I6"/>
  </mergeCells>
  <phoneticPr fontId="3" type="noConversion"/>
  <printOptions horizontalCentered="1"/>
  <pageMargins left="0.31496062992126" right="0.31496062992126" top="0.8" bottom="0.37" header="0.15748031496063" footer="0.17"/>
  <pageSetup paperSize="9" orientation="landscape" r:id="rId1"/>
  <headerFooter alignWithMargins="0">
    <oddFooter>&amp;R&amp;P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workbookViewId="0">
      <selection activeCell="G19" sqref="G19:H19"/>
    </sheetView>
  </sheetViews>
  <sheetFormatPr defaultRowHeight="18.75" x14ac:dyDescent="0.3"/>
  <cols>
    <col min="1" max="1" width="5" style="258" customWidth="1"/>
    <col min="2" max="2" width="49.7109375" style="36" customWidth="1"/>
    <col min="3" max="3" width="11.28515625" style="258" customWidth="1"/>
    <col min="4" max="4" width="6.42578125" style="259" customWidth="1"/>
    <col min="5" max="6" width="6.42578125" style="258" customWidth="1"/>
    <col min="7" max="7" width="17.85546875" style="36" customWidth="1"/>
    <col min="8" max="8" width="35" style="258" customWidth="1"/>
    <col min="9" max="9" width="8.140625" style="258" customWidth="1"/>
    <col min="10" max="16384" width="9.140625" style="260"/>
  </cols>
  <sheetData>
    <row r="1" spans="1:9" s="256" customFormat="1" ht="15.75" x14ac:dyDescent="0.2">
      <c r="A1" s="800" t="s">
        <v>1226</v>
      </c>
      <c r="B1" s="800"/>
      <c r="C1" s="800"/>
      <c r="D1" s="800"/>
      <c r="E1" s="800"/>
      <c r="F1" s="800"/>
      <c r="G1" s="800"/>
      <c r="H1" s="800"/>
      <c r="I1" s="800"/>
    </row>
    <row r="2" spans="1:9" s="256" customFormat="1" ht="15.75" x14ac:dyDescent="0.2">
      <c r="A2" s="800" t="s">
        <v>1196</v>
      </c>
      <c r="B2" s="800"/>
      <c r="C2" s="800"/>
      <c r="D2" s="800"/>
      <c r="E2" s="800"/>
      <c r="F2" s="800"/>
      <c r="G2" s="800"/>
      <c r="H2" s="800"/>
      <c r="I2" s="800"/>
    </row>
    <row r="3" spans="1:9" s="256" customFormat="1" ht="15.75" x14ac:dyDescent="0.2">
      <c r="A3" s="800" t="s">
        <v>1197</v>
      </c>
      <c r="B3" s="800"/>
      <c r="C3" s="800"/>
      <c r="D3" s="800"/>
      <c r="E3" s="800"/>
      <c r="F3" s="800"/>
      <c r="G3" s="800"/>
      <c r="H3" s="800"/>
      <c r="I3" s="800"/>
    </row>
    <row r="4" spans="1:9" s="257" customFormat="1" ht="15.75" x14ac:dyDescent="0.2">
      <c r="A4" s="799" t="str">
        <f>'Tong '!A2:H2</f>
        <v>( Kèm theo Tờ trình số 398/UBND-NL2 ngày 05 tháng 12 năm 2017 của UBND tỉnh)</v>
      </c>
      <c r="B4" s="799"/>
      <c r="C4" s="799"/>
      <c r="D4" s="799"/>
      <c r="E4" s="799"/>
      <c r="F4" s="799"/>
      <c r="G4" s="799"/>
      <c r="H4" s="799"/>
      <c r="I4" s="799"/>
    </row>
    <row r="6" spans="1:9" s="261" customFormat="1" ht="12" x14ac:dyDescent="0.2">
      <c r="A6" s="769" t="s">
        <v>0</v>
      </c>
      <c r="B6" s="675" t="s">
        <v>8</v>
      </c>
      <c r="C6" s="706" t="s">
        <v>6</v>
      </c>
      <c r="D6" s="706" t="s">
        <v>33</v>
      </c>
      <c r="E6" s="706"/>
      <c r="F6" s="706"/>
      <c r="G6" s="675" t="s">
        <v>1198</v>
      </c>
      <c r="H6" s="706" t="s">
        <v>1199</v>
      </c>
      <c r="I6" s="706" t="s">
        <v>27</v>
      </c>
    </row>
    <row r="7" spans="1:9" s="261" customFormat="1" ht="51" customHeight="1" x14ac:dyDescent="0.2">
      <c r="A7" s="769"/>
      <c r="B7" s="675"/>
      <c r="C7" s="706"/>
      <c r="D7" s="262" t="s">
        <v>3</v>
      </c>
      <c r="E7" s="262" t="s">
        <v>1</v>
      </c>
      <c r="F7" s="262" t="s">
        <v>2</v>
      </c>
      <c r="G7" s="675"/>
      <c r="H7" s="706"/>
      <c r="I7" s="706"/>
    </row>
    <row r="8" spans="1:9" s="598" customFormat="1" ht="11.25" x14ac:dyDescent="0.2">
      <c r="A8" s="597">
        <v>-1</v>
      </c>
      <c r="B8" s="597">
        <v>-2</v>
      </c>
      <c r="C8" s="597" t="s">
        <v>531</v>
      </c>
      <c r="D8" s="597">
        <v>-4</v>
      </c>
      <c r="E8" s="597">
        <v>-5</v>
      </c>
      <c r="F8" s="597">
        <v>-6</v>
      </c>
      <c r="G8" s="597">
        <v>-7</v>
      </c>
      <c r="H8" s="597">
        <v>-8</v>
      </c>
      <c r="I8" s="597">
        <v>-9</v>
      </c>
    </row>
    <row r="9" spans="1:9" ht="38.25" x14ac:dyDescent="0.2">
      <c r="A9" s="126">
        <v>1</v>
      </c>
      <c r="B9" s="263" t="s">
        <v>1200</v>
      </c>
      <c r="C9" s="264">
        <f>SUM(D9:F9)</f>
        <v>0.4</v>
      </c>
      <c r="D9" s="264">
        <v>0.4</v>
      </c>
      <c r="E9" s="127"/>
      <c r="F9" s="127"/>
      <c r="G9" s="263" t="s">
        <v>1201</v>
      </c>
      <c r="H9" s="263" t="s">
        <v>1202</v>
      </c>
      <c r="I9" s="105" t="s">
        <v>522</v>
      </c>
    </row>
    <row r="10" spans="1:9" ht="25.5" x14ac:dyDescent="0.2">
      <c r="A10" s="126">
        <v>2</v>
      </c>
      <c r="B10" s="263" t="s">
        <v>1203</v>
      </c>
      <c r="C10" s="264">
        <v>0.19</v>
      </c>
      <c r="D10" s="127"/>
      <c r="E10" s="127">
        <v>0.19</v>
      </c>
      <c r="F10" s="127"/>
      <c r="G10" s="265" t="s">
        <v>1204</v>
      </c>
      <c r="H10" s="263" t="s">
        <v>1205</v>
      </c>
      <c r="I10" s="105" t="s">
        <v>522</v>
      </c>
    </row>
    <row r="11" spans="1:9" ht="25.5" x14ac:dyDescent="0.2">
      <c r="A11" s="126">
        <v>3</v>
      </c>
      <c r="B11" s="97" t="s">
        <v>1206</v>
      </c>
      <c r="C11" s="264">
        <v>3</v>
      </c>
      <c r="D11" s="127">
        <v>3</v>
      </c>
      <c r="E11" s="127"/>
      <c r="F11" s="127"/>
      <c r="G11" s="97" t="s">
        <v>1207</v>
      </c>
      <c r="H11" s="97" t="s">
        <v>1208</v>
      </c>
      <c r="I11" s="105" t="s">
        <v>1209</v>
      </c>
    </row>
    <row r="12" spans="1:9" ht="25.5" x14ac:dyDescent="0.2">
      <c r="A12" s="126">
        <v>4</v>
      </c>
      <c r="B12" s="97" t="s">
        <v>1210</v>
      </c>
      <c r="C12" s="266">
        <v>0.3</v>
      </c>
      <c r="D12" s="266">
        <v>0.3</v>
      </c>
      <c r="E12" s="266"/>
      <c r="F12" s="266"/>
      <c r="G12" s="97" t="s">
        <v>1211</v>
      </c>
      <c r="H12" s="263" t="s">
        <v>1212</v>
      </c>
      <c r="I12" s="105" t="s">
        <v>1209</v>
      </c>
    </row>
    <row r="13" spans="1:9" ht="25.5" x14ac:dyDescent="0.2">
      <c r="A13" s="126">
        <v>5</v>
      </c>
      <c r="B13" s="97" t="s">
        <v>1213</v>
      </c>
      <c r="C13" s="266">
        <v>0.3</v>
      </c>
      <c r="D13" s="266">
        <v>0.3</v>
      </c>
      <c r="E13" s="266"/>
      <c r="F13" s="266"/>
      <c r="G13" s="97" t="s">
        <v>1214</v>
      </c>
      <c r="H13" s="263" t="s">
        <v>1215</v>
      </c>
      <c r="I13" s="105" t="s">
        <v>1209</v>
      </c>
    </row>
    <row r="14" spans="1:9" ht="25.5" x14ac:dyDescent="0.2">
      <c r="A14" s="126">
        <v>6</v>
      </c>
      <c r="B14" s="97" t="s">
        <v>1216</v>
      </c>
      <c r="C14" s="266">
        <v>0.28000000000000003</v>
      </c>
      <c r="D14" s="266">
        <v>0.28000000000000003</v>
      </c>
      <c r="E14" s="266"/>
      <c r="F14" s="266"/>
      <c r="G14" s="97" t="s">
        <v>1217</v>
      </c>
      <c r="H14" s="263" t="s">
        <v>1218</v>
      </c>
      <c r="I14" s="105" t="s">
        <v>1209</v>
      </c>
    </row>
    <row r="15" spans="1:9" ht="51" x14ac:dyDescent="0.2">
      <c r="A15" s="126">
        <v>7</v>
      </c>
      <c r="B15" s="97" t="s">
        <v>1219</v>
      </c>
      <c r="C15" s="266">
        <v>0.5</v>
      </c>
      <c r="D15" s="266">
        <v>0.5</v>
      </c>
      <c r="E15" s="266"/>
      <c r="F15" s="266"/>
      <c r="G15" s="97" t="s">
        <v>1220</v>
      </c>
      <c r="H15" s="263" t="s">
        <v>1221</v>
      </c>
      <c r="I15" s="105" t="s">
        <v>1209</v>
      </c>
    </row>
    <row r="16" spans="1:9" ht="51" x14ac:dyDescent="0.2">
      <c r="A16" s="126">
        <v>8</v>
      </c>
      <c r="B16" s="97" t="s">
        <v>1222</v>
      </c>
      <c r="C16" s="266">
        <v>1.5</v>
      </c>
      <c r="D16" s="266">
        <v>1.5</v>
      </c>
      <c r="E16" s="266"/>
      <c r="F16" s="266"/>
      <c r="G16" s="97" t="s">
        <v>1223</v>
      </c>
      <c r="H16" s="263" t="s">
        <v>1224</v>
      </c>
      <c r="I16" s="105" t="s">
        <v>1209</v>
      </c>
    </row>
    <row r="17" spans="1:12" s="272" customFormat="1" ht="14.25" x14ac:dyDescent="0.2">
      <c r="A17" s="267">
        <v>8</v>
      </c>
      <c r="B17" s="268" t="s">
        <v>1225</v>
      </c>
      <c r="C17" s="269">
        <f>SUM(C9:C16)</f>
        <v>6.47</v>
      </c>
      <c r="D17" s="269">
        <f>SUM(D9:D16)</f>
        <v>6.2799999999999994</v>
      </c>
      <c r="E17" s="269">
        <f>SUM(E9:E16)</f>
        <v>0.19</v>
      </c>
      <c r="F17" s="269">
        <f>SUM(F9:F16)</f>
        <v>0</v>
      </c>
      <c r="G17" s="270"/>
      <c r="H17" s="271"/>
      <c r="I17" s="271"/>
    </row>
    <row r="19" spans="1:12" x14ac:dyDescent="0.3">
      <c r="G19" s="801" t="s">
        <v>1311</v>
      </c>
      <c r="H19" s="801"/>
      <c r="I19" s="273"/>
      <c r="J19" s="273"/>
      <c r="K19" s="273"/>
      <c r="L19" s="273"/>
    </row>
  </sheetData>
  <mergeCells count="12">
    <mergeCell ref="I6:I7"/>
    <mergeCell ref="G19:H19"/>
    <mergeCell ref="A1:I1"/>
    <mergeCell ref="A2:I2"/>
    <mergeCell ref="A3:I3"/>
    <mergeCell ref="A4:I4"/>
    <mergeCell ref="A6:A7"/>
    <mergeCell ref="B6:B7"/>
    <mergeCell ref="C6:C7"/>
    <mergeCell ref="D6:F6"/>
    <mergeCell ref="G6:G7"/>
    <mergeCell ref="H6:H7"/>
  </mergeCells>
  <pageMargins left="0.25" right="0.2"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10" zoomScale="98" zoomScaleNormal="98" workbookViewId="0">
      <selection activeCell="D22" sqref="D22:H22"/>
    </sheetView>
  </sheetViews>
  <sheetFormatPr defaultColWidth="7.85546875" defaultRowHeight="12.75" x14ac:dyDescent="0.2"/>
  <cols>
    <col min="1" max="1" width="6.5703125" style="7" customWidth="1"/>
    <col min="2" max="2" width="35.5703125" style="3" customWidth="1"/>
    <col min="3" max="3" width="19" style="3" customWidth="1"/>
    <col min="4" max="4" width="22.85546875" style="8" customWidth="1"/>
    <col min="5" max="5" width="13.7109375" style="3" customWidth="1"/>
    <col min="6" max="6" width="11.42578125" style="3" customWidth="1"/>
    <col min="7" max="7" width="10.7109375" style="3" customWidth="1"/>
    <col min="8" max="8" width="11.85546875" style="3" customWidth="1"/>
    <col min="9" max="9" width="8.28515625" style="3" bestFit="1" customWidth="1"/>
    <col min="10" max="16384" width="7.85546875" style="3"/>
  </cols>
  <sheetData>
    <row r="1" spans="1:9" s="52" customFormat="1" ht="45.95" customHeight="1" x14ac:dyDescent="0.25">
      <c r="A1" s="664" t="s">
        <v>1194</v>
      </c>
      <c r="B1" s="665"/>
      <c r="C1" s="665"/>
      <c r="D1" s="665"/>
      <c r="E1" s="665"/>
      <c r="F1" s="665"/>
      <c r="G1" s="665"/>
      <c r="H1" s="665"/>
    </row>
    <row r="2" spans="1:9" ht="21" customHeight="1" x14ac:dyDescent="0.2">
      <c r="A2" s="666" t="str">
        <f>'Tong '!A2:H2</f>
        <v>( Kèm theo Tờ trình số 398/UBND-NL2 ngày 05 tháng 12 năm 2017 của UBND tỉnh)</v>
      </c>
      <c r="B2" s="666"/>
      <c r="C2" s="666"/>
      <c r="D2" s="666"/>
      <c r="E2" s="666"/>
      <c r="F2" s="666"/>
      <c r="G2" s="666"/>
      <c r="H2" s="666"/>
      <c r="I2" s="4"/>
    </row>
    <row r="3" spans="1:9" ht="14.25" customHeight="1" x14ac:dyDescent="0.2">
      <c r="A3" s="67"/>
      <c r="B3" s="67"/>
      <c r="C3" s="67"/>
      <c r="D3" s="67"/>
      <c r="E3" s="67"/>
      <c r="F3" s="67"/>
      <c r="G3" s="67"/>
      <c r="H3" s="67"/>
      <c r="I3" s="4"/>
    </row>
    <row r="4" spans="1:9" ht="32.25" customHeight="1" x14ac:dyDescent="0.2">
      <c r="A4" s="667" t="s">
        <v>0</v>
      </c>
      <c r="B4" s="668" t="s">
        <v>9</v>
      </c>
      <c r="C4" s="668" t="s">
        <v>18</v>
      </c>
      <c r="D4" s="668" t="s">
        <v>6</v>
      </c>
      <c r="E4" s="668" t="s">
        <v>33</v>
      </c>
      <c r="F4" s="668"/>
      <c r="G4" s="668"/>
      <c r="H4" s="668" t="s">
        <v>4</v>
      </c>
    </row>
    <row r="5" spans="1:9" ht="31.5" customHeight="1" x14ac:dyDescent="0.2">
      <c r="A5" s="667"/>
      <c r="B5" s="668"/>
      <c r="C5" s="668"/>
      <c r="D5" s="668"/>
      <c r="E5" s="70" t="s">
        <v>3</v>
      </c>
      <c r="F5" s="70" t="s">
        <v>1</v>
      </c>
      <c r="G5" s="70" t="s">
        <v>7</v>
      </c>
      <c r="H5" s="668"/>
    </row>
    <row r="6" spans="1:9" s="34" customFormat="1" ht="23.25" customHeight="1" x14ac:dyDescent="0.2">
      <c r="A6" s="60">
        <v>-1</v>
      </c>
      <c r="B6" s="60">
        <v>-2</v>
      </c>
      <c r="C6" s="60">
        <v>-3</v>
      </c>
      <c r="D6" s="60" t="s">
        <v>19</v>
      </c>
      <c r="E6" s="60">
        <v>-5</v>
      </c>
      <c r="F6" s="60">
        <v>-6</v>
      </c>
      <c r="G6" s="60">
        <v>-7</v>
      </c>
      <c r="H6" s="60">
        <v>-8</v>
      </c>
    </row>
    <row r="7" spans="1:9" s="5" customFormat="1" ht="18.75" customHeight="1" x14ac:dyDescent="0.25">
      <c r="A7" s="64">
        <v>1</v>
      </c>
      <c r="B7" s="61" t="s">
        <v>10</v>
      </c>
      <c r="C7" s="62">
        <f>'TP Ha Tinh'!A50</f>
        <v>31</v>
      </c>
      <c r="D7" s="63">
        <f>'TP Ha Tinh'!C50</f>
        <v>69.039999999999992</v>
      </c>
      <c r="E7" s="63">
        <f>'TP Ha Tinh'!D50</f>
        <v>69.039999999999992</v>
      </c>
      <c r="F7" s="63">
        <f>'TP Ha Tinh'!E50</f>
        <v>0</v>
      </c>
      <c r="G7" s="63">
        <f>'TP Ha Tinh'!F50</f>
        <v>0</v>
      </c>
      <c r="H7" s="72"/>
      <c r="I7" s="32"/>
    </row>
    <row r="8" spans="1:9" s="1" customFormat="1" ht="18.75" customHeight="1" x14ac:dyDescent="0.25">
      <c r="A8" s="64">
        <v>2</v>
      </c>
      <c r="B8" s="61" t="s">
        <v>11</v>
      </c>
      <c r="C8" s="62">
        <f>'TX Hong Linh'!A20</f>
        <v>6</v>
      </c>
      <c r="D8" s="63">
        <f>'TX Hong Linh'!C20</f>
        <v>13.75</v>
      </c>
      <c r="E8" s="63">
        <f>'TX Hong Linh'!D20</f>
        <v>11.75</v>
      </c>
      <c r="F8" s="63">
        <f>'TX Hong Linh'!E20</f>
        <v>2</v>
      </c>
      <c r="G8" s="63">
        <f>'TX Hong Linh'!F20</f>
        <v>0</v>
      </c>
      <c r="H8" s="72"/>
      <c r="I8" s="32"/>
    </row>
    <row r="9" spans="1:9" s="1" customFormat="1" ht="18.75" customHeight="1" x14ac:dyDescent="0.25">
      <c r="A9" s="64">
        <v>3</v>
      </c>
      <c r="B9" s="61" t="s">
        <v>20</v>
      </c>
      <c r="C9" s="62">
        <f>'TX Kỳ Anh'!A32</f>
        <v>15</v>
      </c>
      <c r="D9" s="63">
        <f>'TX Kỳ Anh'!C32</f>
        <v>30.230000000000004</v>
      </c>
      <c r="E9" s="63">
        <f>'TX Kỳ Anh'!D32</f>
        <v>27.230000000000004</v>
      </c>
      <c r="F9" s="63">
        <f>'TX Kỳ Anh'!E32</f>
        <v>3</v>
      </c>
      <c r="G9" s="63">
        <f>'TX Kỳ Anh'!F32</f>
        <v>0</v>
      </c>
      <c r="H9" s="72"/>
      <c r="I9" s="32"/>
    </row>
    <row r="10" spans="1:9" s="1" customFormat="1" ht="18.75" customHeight="1" x14ac:dyDescent="0.25">
      <c r="A10" s="64">
        <v>4</v>
      </c>
      <c r="B10" s="61" t="s">
        <v>28</v>
      </c>
      <c r="C10" s="62">
        <f>'Nghi Xuân'!A21</f>
        <v>6</v>
      </c>
      <c r="D10" s="63">
        <f>'Nghi Xuân'!C21</f>
        <v>27.2</v>
      </c>
      <c r="E10" s="63">
        <f>'Nghi Xuân'!D21</f>
        <v>15.7</v>
      </c>
      <c r="F10" s="63">
        <f>'Nghi Xuân'!E21</f>
        <v>11.5</v>
      </c>
      <c r="G10" s="63">
        <f>'Nghi Xuân'!F21</f>
        <v>0</v>
      </c>
      <c r="H10" s="72"/>
      <c r="I10" s="32"/>
    </row>
    <row r="11" spans="1:9" s="1" customFormat="1" ht="18.75" customHeight="1" x14ac:dyDescent="0.25">
      <c r="A11" s="64">
        <v>5</v>
      </c>
      <c r="B11" s="61" t="s">
        <v>12</v>
      </c>
      <c r="C11" s="64">
        <f>'THACH HÂ'!A84</f>
        <v>64</v>
      </c>
      <c r="D11" s="65">
        <f>'THACH HÂ'!C84</f>
        <v>52.019999999999989</v>
      </c>
      <c r="E11" s="65">
        <f>'THACH HÂ'!D84</f>
        <v>50.669999999999987</v>
      </c>
      <c r="F11" s="65">
        <f>'THACH HÂ'!E84</f>
        <v>1.35</v>
      </c>
      <c r="G11" s="65">
        <f>'THACH HÂ'!F84</f>
        <v>0</v>
      </c>
      <c r="H11" s="65"/>
      <c r="I11" s="32"/>
    </row>
    <row r="12" spans="1:9" s="1" customFormat="1" ht="18.75" customHeight="1" x14ac:dyDescent="0.25">
      <c r="A12" s="64">
        <v>6</v>
      </c>
      <c r="B12" s="61" t="s">
        <v>31</v>
      </c>
      <c r="C12" s="64">
        <f>'Cẩm Xuyên'!A66</f>
        <v>43</v>
      </c>
      <c r="D12" s="63">
        <f>'Cẩm Xuyên'!C66</f>
        <v>84.11</v>
      </c>
      <c r="E12" s="63">
        <f>'Cẩm Xuyên'!D66</f>
        <v>84.11</v>
      </c>
      <c r="F12" s="63"/>
      <c r="G12" s="63">
        <f>'Cẩm Xuyên'!F66</f>
        <v>0</v>
      </c>
      <c r="H12" s="72"/>
      <c r="I12" s="32"/>
    </row>
    <row r="13" spans="1:9" ht="18.75" customHeight="1" x14ac:dyDescent="0.2">
      <c r="A13" s="64">
        <v>7</v>
      </c>
      <c r="B13" s="61" t="s">
        <v>13</v>
      </c>
      <c r="C13" s="64">
        <f>'Hương Sơn'!A47</f>
        <v>29</v>
      </c>
      <c r="D13" s="63">
        <f>'Hương Sơn'!C47</f>
        <v>16.760000000000002</v>
      </c>
      <c r="E13" s="63">
        <f>'Hương Sơn'!D47</f>
        <v>5.51</v>
      </c>
      <c r="F13" s="63">
        <f>'Hương Sơn'!E47</f>
        <v>11.25</v>
      </c>
      <c r="G13" s="63">
        <f>'Hương Sơn'!F47</f>
        <v>0</v>
      </c>
      <c r="H13" s="72"/>
      <c r="I13" s="32"/>
    </row>
    <row r="14" spans="1:9" ht="18.75" customHeight="1" x14ac:dyDescent="0.2">
      <c r="A14" s="64">
        <v>8</v>
      </c>
      <c r="B14" s="61" t="s">
        <v>14</v>
      </c>
      <c r="C14" s="62">
        <f>'Đức Thọ'!A46</f>
        <v>27</v>
      </c>
      <c r="D14" s="63">
        <f>'Đức Thọ'!C46</f>
        <v>16.740999999999996</v>
      </c>
      <c r="E14" s="63">
        <f>'Đức Thọ'!D46</f>
        <v>16.740999999999996</v>
      </c>
      <c r="F14" s="63">
        <f>'Đức Thọ'!E46</f>
        <v>0</v>
      </c>
      <c r="G14" s="63">
        <f>'Đức Thọ'!F46</f>
        <v>0</v>
      </c>
      <c r="H14" s="72"/>
      <c r="I14" s="32"/>
    </row>
    <row r="15" spans="1:9" s="1" customFormat="1" ht="18.75" customHeight="1" x14ac:dyDescent="0.25">
      <c r="A15" s="64">
        <v>9</v>
      </c>
      <c r="B15" s="61" t="s">
        <v>29</v>
      </c>
      <c r="C15" s="64">
        <f>'Can Lộc'!A18</f>
        <v>6</v>
      </c>
      <c r="D15" s="63">
        <f>'Can Lộc'!C18</f>
        <v>5.48</v>
      </c>
      <c r="E15" s="63">
        <f>'Can Lộc'!D18</f>
        <v>5.48</v>
      </c>
      <c r="F15" s="63">
        <f>'Can Lộc'!E18</f>
        <v>0</v>
      </c>
      <c r="G15" s="63">
        <f>'Can Lộc'!F18</f>
        <v>0</v>
      </c>
      <c r="H15" s="72"/>
      <c r="I15" s="32"/>
    </row>
    <row r="16" spans="1:9" ht="18.75" customHeight="1" x14ac:dyDescent="0.2">
      <c r="A16" s="64">
        <v>10</v>
      </c>
      <c r="B16" s="61" t="s">
        <v>30</v>
      </c>
      <c r="C16" s="64">
        <v>17</v>
      </c>
      <c r="D16" s="63">
        <f>'Kỳ Anh '!C31</f>
        <v>26.040000000000003</v>
      </c>
      <c r="E16" s="63">
        <f>'Kỳ Anh '!D31</f>
        <v>16.040000000000003</v>
      </c>
      <c r="F16" s="63">
        <f>'Kỳ Anh '!E31</f>
        <v>10</v>
      </c>
      <c r="G16" s="63">
        <f>'Kỳ Anh '!F31</f>
        <v>0</v>
      </c>
      <c r="H16" s="72"/>
      <c r="I16" s="32"/>
    </row>
    <row r="17" spans="1:9" ht="18.75" customHeight="1" x14ac:dyDescent="0.2">
      <c r="A17" s="64">
        <v>11</v>
      </c>
      <c r="B17" s="61" t="s">
        <v>15</v>
      </c>
      <c r="C17" s="62">
        <f>'HUONG KHÊ'!A15</f>
        <v>4</v>
      </c>
      <c r="D17" s="63">
        <f>'HUONG KHÊ'!C15</f>
        <v>12.14</v>
      </c>
      <c r="E17" s="63">
        <f>'HUONG KHÊ'!D15</f>
        <v>2.04</v>
      </c>
      <c r="F17" s="63">
        <f>'HUONG KHÊ'!E15</f>
        <v>0</v>
      </c>
      <c r="G17" s="63">
        <f>'HUONG KHÊ'!F15</f>
        <v>10.1</v>
      </c>
      <c r="H17" s="72"/>
      <c r="I17" s="32"/>
    </row>
    <row r="18" spans="1:9" ht="18.75" customHeight="1" x14ac:dyDescent="0.2">
      <c r="A18" s="64">
        <v>12</v>
      </c>
      <c r="B18" s="61" t="s">
        <v>16</v>
      </c>
      <c r="C18" s="62">
        <f>'VU QUANG '!A10</f>
        <v>2</v>
      </c>
      <c r="D18" s="63">
        <f>'VU QUANG '!C10</f>
        <v>1.1499999999999999</v>
      </c>
      <c r="E18" s="63">
        <f>'VU QUANG '!D10</f>
        <v>1.1499999999999999</v>
      </c>
      <c r="F18" s="63">
        <f>'VU QUANG '!E10</f>
        <v>0</v>
      </c>
      <c r="G18" s="63">
        <f>'VU QUANG '!F10</f>
        <v>0</v>
      </c>
      <c r="H18" s="72"/>
      <c r="I18" s="32"/>
    </row>
    <row r="19" spans="1:9" s="58" customFormat="1" ht="18.75" customHeight="1" x14ac:dyDescent="0.2">
      <c r="A19" s="64">
        <v>13</v>
      </c>
      <c r="B19" s="61" t="s">
        <v>17</v>
      </c>
      <c r="C19" s="64">
        <f>'LOC HA'!A40</f>
        <v>25</v>
      </c>
      <c r="D19" s="63">
        <f>'LOC HA'!C40</f>
        <v>25.59</v>
      </c>
      <c r="E19" s="63">
        <f>'LOC HA'!D40</f>
        <v>10.49</v>
      </c>
      <c r="F19" s="63">
        <f>'LOC HA'!E40</f>
        <v>15.100000000000001</v>
      </c>
      <c r="G19" s="63">
        <f>'LOC HA'!F40</f>
        <v>0</v>
      </c>
      <c r="H19" s="72"/>
      <c r="I19" s="56"/>
    </row>
    <row r="20" spans="1:9" s="8" customFormat="1" ht="18.75" customHeight="1" x14ac:dyDescent="0.2">
      <c r="A20" s="73"/>
      <c r="B20" s="74" t="s">
        <v>32</v>
      </c>
      <c r="C20" s="75">
        <f>SUM(C7:C19)</f>
        <v>275</v>
      </c>
      <c r="D20" s="76">
        <f>SUM(D7:D19)</f>
        <v>380.25099999999992</v>
      </c>
      <c r="E20" s="76">
        <f>SUM(E7:E19)</f>
        <v>315.95100000000002</v>
      </c>
      <c r="F20" s="76">
        <f>SUM(F7:F19)</f>
        <v>54.2</v>
      </c>
      <c r="G20" s="76">
        <f>SUM(G7:G19)</f>
        <v>10.1</v>
      </c>
      <c r="H20" s="77"/>
      <c r="I20" s="32"/>
    </row>
    <row r="21" spans="1:9" s="14" customFormat="1" ht="11.25" customHeight="1" x14ac:dyDescent="0.25">
      <c r="A21" s="11"/>
      <c r="B21" s="12"/>
      <c r="C21" s="12"/>
      <c r="D21" s="24"/>
      <c r="E21" s="13"/>
    </row>
    <row r="22" spans="1:9" s="50" customFormat="1" ht="21.75" customHeight="1" x14ac:dyDescent="0.3">
      <c r="A22" s="47"/>
      <c r="B22" s="48"/>
      <c r="C22" s="48"/>
      <c r="D22" s="658" t="s">
        <v>1311</v>
      </c>
      <c r="E22" s="658"/>
      <c r="F22" s="658"/>
      <c r="G22" s="658"/>
      <c r="H22" s="658"/>
      <c r="I22" s="49"/>
    </row>
    <row r="23" spans="1:9" s="14" customFormat="1" ht="21.75" customHeight="1" x14ac:dyDescent="0.2">
      <c r="A23" s="11"/>
      <c r="B23" s="16"/>
      <c r="C23" s="16"/>
      <c r="D23" s="30"/>
      <c r="E23" s="16"/>
      <c r="G23" s="2"/>
      <c r="H23" s="2"/>
      <c r="I23" s="6"/>
    </row>
    <row r="24" spans="1:9" s="14" customFormat="1" ht="21.75" customHeight="1" x14ac:dyDescent="0.2">
      <c r="A24" s="11"/>
      <c r="B24" s="16"/>
      <c r="C24" s="16"/>
      <c r="D24" s="218"/>
      <c r="E24" s="16"/>
      <c r="G24" s="2"/>
      <c r="H24" s="2"/>
      <c r="I24" s="6"/>
    </row>
    <row r="25" spans="1:9" s="14" customFormat="1" ht="21.75" customHeight="1" x14ac:dyDescent="0.2">
      <c r="A25" s="11"/>
      <c r="B25" s="16"/>
      <c r="C25" s="16"/>
      <c r="D25" s="30"/>
      <c r="E25" s="16"/>
      <c r="G25" s="2"/>
      <c r="H25" s="2"/>
      <c r="I25" s="6"/>
    </row>
    <row r="26" spans="1:9" s="14" customFormat="1" ht="21.75" customHeight="1" x14ac:dyDescent="0.25">
      <c r="A26" s="11"/>
      <c r="B26" s="15"/>
      <c r="C26" s="15"/>
      <c r="D26" s="17"/>
      <c r="E26" s="16"/>
      <c r="G26" s="2"/>
      <c r="H26" s="17"/>
      <c r="I26" s="17"/>
    </row>
    <row r="27" spans="1:9" s="14" customFormat="1" ht="21.75" customHeight="1" x14ac:dyDescent="0.25">
      <c r="A27" s="18"/>
      <c r="B27" s="19"/>
      <c r="C27" s="19"/>
      <c r="D27" s="27"/>
      <c r="E27" s="13"/>
    </row>
    <row r="28" spans="1:9" s="14" customFormat="1" ht="21.75" customHeight="1" x14ac:dyDescent="0.25">
      <c r="A28" s="11"/>
      <c r="B28" s="21"/>
      <c r="C28" s="21"/>
      <c r="D28" s="24"/>
      <c r="E28" s="13"/>
    </row>
    <row r="29" spans="1:9" s="14" customFormat="1" ht="21.75" customHeight="1" x14ac:dyDescent="0.25">
      <c r="A29" s="11"/>
      <c r="B29" s="21"/>
      <c r="C29" s="21"/>
      <c r="D29" s="24"/>
      <c r="E29" s="13"/>
    </row>
    <row r="30" spans="1:9" s="14" customFormat="1" ht="21.75" customHeight="1" x14ac:dyDescent="0.25">
      <c r="A30" s="11"/>
      <c r="B30" s="21"/>
      <c r="C30" s="21"/>
      <c r="D30" s="24"/>
      <c r="E30" s="13"/>
    </row>
    <row r="31" spans="1:9" s="14" customFormat="1" ht="21.75" customHeight="1" x14ac:dyDescent="0.25">
      <c r="A31" s="11"/>
      <c r="B31" s="22"/>
      <c r="C31" s="22"/>
      <c r="D31" s="28"/>
      <c r="E31" s="13"/>
    </row>
    <row r="32" spans="1:9" s="14" customFormat="1" ht="21.75" customHeight="1" x14ac:dyDescent="0.25">
      <c r="A32" s="11"/>
      <c r="B32" s="23"/>
      <c r="C32" s="23"/>
      <c r="D32" s="24"/>
      <c r="E32" s="13"/>
    </row>
    <row r="33" spans="1:5" s="14" customFormat="1" ht="21.75" customHeight="1" x14ac:dyDescent="0.25">
      <c r="A33" s="11"/>
      <c r="B33" s="25"/>
      <c r="C33" s="25"/>
      <c r="D33" s="24"/>
      <c r="E33" s="13"/>
    </row>
    <row r="34" spans="1:5" s="14" customFormat="1" ht="21.75" customHeight="1" x14ac:dyDescent="0.25">
      <c r="A34" s="18"/>
      <c r="B34" s="26"/>
      <c r="C34" s="26"/>
      <c r="D34" s="27"/>
      <c r="E34" s="13"/>
    </row>
    <row r="35" spans="1:5" s="14" customFormat="1" ht="21.75" customHeight="1" x14ac:dyDescent="0.25">
      <c r="A35" s="11"/>
      <c r="B35" s="21"/>
      <c r="C35" s="21"/>
      <c r="D35" s="24"/>
      <c r="E35" s="13"/>
    </row>
    <row r="36" spans="1:5" s="14" customFormat="1" ht="21.75" customHeight="1" x14ac:dyDescent="0.25">
      <c r="A36" s="11"/>
      <c r="B36" s="21"/>
      <c r="C36" s="21"/>
      <c r="D36" s="24"/>
      <c r="E36" s="13"/>
    </row>
    <row r="37" spans="1:5" s="14" customFormat="1" ht="21.75" customHeight="1" x14ac:dyDescent="0.25">
      <c r="A37" s="11"/>
      <c r="B37" s="12"/>
      <c r="C37" s="12"/>
      <c r="D37" s="24"/>
      <c r="E37" s="13"/>
    </row>
    <row r="38" spans="1:5" s="14" customFormat="1" ht="21.75" customHeight="1" x14ac:dyDescent="0.25">
      <c r="A38" s="11"/>
      <c r="B38" s="21"/>
      <c r="C38" s="21"/>
      <c r="D38" s="24"/>
      <c r="E38" s="13"/>
    </row>
    <row r="39" spans="1:5" s="14" customFormat="1" ht="21.75" customHeight="1" x14ac:dyDescent="0.25">
      <c r="A39" s="11"/>
      <c r="B39" s="21"/>
      <c r="C39" s="21"/>
      <c r="D39" s="24"/>
      <c r="E39" s="13"/>
    </row>
    <row r="40" spans="1:5" s="14" customFormat="1" ht="21.75" customHeight="1" x14ac:dyDescent="0.25">
      <c r="A40" s="11"/>
      <c r="B40" s="21"/>
      <c r="C40" s="21"/>
      <c r="D40" s="24"/>
      <c r="E40" s="13"/>
    </row>
    <row r="41" spans="1:5" s="14" customFormat="1" ht="21.75" customHeight="1" x14ac:dyDescent="0.25">
      <c r="A41" s="11"/>
      <c r="B41" s="21"/>
      <c r="C41" s="21"/>
      <c r="D41" s="24"/>
      <c r="E41" s="13"/>
    </row>
    <row r="42" spans="1:5" s="14" customFormat="1" ht="21.75" customHeight="1" x14ac:dyDescent="0.25">
      <c r="A42" s="11"/>
      <c r="B42" s="22"/>
      <c r="C42" s="22"/>
      <c r="D42" s="28"/>
      <c r="E42" s="13"/>
    </row>
    <row r="43" spans="1:5" s="14" customFormat="1" ht="21.75" customHeight="1" x14ac:dyDescent="0.25">
      <c r="A43" s="18"/>
      <c r="B43" s="19"/>
      <c r="C43" s="19"/>
      <c r="D43" s="27"/>
      <c r="E43" s="13"/>
    </row>
    <row r="44" spans="1:5" s="14" customFormat="1" ht="21.75" customHeight="1" x14ac:dyDescent="0.25">
      <c r="A44" s="11"/>
      <c r="B44" s="21"/>
      <c r="C44" s="21"/>
      <c r="D44" s="24"/>
      <c r="E44" s="13"/>
    </row>
    <row r="45" spans="1:5" s="14" customFormat="1" ht="21.75" customHeight="1" x14ac:dyDescent="0.25">
      <c r="A45" s="11"/>
      <c r="B45" s="21"/>
      <c r="C45" s="21"/>
      <c r="D45" s="24"/>
      <c r="E45" s="13"/>
    </row>
    <row r="46" spans="1:5" s="14" customFormat="1" ht="21.75" customHeight="1" x14ac:dyDescent="0.25">
      <c r="A46" s="11"/>
      <c r="B46" s="21"/>
      <c r="C46" s="21"/>
      <c r="D46" s="24"/>
      <c r="E46" s="13"/>
    </row>
    <row r="47" spans="1:5" s="14" customFormat="1" ht="21.75" customHeight="1" x14ac:dyDescent="0.25">
      <c r="A47" s="11"/>
      <c r="B47" s="22"/>
      <c r="C47" s="22"/>
      <c r="D47" s="24"/>
      <c r="E47" s="13"/>
    </row>
    <row r="48" spans="1:5" s="14" customFormat="1" ht="21.75" customHeight="1" x14ac:dyDescent="0.25">
      <c r="A48" s="11"/>
      <c r="B48" s="22"/>
      <c r="C48" s="22"/>
      <c r="D48" s="24"/>
      <c r="E48" s="13"/>
    </row>
    <row r="49" spans="1:5" s="14" customFormat="1" ht="21.75" customHeight="1" x14ac:dyDescent="0.25">
      <c r="A49" s="11"/>
      <c r="B49" s="22"/>
      <c r="C49" s="22"/>
      <c r="D49" s="24"/>
      <c r="E49" s="13"/>
    </row>
    <row r="50" spans="1:5" s="14" customFormat="1" ht="21.75" customHeight="1" x14ac:dyDescent="0.25">
      <c r="A50" s="18"/>
      <c r="B50" s="26"/>
      <c r="C50" s="26"/>
      <c r="D50" s="27"/>
      <c r="E50" s="20"/>
    </row>
    <row r="51" spans="1:5" s="14" customFormat="1" x14ac:dyDescent="0.2">
      <c r="A51" s="29"/>
      <c r="D51" s="31"/>
    </row>
    <row r="52" spans="1:5" s="14" customFormat="1" x14ac:dyDescent="0.2">
      <c r="A52" s="29"/>
      <c r="D52" s="31"/>
    </row>
    <row r="53" spans="1:5" s="14" customFormat="1" x14ac:dyDescent="0.2">
      <c r="A53" s="29"/>
      <c r="D53" s="31"/>
    </row>
    <row r="54" spans="1:5" s="14" customFormat="1" x14ac:dyDescent="0.2">
      <c r="A54" s="29"/>
      <c r="D54" s="31"/>
    </row>
    <row r="55" spans="1:5" s="14" customFormat="1" x14ac:dyDescent="0.2">
      <c r="A55" s="29"/>
      <c r="D55" s="31"/>
    </row>
    <row r="56" spans="1:5" s="14" customFormat="1" x14ac:dyDescent="0.2">
      <c r="A56" s="29"/>
      <c r="D56" s="31"/>
    </row>
    <row r="57" spans="1:5" s="14" customFormat="1" x14ac:dyDescent="0.2">
      <c r="A57" s="29"/>
      <c r="D57" s="31"/>
    </row>
    <row r="58" spans="1:5" s="14" customFormat="1" x14ac:dyDescent="0.2">
      <c r="A58" s="29"/>
      <c r="D58" s="31"/>
    </row>
    <row r="59" spans="1:5" s="14" customFormat="1" x14ac:dyDescent="0.2">
      <c r="A59" s="29"/>
      <c r="D59" s="31"/>
    </row>
  </sheetData>
  <mergeCells count="9">
    <mergeCell ref="A1:H1"/>
    <mergeCell ref="A2:H2"/>
    <mergeCell ref="D22:H22"/>
    <mergeCell ref="A4:A5"/>
    <mergeCell ref="B4:B5"/>
    <mergeCell ref="C4:C5"/>
    <mergeCell ref="D4:D5"/>
    <mergeCell ref="E4:G4"/>
    <mergeCell ref="H4:H5"/>
  </mergeCells>
  <printOptions horizontalCentered="1"/>
  <pageMargins left="0.7" right="0.7" top="0.85" bottom="0.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topLeftCell="A19" workbookViewId="0">
      <selection activeCell="D22" sqref="D22:H22"/>
    </sheetView>
  </sheetViews>
  <sheetFormatPr defaultColWidth="7.85546875" defaultRowHeight="12.75" x14ac:dyDescent="0.2"/>
  <cols>
    <col min="1" max="1" width="6.5703125" style="7" customWidth="1"/>
    <col min="2" max="2" width="35.5703125" style="3" customWidth="1"/>
    <col min="3" max="3" width="19" style="3" customWidth="1"/>
    <col min="4" max="4" width="22.85546875" style="8" customWidth="1"/>
    <col min="5" max="5" width="13.7109375" style="3" customWidth="1"/>
    <col min="6" max="6" width="11.42578125" style="3" customWidth="1"/>
    <col min="7" max="7" width="10.7109375" style="3" customWidth="1"/>
    <col min="8" max="8" width="11.85546875" style="3" customWidth="1"/>
    <col min="9" max="9" width="8.28515625" style="3" bestFit="1" customWidth="1"/>
    <col min="10" max="16384" width="7.85546875" style="3"/>
  </cols>
  <sheetData>
    <row r="1" spans="1:10" s="52" customFormat="1" ht="45.95" customHeight="1" x14ac:dyDescent="0.25">
      <c r="A1" s="664" t="s">
        <v>1195</v>
      </c>
      <c r="B1" s="665"/>
      <c r="C1" s="665"/>
      <c r="D1" s="665"/>
      <c r="E1" s="665"/>
      <c r="F1" s="665"/>
      <c r="G1" s="665"/>
      <c r="H1" s="665"/>
    </row>
    <row r="2" spans="1:10" ht="21" customHeight="1" x14ac:dyDescent="0.2">
      <c r="A2" s="666" t="str">
        <f>'2018Mơi'!A2:H2</f>
        <v>( Kèm theo Tờ trình số 398/UBND-NL2 ngày 05 tháng 12 năm 2017 của UBND tỉnh)</v>
      </c>
      <c r="B2" s="666"/>
      <c r="C2" s="666"/>
      <c r="D2" s="666"/>
      <c r="E2" s="666"/>
      <c r="F2" s="666"/>
      <c r="G2" s="666"/>
      <c r="H2" s="666"/>
      <c r="I2" s="4"/>
      <c r="J2" s="4"/>
    </row>
    <row r="3" spans="1:10" ht="21" customHeight="1" x14ac:dyDescent="0.2">
      <c r="A3" s="67"/>
      <c r="B3" s="67"/>
      <c r="C3" s="67"/>
      <c r="D3" s="67"/>
      <c r="E3" s="67"/>
      <c r="F3" s="67"/>
      <c r="G3" s="67"/>
      <c r="H3" s="67"/>
      <c r="I3" s="4"/>
      <c r="J3" s="4"/>
    </row>
    <row r="4" spans="1:10" ht="32.25" customHeight="1" x14ac:dyDescent="0.2">
      <c r="A4" s="667" t="s">
        <v>0</v>
      </c>
      <c r="B4" s="668" t="s">
        <v>9</v>
      </c>
      <c r="C4" s="668" t="s">
        <v>18</v>
      </c>
      <c r="D4" s="668" t="s">
        <v>6</v>
      </c>
      <c r="E4" s="668" t="s">
        <v>33</v>
      </c>
      <c r="F4" s="668"/>
      <c r="G4" s="668"/>
      <c r="H4" s="668" t="s">
        <v>4</v>
      </c>
    </row>
    <row r="5" spans="1:10" ht="30" customHeight="1" x14ac:dyDescent="0.2">
      <c r="A5" s="667"/>
      <c r="B5" s="668"/>
      <c r="C5" s="668"/>
      <c r="D5" s="668"/>
      <c r="E5" s="70" t="s">
        <v>3</v>
      </c>
      <c r="F5" s="70" t="s">
        <v>1</v>
      </c>
      <c r="G5" s="70" t="s">
        <v>7</v>
      </c>
      <c r="H5" s="668"/>
    </row>
    <row r="6" spans="1:10" s="34" customFormat="1" ht="23.25" customHeight="1" x14ac:dyDescent="0.2">
      <c r="A6" s="60">
        <v>-1</v>
      </c>
      <c r="B6" s="60">
        <v>-2</v>
      </c>
      <c r="C6" s="60">
        <v>-3</v>
      </c>
      <c r="D6" s="60" t="s">
        <v>19</v>
      </c>
      <c r="E6" s="60">
        <v>-5</v>
      </c>
      <c r="F6" s="60">
        <v>-6</v>
      </c>
      <c r="G6" s="60">
        <v>-7</v>
      </c>
      <c r="H6" s="60">
        <v>-8</v>
      </c>
    </row>
    <row r="7" spans="1:10" s="5" customFormat="1" ht="18.75" customHeight="1" x14ac:dyDescent="0.25">
      <c r="A7" s="64">
        <v>1</v>
      </c>
      <c r="B7" s="61" t="s">
        <v>10</v>
      </c>
      <c r="C7" s="62">
        <f>'TP Ha Tinh'!A124</f>
        <v>56</v>
      </c>
      <c r="D7" s="63">
        <f>'TP Ha Tinh'!C124</f>
        <v>120.69</v>
      </c>
      <c r="E7" s="63">
        <f>'TP Ha Tinh'!D124</f>
        <v>120.69</v>
      </c>
      <c r="F7" s="63">
        <f>'TP Ha Tinh'!E124</f>
        <v>0</v>
      </c>
      <c r="G7" s="63">
        <f>'TP Ha Tinh'!F124</f>
        <v>0</v>
      </c>
      <c r="H7" s="72"/>
      <c r="I7" s="32"/>
      <c r="J7" s="53"/>
    </row>
    <row r="8" spans="1:10" s="1" customFormat="1" ht="18.75" customHeight="1" x14ac:dyDescent="0.25">
      <c r="A8" s="64">
        <v>2</v>
      </c>
      <c r="B8" s="61" t="s">
        <v>11</v>
      </c>
      <c r="C8" s="62">
        <f>'TX Hong Linh'!A45</f>
        <v>14</v>
      </c>
      <c r="D8" s="63">
        <f>'TX Hong Linh'!C45</f>
        <v>39.06</v>
      </c>
      <c r="E8" s="63">
        <f>'TX Hong Linh'!D45</f>
        <v>23.759999999999998</v>
      </c>
      <c r="F8" s="63">
        <f>'TX Hong Linh'!E45</f>
        <v>15.3</v>
      </c>
      <c r="G8" s="63">
        <f>'TX Hong Linh'!F45</f>
        <v>0</v>
      </c>
      <c r="H8" s="72"/>
      <c r="I8" s="32"/>
      <c r="J8" s="53"/>
    </row>
    <row r="9" spans="1:10" s="1" customFormat="1" ht="18.75" customHeight="1" x14ac:dyDescent="0.25">
      <c r="A9" s="64">
        <v>3</v>
      </c>
      <c r="B9" s="61" t="s">
        <v>20</v>
      </c>
      <c r="C9" s="62">
        <f>'TX Kỳ Anh'!A67</f>
        <v>23</v>
      </c>
      <c r="D9" s="63">
        <f>'TX Kỳ Anh'!C67</f>
        <v>59.240000000000009</v>
      </c>
      <c r="E9" s="63">
        <f>'TX Kỳ Anh'!D67</f>
        <v>47.16</v>
      </c>
      <c r="F9" s="63">
        <f>'TX Kỳ Anh'!E67</f>
        <v>12.08</v>
      </c>
      <c r="G9" s="63">
        <f>'TX Kỳ Anh'!F67</f>
        <v>0</v>
      </c>
      <c r="H9" s="72"/>
      <c r="I9" s="32"/>
      <c r="J9" s="53"/>
    </row>
    <row r="10" spans="1:10" s="1" customFormat="1" ht="18.75" customHeight="1" x14ac:dyDescent="0.25">
      <c r="A10" s="64">
        <v>4</v>
      </c>
      <c r="B10" s="61" t="s">
        <v>28</v>
      </c>
      <c r="C10" s="62">
        <f>'Nghi Xuân'!A29</f>
        <v>4</v>
      </c>
      <c r="D10" s="63">
        <f>'Nghi Xuân'!C29</f>
        <v>2.1</v>
      </c>
      <c r="E10" s="63">
        <f>'Nghi Xuân'!D29</f>
        <v>2.1</v>
      </c>
      <c r="F10" s="63">
        <f>'Nghi Xuân'!E29</f>
        <v>0</v>
      </c>
      <c r="G10" s="63">
        <f>'Nghi Xuân'!F29</f>
        <v>0</v>
      </c>
      <c r="H10" s="72"/>
      <c r="I10" s="32"/>
      <c r="J10" s="53"/>
    </row>
    <row r="11" spans="1:10" s="1" customFormat="1" ht="18.75" customHeight="1" x14ac:dyDescent="0.25">
      <c r="A11" s="64">
        <v>5</v>
      </c>
      <c r="B11" s="61" t="s">
        <v>12</v>
      </c>
      <c r="C11" s="64">
        <f>'THACH HÂ'!A171</f>
        <v>73</v>
      </c>
      <c r="D11" s="66">
        <f>'THACH HÂ'!C171</f>
        <v>32.975000000000009</v>
      </c>
      <c r="E11" s="66">
        <f>'THACH HÂ'!D171</f>
        <v>32.975000000000009</v>
      </c>
      <c r="F11" s="66">
        <f>'THACH HÂ'!E171</f>
        <v>0</v>
      </c>
      <c r="G11" s="66">
        <f>'THACH HÂ'!F171</f>
        <v>0</v>
      </c>
      <c r="H11" s="66"/>
      <c r="I11" s="32"/>
      <c r="J11" s="53"/>
    </row>
    <row r="12" spans="1:10" s="1" customFormat="1" ht="18.75" customHeight="1" x14ac:dyDescent="0.25">
      <c r="A12" s="64">
        <v>6</v>
      </c>
      <c r="B12" s="61" t="s">
        <v>31</v>
      </c>
      <c r="C12" s="64">
        <f>'Cẩm Xuyên'!A134</f>
        <v>54</v>
      </c>
      <c r="D12" s="63">
        <f>'Cẩm Xuyên'!C134</f>
        <v>52.099999999999994</v>
      </c>
      <c r="E12" s="63">
        <f>'Cẩm Xuyên'!D134</f>
        <v>47.099999999999994</v>
      </c>
      <c r="F12" s="63">
        <f>'Cẩm Xuyên'!E134</f>
        <v>5</v>
      </c>
      <c r="G12" s="63">
        <f>'Cẩm Xuyên'!F134</f>
        <v>0</v>
      </c>
      <c r="H12" s="72"/>
      <c r="I12" s="32"/>
      <c r="J12" s="53"/>
    </row>
    <row r="13" spans="1:10" ht="18.75" customHeight="1" x14ac:dyDescent="0.25">
      <c r="A13" s="64">
        <v>7</v>
      </c>
      <c r="B13" s="61" t="s">
        <v>13</v>
      </c>
      <c r="C13" s="64">
        <f>'Hương Sơn'!A64</f>
        <v>11</v>
      </c>
      <c r="D13" s="63">
        <f>'Hương Sơn'!C64</f>
        <v>26.319999999999997</v>
      </c>
      <c r="E13" s="63">
        <f>'Hương Sơn'!D64</f>
        <v>8.42</v>
      </c>
      <c r="F13" s="63">
        <f>'Hương Sơn'!E64</f>
        <v>17.899999999999999</v>
      </c>
      <c r="G13" s="63">
        <f>'Hương Sơn'!F64</f>
        <v>0</v>
      </c>
      <c r="H13" s="72"/>
      <c r="I13" s="32"/>
      <c r="J13" s="53"/>
    </row>
    <row r="14" spans="1:10" ht="18.75" customHeight="1" x14ac:dyDescent="0.25">
      <c r="A14" s="64">
        <v>8</v>
      </c>
      <c r="B14" s="61" t="s">
        <v>14</v>
      </c>
      <c r="C14" s="62">
        <f>'Đức Thọ'!A100</f>
        <v>43</v>
      </c>
      <c r="D14" s="63">
        <f>'Đức Thọ'!C100</f>
        <v>55.28</v>
      </c>
      <c r="E14" s="63">
        <f>'Đức Thọ'!D100</f>
        <v>55.28</v>
      </c>
      <c r="F14" s="63">
        <f>'Đức Thọ'!E100</f>
        <v>0</v>
      </c>
      <c r="G14" s="63">
        <f>'Đức Thọ'!F100</f>
        <v>0</v>
      </c>
      <c r="H14" s="72"/>
      <c r="I14" s="32"/>
      <c r="J14" s="53"/>
    </row>
    <row r="15" spans="1:10" s="1" customFormat="1" ht="18.75" customHeight="1" x14ac:dyDescent="0.25">
      <c r="A15" s="64">
        <v>9</v>
      </c>
      <c r="B15" s="61" t="s">
        <v>29</v>
      </c>
      <c r="C15" s="64">
        <f>'Can Lộc'!A26</f>
        <v>3</v>
      </c>
      <c r="D15" s="63">
        <f>'Can Lộc'!C26</f>
        <v>22.73</v>
      </c>
      <c r="E15" s="63">
        <f>'Can Lộc'!D26</f>
        <v>3.73</v>
      </c>
      <c r="F15" s="63">
        <f>'Can Lộc'!E26</f>
        <v>19</v>
      </c>
      <c r="G15" s="63">
        <f>'Can Lộc'!F26</f>
        <v>0</v>
      </c>
      <c r="H15" s="72"/>
      <c r="I15" s="32"/>
      <c r="J15" s="53"/>
    </row>
    <row r="16" spans="1:10" ht="18.75" customHeight="1" x14ac:dyDescent="0.25">
      <c r="A16" s="64">
        <v>10</v>
      </c>
      <c r="B16" s="61" t="s">
        <v>30</v>
      </c>
      <c r="C16" s="64">
        <v>15</v>
      </c>
      <c r="D16" s="63">
        <f>'Kỳ Anh '!C52</f>
        <v>18.62</v>
      </c>
      <c r="E16" s="63">
        <f>'Kỳ Anh '!D52</f>
        <v>18.62</v>
      </c>
      <c r="F16" s="63">
        <f>'Kỳ Anh '!E52</f>
        <v>0</v>
      </c>
      <c r="G16" s="63">
        <f>'Kỳ Anh '!F52</f>
        <v>0</v>
      </c>
      <c r="H16" s="72"/>
      <c r="I16" s="32"/>
      <c r="J16" s="53"/>
    </row>
    <row r="17" spans="1:10" ht="18.75" customHeight="1" x14ac:dyDescent="0.25">
      <c r="A17" s="64">
        <v>11</v>
      </c>
      <c r="B17" s="61" t="s">
        <v>15</v>
      </c>
      <c r="C17" s="62">
        <f>'HUONG KHÊ'!A23</f>
        <v>4</v>
      </c>
      <c r="D17" s="63">
        <f>'HUONG KHÊ'!C23</f>
        <v>3.3</v>
      </c>
      <c r="E17" s="63">
        <f>'HUONG KHÊ'!D23</f>
        <v>3.3</v>
      </c>
      <c r="F17" s="63">
        <f>'HUONG KHÊ'!E23</f>
        <v>0</v>
      </c>
      <c r="G17" s="63">
        <f>'HUONG KHÊ'!F23</f>
        <v>0</v>
      </c>
      <c r="H17" s="72"/>
      <c r="I17" s="32"/>
      <c r="J17" s="53"/>
    </row>
    <row r="18" spans="1:10" ht="18.75" customHeight="1" x14ac:dyDescent="0.25">
      <c r="A18" s="64">
        <v>12</v>
      </c>
      <c r="B18" s="61" t="s">
        <v>16</v>
      </c>
      <c r="C18" s="62">
        <f>'VU QUANG '!A19</f>
        <v>5</v>
      </c>
      <c r="D18" s="63">
        <f>'VU QUANG '!C19</f>
        <v>4.6599999999999993</v>
      </c>
      <c r="E18" s="63">
        <f>'VU QUANG '!D19</f>
        <v>4.6599999999999993</v>
      </c>
      <c r="F18" s="63">
        <f>'VU QUANG '!E19</f>
        <v>0</v>
      </c>
      <c r="G18" s="63">
        <f>'VU QUANG '!F19</f>
        <v>0</v>
      </c>
      <c r="H18" s="72"/>
      <c r="I18" s="32"/>
      <c r="J18" s="53"/>
    </row>
    <row r="19" spans="1:10" s="58" customFormat="1" ht="18.75" customHeight="1" x14ac:dyDescent="0.25">
      <c r="A19" s="64">
        <v>13</v>
      </c>
      <c r="B19" s="61" t="s">
        <v>17</v>
      </c>
      <c r="C19" s="64">
        <f>'LOC HA'!A68</f>
        <v>20</v>
      </c>
      <c r="D19" s="63">
        <f>'LOC HA'!C68</f>
        <v>38.49</v>
      </c>
      <c r="E19" s="63">
        <f>'LOC HA'!D68</f>
        <v>13.84</v>
      </c>
      <c r="F19" s="63">
        <f>'LOC HA'!E68</f>
        <v>24.65</v>
      </c>
      <c r="G19" s="63">
        <f>'LOC HA'!F68</f>
        <v>0</v>
      </c>
      <c r="H19" s="72"/>
      <c r="I19" s="56"/>
      <c r="J19" s="57"/>
    </row>
    <row r="20" spans="1:10" s="8" customFormat="1" ht="18.75" customHeight="1" x14ac:dyDescent="0.2">
      <c r="A20" s="73"/>
      <c r="B20" s="74" t="s">
        <v>32</v>
      </c>
      <c r="C20" s="75">
        <f>SUM(C7:C19)</f>
        <v>325</v>
      </c>
      <c r="D20" s="76">
        <f>SUM(D7:D19)</f>
        <v>475.56500000000005</v>
      </c>
      <c r="E20" s="76">
        <f>SUM(E7:E19)</f>
        <v>381.63500000000005</v>
      </c>
      <c r="F20" s="76">
        <f>SUM(F7:F19)</f>
        <v>93.93</v>
      </c>
      <c r="G20" s="76">
        <f>SUM(G7:G19)</f>
        <v>0</v>
      </c>
      <c r="H20" s="80"/>
      <c r="I20" s="32"/>
    </row>
    <row r="21" spans="1:10" s="14" customFormat="1" ht="11.25" customHeight="1" x14ac:dyDescent="0.25">
      <c r="A21" s="11"/>
      <c r="B21" s="12"/>
      <c r="C21" s="12"/>
      <c r="D21" s="24"/>
      <c r="E21" s="13"/>
    </row>
    <row r="22" spans="1:10" s="50" customFormat="1" ht="21.75" customHeight="1" x14ac:dyDescent="0.3">
      <c r="A22" s="47"/>
      <c r="B22" s="48"/>
      <c r="C22" s="48"/>
      <c r="D22" s="658" t="s">
        <v>1311</v>
      </c>
      <c r="E22" s="658"/>
      <c r="F22" s="658"/>
      <c r="G22" s="658"/>
      <c r="H22" s="658"/>
      <c r="I22" s="49"/>
    </row>
    <row r="23" spans="1:10" s="14" customFormat="1" ht="21.75" customHeight="1" x14ac:dyDescent="0.2">
      <c r="A23" s="11"/>
      <c r="B23" s="16"/>
      <c r="C23" s="16"/>
      <c r="D23" s="30"/>
      <c r="E23" s="16"/>
      <c r="G23" s="2"/>
      <c r="H23" s="2"/>
      <c r="I23" s="6"/>
    </row>
    <row r="24" spans="1:10" s="14" customFormat="1" ht="21.75" customHeight="1" x14ac:dyDescent="0.2">
      <c r="A24" s="11"/>
      <c r="B24" s="16"/>
      <c r="C24" s="16"/>
      <c r="D24" s="30"/>
      <c r="E24" s="16"/>
      <c r="G24" s="2"/>
      <c r="H24" s="2"/>
      <c r="I24" s="6"/>
    </row>
    <row r="25" spans="1:10" s="14" customFormat="1" ht="21.75" customHeight="1" x14ac:dyDescent="0.2">
      <c r="A25" s="11"/>
      <c r="B25" s="16"/>
      <c r="C25" s="16"/>
      <c r="D25" s="30"/>
      <c r="E25" s="16"/>
      <c r="G25" s="2"/>
      <c r="H25" s="2"/>
      <c r="I25" s="6"/>
    </row>
    <row r="26" spans="1:10" s="14" customFormat="1" ht="21.75" customHeight="1" x14ac:dyDescent="0.25">
      <c r="A26" s="11"/>
      <c r="B26" s="15"/>
      <c r="C26" s="15"/>
      <c r="D26" s="17"/>
      <c r="E26" s="16"/>
      <c r="G26" s="2"/>
      <c r="H26" s="17"/>
      <c r="I26" s="17"/>
    </row>
    <row r="27" spans="1:10" s="14" customFormat="1" ht="21.75" customHeight="1" x14ac:dyDescent="0.25">
      <c r="A27" s="18"/>
      <c r="B27" s="19"/>
      <c r="C27" s="19"/>
      <c r="D27" s="27"/>
      <c r="E27" s="13"/>
    </row>
    <row r="28" spans="1:10" s="14" customFormat="1" ht="21.75" customHeight="1" x14ac:dyDescent="0.25">
      <c r="A28" s="11"/>
      <c r="B28" s="21"/>
      <c r="C28" s="21"/>
      <c r="D28" s="24"/>
      <c r="E28" s="13"/>
    </row>
    <row r="29" spans="1:10" s="14" customFormat="1" ht="21.75" customHeight="1" x14ac:dyDescent="0.25">
      <c r="A29" s="11"/>
      <c r="B29" s="21"/>
      <c r="C29" s="21"/>
      <c r="D29" s="24"/>
      <c r="E29" s="13"/>
    </row>
    <row r="30" spans="1:10" s="14" customFormat="1" ht="21.75" customHeight="1" x14ac:dyDescent="0.25">
      <c r="A30" s="11"/>
      <c r="B30" s="21"/>
      <c r="C30" s="21"/>
      <c r="D30" s="24"/>
      <c r="E30" s="13"/>
    </row>
    <row r="31" spans="1:10" s="14" customFormat="1" ht="21.75" customHeight="1" x14ac:dyDescent="0.25">
      <c r="A31" s="11"/>
      <c r="B31" s="22"/>
      <c r="C31" s="22"/>
      <c r="D31" s="28"/>
      <c r="E31" s="13"/>
    </row>
    <row r="32" spans="1:10" s="14" customFormat="1" ht="21.75" customHeight="1" x14ac:dyDescent="0.25">
      <c r="A32" s="11"/>
      <c r="B32" s="23"/>
      <c r="C32" s="23"/>
      <c r="D32" s="24"/>
      <c r="E32" s="13"/>
    </row>
    <row r="33" spans="1:5" s="14" customFormat="1" ht="21.75" customHeight="1" x14ac:dyDescent="0.25">
      <c r="A33" s="11"/>
      <c r="B33" s="25"/>
      <c r="C33" s="25"/>
      <c r="D33" s="24"/>
      <c r="E33" s="13"/>
    </row>
    <row r="34" spans="1:5" s="14" customFormat="1" ht="21.75" customHeight="1" x14ac:dyDescent="0.25">
      <c r="A34" s="18"/>
      <c r="B34" s="26"/>
      <c r="C34" s="26"/>
      <c r="D34" s="27"/>
      <c r="E34" s="13"/>
    </row>
    <row r="35" spans="1:5" s="14" customFormat="1" ht="21.75" customHeight="1" x14ac:dyDescent="0.25">
      <c r="A35" s="11"/>
      <c r="B35" s="21"/>
      <c r="C35" s="21"/>
      <c r="D35" s="24"/>
      <c r="E35" s="13"/>
    </row>
    <row r="36" spans="1:5" s="14" customFormat="1" ht="21.75" customHeight="1" x14ac:dyDescent="0.25">
      <c r="A36" s="11"/>
      <c r="B36" s="21"/>
      <c r="C36" s="21"/>
      <c r="D36" s="24"/>
      <c r="E36" s="13"/>
    </row>
    <row r="37" spans="1:5" s="14" customFormat="1" ht="21.75" customHeight="1" x14ac:dyDescent="0.25">
      <c r="A37" s="11"/>
      <c r="B37" s="12"/>
      <c r="C37" s="12"/>
      <c r="D37" s="24"/>
      <c r="E37" s="13"/>
    </row>
    <row r="38" spans="1:5" s="14" customFormat="1" ht="21.75" customHeight="1" x14ac:dyDescent="0.25">
      <c r="A38" s="11"/>
      <c r="B38" s="21"/>
      <c r="C38" s="21"/>
      <c r="D38" s="24"/>
      <c r="E38" s="13"/>
    </row>
    <row r="39" spans="1:5" s="14" customFormat="1" ht="21.75" customHeight="1" x14ac:dyDescent="0.25">
      <c r="A39" s="11"/>
      <c r="B39" s="21"/>
      <c r="C39" s="21"/>
      <c r="D39" s="24"/>
      <c r="E39" s="13"/>
    </row>
    <row r="40" spans="1:5" s="14" customFormat="1" ht="21.75" customHeight="1" x14ac:dyDescent="0.25">
      <c r="A40" s="11"/>
      <c r="B40" s="21"/>
      <c r="C40" s="21"/>
      <c r="D40" s="24"/>
      <c r="E40" s="13"/>
    </row>
    <row r="41" spans="1:5" s="14" customFormat="1" ht="21.75" customHeight="1" x14ac:dyDescent="0.25">
      <c r="A41" s="11"/>
      <c r="B41" s="21"/>
      <c r="C41" s="21"/>
      <c r="D41" s="24"/>
      <c r="E41" s="13"/>
    </row>
    <row r="42" spans="1:5" s="14" customFormat="1" ht="21.75" customHeight="1" x14ac:dyDescent="0.25">
      <c r="A42" s="11"/>
      <c r="B42" s="22"/>
      <c r="C42" s="22"/>
      <c r="D42" s="28"/>
      <c r="E42" s="13"/>
    </row>
    <row r="43" spans="1:5" s="14" customFormat="1" ht="21.75" customHeight="1" x14ac:dyDescent="0.25">
      <c r="A43" s="18"/>
      <c r="B43" s="19"/>
      <c r="C43" s="19"/>
      <c r="D43" s="27"/>
      <c r="E43" s="13"/>
    </row>
    <row r="44" spans="1:5" s="14" customFormat="1" ht="21.75" customHeight="1" x14ac:dyDescent="0.25">
      <c r="A44" s="11"/>
      <c r="B44" s="21"/>
      <c r="C44" s="21"/>
      <c r="D44" s="24"/>
      <c r="E44" s="13"/>
    </row>
    <row r="45" spans="1:5" s="14" customFormat="1" ht="21.75" customHeight="1" x14ac:dyDescent="0.25">
      <c r="A45" s="11"/>
      <c r="B45" s="21"/>
      <c r="C45" s="21"/>
      <c r="D45" s="24"/>
      <c r="E45" s="13"/>
    </row>
    <row r="46" spans="1:5" s="14" customFormat="1" ht="21.75" customHeight="1" x14ac:dyDescent="0.25">
      <c r="A46" s="11"/>
      <c r="B46" s="21"/>
      <c r="C46" s="21"/>
      <c r="D46" s="24"/>
      <c r="E46" s="13"/>
    </row>
    <row r="47" spans="1:5" s="14" customFormat="1" ht="21.75" customHeight="1" x14ac:dyDescent="0.25">
      <c r="A47" s="11"/>
      <c r="B47" s="22"/>
      <c r="C47" s="22"/>
      <c r="D47" s="24"/>
      <c r="E47" s="13"/>
    </row>
    <row r="48" spans="1:5" s="14" customFormat="1" ht="21.75" customHeight="1" x14ac:dyDescent="0.25">
      <c r="A48" s="11"/>
      <c r="B48" s="22"/>
      <c r="C48" s="22"/>
      <c r="D48" s="24"/>
      <c r="E48" s="13"/>
    </row>
    <row r="49" spans="1:5" s="14" customFormat="1" ht="21.75" customHeight="1" x14ac:dyDescent="0.25">
      <c r="A49" s="11"/>
      <c r="B49" s="22"/>
      <c r="C49" s="22"/>
      <c r="D49" s="24"/>
      <c r="E49" s="13"/>
    </row>
    <row r="50" spans="1:5" s="14" customFormat="1" ht="21.75" customHeight="1" x14ac:dyDescent="0.25">
      <c r="A50" s="18"/>
      <c r="B50" s="26"/>
      <c r="C50" s="26"/>
      <c r="D50" s="27"/>
      <c r="E50" s="20"/>
    </row>
    <row r="51" spans="1:5" s="14" customFormat="1" x14ac:dyDescent="0.2">
      <c r="A51" s="29"/>
      <c r="D51" s="31"/>
    </row>
    <row r="52" spans="1:5" s="14" customFormat="1" x14ac:dyDescent="0.2">
      <c r="A52" s="29"/>
      <c r="D52" s="31"/>
    </row>
    <row r="53" spans="1:5" s="14" customFormat="1" x14ac:dyDescent="0.2">
      <c r="A53" s="29"/>
      <c r="D53" s="31"/>
    </row>
    <row r="54" spans="1:5" s="14" customFormat="1" x14ac:dyDescent="0.2">
      <c r="A54" s="29"/>
      <c r="D54" s="31"/>
    </row>
    <row r="55" spans="1:5" s="14" customFormat="1" x14ac:dyDescent="0.2">
      <c r="A55" s="29"/>
      <c r="D55" s="31"/>
    </row>
    <row r="56" spans="1:5" s="14" customFormat="1" x14ac:dyDescent="0.2">
      <c r="A56" s="29"/>
      <c r="D56" s="31"/>
    </row>
    <row r="57" spans="1:5" s="14" customFormat="1" x14ac:dyDescent="0.2">
      <c r="A57" s="29"/>
      <c r="D57" s="31"/>
    </row>
    <row r="58" spans="1:5" s="14" customFormat="1" x14ac:dyDescent="0.2">
      <c r="A58" s="29"/>
      <c r="D58" s="31"/>
    </row>
    <row r="59" spans="1:5" s="14" customFormat="1" x14ac:dyDescent="0.2">
      <c r="A59" s="29"/>
      <c r="D59" s="31"/>
    </row>
  </sheetData>
  <mergeCells count="9">
    <mergeCell ref="D22:H22"/>
    <mergeCell ref="A2:H2"/>
    <mergeCell ref="A1:H1"/>
    <mergeCell ref="A4:A5"/>
    <mergeCell ref="B4:B5"/>
    <mergeCell ref="D4:D5"/>
    <mergeCell ref="E4:G4"/>
    <mergeCell ref="H4:H5"/>
    <mergeCell ref="C4:C5"/>
  </mergeCells>
  <printOptions horizontalCentered="1"/>
  <pageMargins left="0.7" right="0.7" top="0.87" bottom="0.5" header="0.3" footer="0.3"/>
  <pageSetup paperSize="9"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7"/>
  <sheetViews>
    <sheetView topLeftCell="A115" workbookViewId="0">
      <selection activeCell="G133" sqref="G133"/>
    </sheetView>
  </sheetViews>
  <sheetFormatPr defaultRowHeight="15" x14ac:dyDescent="0.25"/>
  <cols>
    <col min="1" max="1" width="5.28515625" style="42" customWidth="1"/>
    <col min="2" max="2" width="32.85546875" style="33" customWidth="1"/>
    <col min="3" max="3" width="9" style="42" customWidth="1"/>
    <col min="4" max="4" width="10.140625" style="42" customWidth="1"/>
    <col min="5" max="5" width="6.7109375" style="42" customWidth="1"/>
    <col min="6" max="6" width="6.5703125" style="42" customWidth="1"/>
    <col min="7" max="7" width="25.140625" style="35" customWidth="1"/>
    <col min="8" max="8" width="38.140625" style="33" customWidth="1"/>
    <col min="9" max="9" width="8" style="42" customWidth="1"/>
    <col min="10" max="16384" width="9.140625" style="33"/>
  </cols>
  <sheetData>
    <row r="1" spans="1:9" s="52" customFormat="1" ht="36.75" customHeight="1" x14ac:dyDescent="0.25">
      <c r="A1" s="664" t="s">
        <v>40</v>
      </c>
      <c r="B1" s="664"/>
      <c r="C1" s="664"/>
      <c r="D1" s="664"/>
      <c r="E1" s="664"/>
      <c r="F1" s="664"/>
      <c r="G1" s="664"/>
      <c r="H1" s="664"/>
      <c r="I1" s="664"/>
    </row>
    <row r="2" spans="1:9" s="36" customFormat="1" ht="22.5" customHeight="1" x14ac:dyDescent="0.3">
      <c r="A2" s="669" t="str">
        <f>'Tong '!A2:H2</f>
        <v>( Kèm theo Tờ trình số 398/UBND-NL2 ngày 05 tháng 12 năm 2017 của UBND tỉnh)</v>
      </c>
      <c r="B2" s="669"/>
      <c r="C2" s="669"/>
      <c r="D2" s="669"/>
      <c r="E2" s="669"/>
      <c r="F2" s="669"/>
      <c r="G2" s="669"/>
      <c r="H2" s="669"/>
      <c r="I2" s="669"/>
    </row>
    <row r="3" spans="1:9" s="36" customFormat="1" ht="15" customHeight="1" x14ac:dyDescent="0.3">
      <c r="A3" s="69"/>
      <c r="B3" s="69"/>
      <c r="C3" s="69"/>
      <c r="D3" s="69"/>
      <c r="E3" s="69"/>
      <c r="F3" s="69"/>
      <c r="G3" s="69"/>
      <c r="H3" s="69"/>
      <c r="I3" s="275"/>
    </row>
    <row r="5" spans="1:9" s="248" customFormat="1" ht="12" x14ac:dyDescent="0.2">
      <c r="A5" s="679" t="s">
        <v>0</v>
      </c>
      <c r="B5" s="675" t="s">
        <v>8</v>
      </c>
      <c r="C5" s="680" t="s">
        <v>6</v>
      </c>
      <c r="D5" s="681" t="s">
        <v>33</v>
      </c>
      <c r="E5" s="681"/>
      <c r="F5" s="681"/>
      <c r="G5" s="675" t="s">
        <v>39</v>
      </c>
      <c r="H5" s="670" t="s">
        <v>34</v>
      </c>
      <c r="I5" s="670" t="s">
        <v>27</v>
      </c>
    </row>
    <row r="6" spans="1:9" s="248" customFormat="1" ht="56.25" customHeight="1" x14ac:dyDescent="0.2">
      <c r="A6" s="679"/>
      <c r="B6" s="675"/>
      <c r="C6" s="680"/>
      <c r="D6" s="322" t="s">
        <v>3</v>
      </c>
      <c r="E6" s="322" t="s">
        <v>1</v>
      </c>
      <c r="F6" s="322" t="s">
        <v>2</v>
      </c>
      <c r="G6" s="675"/>
      <c r="H6" s="670"/>
      <c r="I6" s="670"/>
    </row>
    <row r="7" spans="1:9" s="321" customFormat="1" ht="22.5" x14ac:dyDescent="0.2">
      <c r="A7" s="320">
        <v>-1</v>
      </c>
      <c r="B7" s="320">
        <v>-2</v>
      </c>
      <c r="C7" s="320" t="s">
        <v>35</v>
      </c>
      <c r="D7" s="320">
        <v>-4</v>
      </c>
      <c r="E7" s="320">
        <v>-5</v>
      </c>
      <c r="F7" s="320">
        <v>-6</v>
      </c>
      <c r="G7" s="320">
        <v>-7</v>
      </c>
      <c r="H7" s="320">
        <v>-8</v>
      </c>
      <c r="I7" s="320">
        <v>-9</v>
      </c>
    </row>
    <row r="8" spans="1:9" ht="18" customHeight="1" x14ac:dyDescent="0.25">
      <c r="A8" s="671" t="s">
        <v>41</v>
      </c>
      <c r="B8" s="672"/>
      <c r="C8" s="672"/>
      <c r="D8" s="672"/>
      <c r="E8" s="672"/>
      <c r="F8" s="672"/>
      <c r="G8" s="672"/>
      <c r="H8" s="672"/>
      <c r="I8" s="673"/>
    </row>
    <row r="9" spans="1:9" x14ac:dyDescent="0.25">
      <c r="A9" s="158" t="s">
        <v>22</v>
      </c>
      <c r="B9" s="166" t="s">
        <v>57</v>
      </c>
      <c r="C9" s="289">
        <f>SUM(C10:C18)</f>
        <v>5.42</v>
      </c>
      <c r="D9" s="289">
        <f>SUM(D10:D18)</f>
        <v>5.42</v>
      </c>
      <c r="E9" s="289">
        <f>SUM(E10:E18)</f>
        <v>0</v>
      </c>
      <c r="F9" s="289">
        <f>SUM(F10:F18)</f>
        <v>0</v>
      </c>
      <c r="G9" s="167"/>
      <c r="H9" s="167"/>
      <c r="I9" s="155"/>
    </row>
    <row r="10" spans="1:9" ht="51" x14ac:dyDescent="0.25">
      <c r="A10" s="155">
        <v>1</v>
      </c>
      <c r="B10" s="168" t="s">
        <v>58</v>
      </c>
      <c r="C10" s="290">
        <f>SUM(D10:F10)</f>
        <v>0.15</v>
      </c>
      <c r="D10" s="290">
        <v>0.15</v>
      </c>
      <c r="E10" s="290"/>
      <c r="F10" s="290"/>
      <c r="G10" s="168" t="s">
        <v>1162</v>
      </c>
      <c r="H10" s="168" t="s">
        <v>1229</v>
      </c>
      <c r="I10" s="155"/>
    </row>
    <row r="11" spans="1:9" ht="38.25" x14ac:dyDescent="0.25">
      <c r="A11" s="155">
        <v>2</v>
      </c>
      <c r="B11" s="168" t="s">
        <v>1159</v>
      </c>
      <c r="C11" s="290">
        <f t="shared" ref="C11:C20" si="0">SUM(D11:F11)</f>
        <v>0.55000000000000004</v>
      </c>
      <c r="D11" s="290">
        <v>0.55000000000000004</v>
      </c>
      <c r="E11" s="290"/>
      <c r="F11" s="290"/>
      <c r="G11" s="168" t="s">
        <v>1160</v>
      </c>
      <c r="H11" s="168" t="s">
        <v>1161</v>
      </c>
      <c r="I11" s="155"/>
    </row>
    <row r="12" spans="1:9" ht="63.75" x14ac:dyDescent="0.25">
      <c r="A12" s="155">
        <v>3</v>
      </c>
      <c r="B12" s="168" t="s">
        <v>60</v>
      </c>
      <c r="C12" s="290">
        <f t="shared" si="0"/>
        <v>0.52</v>
      </c>
      <c r="D12" s="290">
        <v>0.52</v>
      </c>
      <c r="E12" s="290"/>
      <c r="F12" s="290"/>
      <c r="G12" s="168" t="s">
        <v>1160</v>
      </c>
      <c r="H12" s="168" t="s">
        <v>1230</v>
      </c>
      <c r="I12" s="155"/>
    </row>
    <row r="13" spans="1:9" ht="51" x14ac:dyDescent="0.25">
      <c r="A13" s="155">
        <v>4</v>
      </c>
      <c r="B13" s="168" t="s">
        <v>61</v>
      </c>
      <c r="C13" s="290">
        <f t="shared" si="0"/>
        <v>0.15</v>
      </c>
      <c r="D13" s="290">
        <v>0.15</v>
      </c>
      <c r="E13" s="290"/>
      <c r="F13" s="290"/>
      <c r="G13" s="168" t="s">
        <v>62</v>
      </c>
      <c r="H13" s="168" t="s">
        <v>1231</v>
      </c>
      <c r="I13" s="155"/>
    </row>
    <row r="14" spans="1:9" ht="38.25" x14ac:dyDescent="0.25">
      <c r="A14" s="155">
        <v>5</v>
      </c>
      <c r="B14" s="168" t="s">
        <v>63</v>
      </c>
      <c r="C14" s="290">
        <f t="shared" si="0"/>
        <v>0.45</v>
      </c>
      <c r="D14" s="290">
        <v>0.45</v>
      </c>
      <c r="E14" s="290"/>
      <c r="F14" s="290"/>
      <c r="G14" s="168" t="s">
        <v>59</v>
      </c>
      <c r="H14" s="168" t="s">
        <v>1232</v>
      </c>
      <c r="I14" s="155"/>
    </row>
    <row r="15" spans="1:9" ht="63.75" x14ac:dyDescent="0.25">
      <c r="A15" s="155">
        <v>6</v>
      </c>
      <c r="B15" s="168" t="s">
        <v>64</v>
      </c>
      <c r="C15" s="291">
        <f t="shared" si="0"/>
        <v>1</v>
      </c>
      <c r="D15" s="291">
        <v>1</v>
      </c>
      <c r="E15" s="290"/>
      <c r="F15" s="290"/>
      <c r="G15" s="168" t="s">
        <v>62</v>
      </c>
      <c r="H15" s="168" t="s">
        <v>1233</v>
      </c>
      <c r="I15" s="155"/>
    </row>
    <row r="16" spans="1:9" ht="51" x14ac:dyDescent="0.25">
      <c r="A16" s="155">
        <v>7</v>
      </c>
      <c r="B16" s="168" t="s">
        <v>65</v>
      </c>
      <c r="C16" s="291">
        <f t="shared" si="0"/>
        <v>0.81</v>
      </c>
      <c r="D16" s="290">
        <v>0.81</v>
      </c>
      <c r="E16" s="290"/>
      <c r="F16" s="290"/>
      <c r="G16" s="168" t="s">
        <v>59</v>
      </c>
      <c r="H16" s="168" t="s">
        <v>1234</v>
      </c>
      <c r="I16" s="155"/>
    </row>
    <row r="17" spans="1:9" ht="25.5" x14ac:dyDescent="0.25">
      <c r="A17" s="155">
        <v>8</v>
      </c>
      <c r="B17" s="168" t="s">
        <v>125</v>
      </c>
      <c r="C17" s="291">
        <f t="shared" si="0"/>
        <v>0.65</v>
      </c>
      <c r="D17" s="290">
        <v>0.65</v>
      </c>
      <c r="E17" s="290"/>
      <c r="F17" s="290"/>
      <c r="G17" s="168" t="s">
        <v>126</v>
      </c>
      <c r="H17" s="168" t="s">
        <v>1191</v>
      </c>
      <c r="I17" s="290" t="s">
        <v>45</v>
      </c>
    </row>
    <row r="18" spans="1:9" ht="38.25" x14ac:dyDescent="0.25">
      <c r="A18" s="155">
        <v>9</v>
      </c>
      <c r="B18" s="168" t="s">
        <v>66</v>
      </c>
      <c r="C18" s="291">
        <f t="shared" si="0"/>
        <v>1.1399999999999999</v>
      </c>
      <c r="D18" s="290">
        <v>1.1399999999999999</v>
      </c>
      <c r="E18" s="290"/>
      <c r="F18" s="290"/>
      <c r="G18" s="168" t="s">
        <v>67</v>
      </c>
      <c r="H18" s="168" t="s">
        <v>68</v>
      </c>
      <c r="I18" s="155"/>
    </row>
    <row r="19" spans="1:9" ht="25.5" x14ac:dyDescent="0.25">
      <c r="A19" s="159" t="s">
        <v>23</v>
      </c>
      <c r="B19" s="169" t="s">
        <v>69</v>
      </c>
      <c r="C19" s="292">
        <f>C20</f>
        <v>0.02</v>
      </c>
      <c r="D19" s="292">
        <f>D20</f>
        <v>0.02</v>
      </c>
      <c r="E19" s="292">
        <f>E20</f>
        <v>0</v>
      </c>
      <c r="F19" s="292">
        <f>F20</f>
        <v>0</v>
      </c>
      <c r="G19" s="168"/>
      <c r="H19" s="168"/>
      <c r="I19" s="155"/>
    </row>
    <row r="20" spans="1:9" ht="25.5" x14ac:dyDescent="0.25">
      <c r="A20" s="155">
        <v>1</v>
      </c>
      <c r="B20" s="168" t="s">
        <v>70</v>
      </c>
      <c r="C20" s="291">
        <f t="shared" si="0"/>
        <v>0.02</v>
      </c>
      <c r="D20" s="291">
        <v>0.02</v>
      </c>
      <c r="E20" s="291"/>
      <c r="F20" s="291"/>
      <c r="G20" s="168" t="s">
        <v>71</v>
      </c>
      <c r="H20" s="168" t="s">
        <v>72</v>
      </c>
      <c r="I20" s="155"/>
    </row>
    <row r="21" spans="1:9" x14ac:dyDescent="0.25">
      <c r="A21" s="159" t="s">
        <v>24</v>
      </c>
      <c r="B21" s="156" t="s">
        <v>73</v>
      </c>
      <c r="C21" s="293">
        <f>C22+C24+C27+C34</f>
        <v>11.93</v>
      </c>
      <c r="D21" s="293">
        <f>D22+D24+D27+D34</f>
        <v>11.93</v>
      </c>
      <c r="E21" s="293">
        <f>E22+E24+E27</f>
        <v>0</v>
      </c>
      <c r="F21" s="293">
        <f>F22+F24+F27</f>
        <v>0</v>
      </c>
      <c r="G21" s="157"/>
      <c r="H21" s="157"/>
      <c r="I21" s="155"/>
    </row>
    <row r="22" spans="1:9" x14ac:dyDescent="0.25">
      <c r="A22" s="158" t="s">
        <v>74</v>
      </c>
      <c r="B22" s="156" t="s">
        <v>75</v>
      </c>
      <c r="C22" s="293">
        <f>C23</f>
        <v>7.0000000000000007E-2</v>
      </c>
      <c r="D22" s="293">
        <f>D23</f>
        <v>7.0000000000000007E-2</v>
      </c>
      <c r="E22" s="293">
        <f>E23</f>
        <v>0</v>
      </c>
      <c r="F22" s="293">
        <f>F23</f>
        <v>0</v>
      </c>
      <c r="G22" s="157"/>
      <c r="H22" s="157"/>
      <c r="I22" s="155"/>
    </row>
    <row r="23" spans="1:9" ht="25.5" x14ac:dyDescent="0.25">
      <c r="A23" s="155">
        <v>1</v>
      </c>
      <c r="B23" s="168" t="s">
        <v>76</v>
      </c>
      <c r="C23" s="291">
        <f t="shared" ref="C23" si="1">SUM(D23:F23)</f>
        <v>7.0000000000000007E-2</v>
      </c>
      <c r="D23" s="294">
        <v>7.0000000000000007E-2</v>
      </c>
      <c r="E23" s="294"/>
      <c r="F23" s="294"/>
      <c r="G23" s="168" t="s">
        <v>77</v>
      </c>
      <c r="H23" s="168" t="s">
        <v>72</v>
      </c>
      <c r="I23" s="155"/>
    </row>
    <row r="24" spans="1:9" x14ac:dyDescent="0.25">
      <c r="A24" s="158" t="s">
        <v>78</v>
      </c>
      <c r="B24" s="170" t="s">
        <v>79</v>
      </c>
      <c r="C24" s="295">
        <f>C26+C25</f>
        <v>0.11</v>
      </c>
      <c r="D24" s="295">
        <f t="shared" ref="D24:F24" si="2">D26+D25</f>
        <v>0.11</v>
      </c>
      <c r="E24" s="295">
        <f t="shared" si="2"/>
        <v>0</v>
      </c>
      <c r="F24" s="295">
        <f t="shared" si="2"/>
        <v>0</v>
      </c>
      <c r="G24" s="171"/>
      <c r="H24" s="172"/>
      <c r="I24" s="155"/>
    </row>
    <row r="25" spans="1:9" s="606" customFormat="1" ht="38.25" x14ac:dyDescent="0.25">
      <c r="A25" s="602">
        <v>1</v>
      </c>
      <c r="B25" s="616" t="s">
        <v>1290</v>
      </c>
      <c r="C25" s="617">
        <f>SUM(D25:F25)</f>
        <v>0.06</v>
      </c>
      <c r="D25" s="610">
        <v>0.06</v>
      </c>
      <c r="E25" s="610"/>
      <c r="F25" s="610"/>
      <c r="G25" s="618" t="s">
        <v>1291</v>
      </c>
      <c r="H25" s="618" t="s">
        <v>1292</v>
      </c>
      <c r="I25" s="602"/>
    </row>
    <row r="26" spans="1:9" ht="51" x14ac:dyDescent="0.25">
      <c r="A26" s="602">
        <v>2</v>
      </c>
      <c r="B26" s="172" t="s">
        <v>80</v>
      </c>
      <c r="C26" s="291">
        <f t="shared" ref="C26" si="3">SUM(D26:F26)</f>
        <v>0.05</v>
      </c>
      <c r="D26" s="296">
        <v>0.05</v>
      </c>
      <c r="E26" s="296"/>
      <c r="F26" s="296"/>
      <c r="G26" s="160" t="s">
        <v>62</v>
      </c>
      <c r="H26" s="161" t="s">
        <v>81</v>
      </c>
      <c r="I26" s="155"/>
    </row>
    <row r="27" spans="1:9" x14ac:dyDescent="0.25">
      <c r="A27" s="158" t="s">
        <v>82</v>
      </c>
      <c r="B27" s="170" t="s">
        <v>26</v>
      </c>
      <c r="C27" s="297">
        <f>SUM(C28:C33)</f>
        <v>10.11</v>
      </c>
      <c r="D27" s="297">
        <f>SUM(D28:D33)</f>
        <v>10.11</v>
      </c>
      <c r="E27" s="297">
        <f>SUM(E28:E32)</f>
        <v>0</v>
      </c>
      <c r="F27" s="297">
        <f>SUM(F28:F32)</f>
        <v>0</v>
      </c>
      <c r="G27" s="160"/>
      <c r="H27" s="161"/>
      <c r="I27" s="155"/>
    </row>
    <row r="28" spans="1:9" ht="51.75" x14ac:dyDescent="0.25">
      <c r="A28" s="155">
        <v>1</v>
      </c>
      <c r="B28" s="172" t="s">
        <v>83</v>
      </c>
      <c r="C28" s="291">
        <f t="shared" ref="C28:C49" si="4">SUM(D28:F28)</f>
        <v>2.1</v>
      </c>
      <c r="D28" s="298">
        <v>2.1</v>
      </c>
      <c r="E28" s="299"/>
      <c r="F28" s="299"/>
      <c r="G28" s="173" t="s">
        <v>67</v>
      </c>
      <c r="H28" s="174" t="s">
        <v>84</v>
      </c>
      <c r="I28" s="155"/>
    </row>
    <row r="29" spans="1:9" ht="26.25" x14ac:dyDescent="0.25">
      <c r="A29" s="155">
        <v>2</v>
      </c>
      <c r="B29" s="172" t="s">
        <v>85</v>
      </c>
      <c r="C29" s="291">
        <f t="shared" si="4"/>
        <v>1</v>
      </c>
      <c r="D29" s="298">
        <v>1</v>
      </c>
      <c r="E29" s="299"/>
      <c r="F29" s="299"/>
      <c r="G29" s="174" t="s">
        <v>86</v>
      </c>
      <c r="H29" s="174" t="s">
        <v>87</v>
      </c>
      <c r="I29" s="155"/>
    </row>
    <row r="30" spans="1:9" ht="26.25" x14ac:dyDescent="0.25">
      <c r="A30" s="155">
        <v>3</v>
      </c>
      <c r="B30" s="172" t="s">
        <v>88</v>
      </c>
      <c r="C30" s="291">
        <f t="shared" si="4"/>
        <v>4</v>
      </c>
      <c r="D30" s="298">
        <v>4</v>
      </c>
      <c r="E30" s="299"/>
      <c r="F30" s="299"/>
      <c r="G30" s="174" t="s">
        <v>89</v>
      </c>
      <c r="H30" s="174" t="s">
        <v>87</v>
      </c>
      <c r="I30" s="155"/>
    </row>
    <row r="31" spans="1:9" ht="51.75" x14ac:dyDescent="0.25">
      <c r="A31" s="155">
        <v>4</v>
      </c>
      <c r="B31" s="172" t="s">
        <v>90</v>
      </c>
      <c r="C31" s="291">
        <f t="shared" si="4"/>
        <v>0.7</v>
      </c>
      <c r="D31" s="298">
        <v>0.7</v>
      </c>
      <c r="E31" s="299"/>
      <c r="F31" s="299"/>
      <c r="G31" s="173" t="s">
        <v>67</v>
      </c>
      <c r="H31" s="174" t="s">
        <v>84</v>
      </c>
      <c r="I31" s="155"/>
    </row>
    <row r="32" spans="1:9" ht="39" x14ac:dyDescent="0.25">
      <c r="A32" s="155">
        <v>5</v>
      </c>
      <c r="B32" s="168" t="s">
        <v>91</v>
      </c>
      <c r="C32" s="291">
        <f t="shared" si="4"/>
        <v>0.31</v>
      </c>
      <c r="D32" s="300">
        <v>0.31</v>
      </c>
      <c r="E32" s="300"/>
      <c r="F32" s="300"/>
      <c r="G32" s="175" t="s">
        <v>92</v>
      </c>
      <c r="H32" s="176" t="s">
        <v>93</v>
      </c>
      <c r="I32" s="155"/>
    </row>
    <row r="33" spans="1:9" ht="51.75" x14ac:dyDescent="0.25">
      <c r="A33" s="155">
        <v>6</v>
      </c>
      <c r="B33" s="172" t="s">
        <v>626</v>
      </c>
      <c r="C33" s="291">
        <f t="shared" si="4"/>
        <v>2</v>
      </c>
      <c r="D33" s="301">
        <v>2</v>
      </c>
      <c r="E33" s="299"/>
      <c r="F33" s="299"/>
      <c r="G33" s="174" t="s">
        <v>627</v>
      </c>
      <c r="H33" s="174" t="s">
        <v>1164</v>
      </c>
      <c r="I33" s="155"/>
    </row>
    <row r="34" spans="1:9" x14ac:dyDescent="0.25">
      <c r="A34" s="159" t="s">
        <v>987</v>
      </c>
      <c r="B34" s="170" t="s">
        <v>160</v>
      </c>
      <c r="C34" s="309">
        <f>C35</f>
        <v>1.64</v>
      </c>
      <c r="D34" s="297">
        <f>D35</f>
        <v>1.64</v>
      </c>
      <c r="E34" s="297">
        <f>E35</f>
        <v>0</v>
      </c>
      <c r="F34" s="297">
        <f>F35</f>
        <v>0</v>
      </c>
      <c r="G34" s="171"/>
      <c r="H34" s="171"/>
      <c r="I34" s="297"/>
    </row>
    <row r="35" spans="1:9" ht="39" x14ac:dyDescent="0.25">
      <c r="A35" s="177">
        <v>1</v>
      </c>
      <c r="B35" s="172" t="s">
        <v>988</v>
      </c>
      <c r="C35" s="291">
        <f t="shared" si="4"/>
        <v>1.64</v>
      </c>
      <c r="D35" s="296">
        <v>1.64</v>
      </c>
      <c r="E35" s="296"/>
      <c r="F35" s="296"/>
      <c r="G35" s="160" t="s">
        <v>989</v>
      </c>
      <c r="H35" s="174" t="s">
        <v>990</v>
      </c>
      <c r="I35" s="296"/>
    </row>
    <row r="36" spans="1:9" x14ac:dyDescent="0.25">
      <c r="A36" s="159" t="s">
        <v>25</v>
      </c>
      <c r="B36" s="169" t="s">
        <v>94</v>
      </c>
      <c r="C36" s="292">
        <f>SUM(C37:C44)</f>
        <v>38.169999999999995</v>
      </c>
      <c r="D36" s="292">
        <f>SUM(D37:D44)</f>
        <v>38.169999999999995</v>
      </c>
      <c r="E36" s="292">
        <f>SUM(E37:E44)</f>
        <v>0</v>
      </c>
      <c r="F36" s="292">
        <f>SUM(F37:F44)</f>
        <v>0</v>
      </c>
      <c r="G36" s="178"/>
      <c r="H36" s="168"/>
      <c r="I36" s="155"/>
    </row>
    <row r="37" spans="1:9" ht="38.25" x14ac:dyDescent="0.25">
      <c r="A37" s="179">
        <v>1</v>
      </c>
      <c r="B37" s="165" t="s">
        <v>95</v>
      </c>
      <c r="C37" s="291">
        <f t="shared" si="4"/>
        <v>3</v>
      </c>
      <c r="D37" s="162">
        <v>3</v>
      </c>
      <c r="E37" s="162"/>
      <c r="F37" s="162"/>
      <c r="G37" s="160" t="s">
        <v>62</v>
      </c>
      <c r="H37" s="168" t="s">
        <v>81</v>
      </c>
      <c r="I37" s="310"/>
    </row>
    <row r="38" spans="1:9" ht="51" x14ac:dyDescent="0.25">
      <c r="A38" s="179">
        <v>2</v>
      </c>
      <c r="B38" s="165" t="s">
        <v>96</v>
      </c>
      <c r="C38" s="291">
        <f t="shared" si="4"/>
        <v>2.73</v>
      </c>
      <c r="D38" s="302">
        <v>2.73</v>
      </c>
      <c r="E38" s="296"/>
      <c r="F38" s="296"/>
      <c r="G38" s="160" t="s">
        <v>67</v>
      </c>
      <c r="H38" s="168" t="s">
        <v>97</v>
      </c>
      <c r="I38" s="310"/>
    </row>
    <row r="39" spans="1:9" ht="51" x14ac:dyDescent="0.25">
      <c r="A39" s="179">
        <v>3</v>
      </c>
      <c r="B39" s="165" t="s">
        <v>98</v>
      </c>
      <c r="C39" s="291">
        <f t="shared" si="4"/>
        <v>0.74</v>
      </c>
      <c r="D39" s="296">
        <v>0.74</v>
      </c>
      <c r="E39" s="296"/>
      <c r="F39" s="296"/>
      <c r="G39" s="160" t="s">
        <v>67</v>
      </c>
      <c r="H39" s="168" t="s">
        <v>97</v>
      </c>
      <c r="I39" s="310"/>
    </row>
    <row r="40" spans="1:9" ht="26.25" x14ac:dyDescent="0.25">
      <c r="A40" s="179">
        <v>4</v>
      </c>
      <c r="B40" s="165" t="s">
        <v>99</v>
      </c>
      <c r="C40" s="291">
        <f t="shared" si="4"/>
        <v>9</v>
      </c>
      <c r="D40" s="296">
        <v>9</v>
      </c>
      <c r="E40" s="296"/>
      <c r="F40" s="296"/>
      <c r="G40" s="160" t="s">
        <v>86</v>
      </c>
      <c r="H40" s="174" t="s">
        <v>100</v>
      </c>
      <c r="I40" s="310"/>
    </row>
    <row r="41" spans="1:9" ht="51" x14ac:dyDescent="0.25">
      <c r="A41" s="179">
        <v>5</v>
      </c>
      <c r="B41" s="165" t="s">
        <v>101</v>
      </c>
      <c r="C41" s="291">
        <f t="shared" si="4"/>
        <v>9</v>
      </c>
      <c r="D41" s="296">
        <v>9</v>
      </c>
      <c r="E41" s="296"/>
      <c r="F41" s="296"/>
      <c r="G41" s="160" t="s">
        <v>86</v>
      </c>
      <c r="H41" s="174" t="s">
        <v>1163</v>
      </c>
      <c r="I41" s="310"/>
    </row>
    <row r="42" spans="1:9" ht="39" x14ac:dyDescent="0.25">
      <c r="A42" s="179">
        <v>6</v>
      </c>
      <c r="B42" s="168" t="s">
        <v>102</v>
      </c>
      <c r="C42" s="291">
        <f t="shared" si="4"/>
        <v>0.9</v>
      </c>
      <c r="D42" s="291">
        <v>0.9</v>
      </c>
      <c r="E42" s="290"/>
      <c r="F42" s="290"/>
      <c r="G42" s="168" t="s">
        <v>92</v>
      </c>
      <c r="H42" s="176" t="s">
        <v>93</v>
      </c>
      <c r="I42" s="310"/>
    </row>
    <row r="43" spans="1:9" ht="51" x14ac:dyDescent="0.25">
      <c r="A43" s="179">
        <v>7</v>
      </c>
      <c r="B43" s="165" t="s">
        <v>629</v>
      </c>
      <c r="C43" s="291">
        <f t="shared" si="4"/>
        <v>9.1999999999999993</v>
      </c>
      <c r="D43" s="296">
        <v>9.1999999999999993</v>
      </c>
      <c r="E43" s="296"/>
      <c r="F43" s="296"/>
      <c r="G43" s="160" t="s">
        <v>630</v>
      </c>
      <c r="H43" s="223" t="s">
        <v>631</v>
      </c>
      <c r="I43" s="310"/>
    </row>
    <row r="44" spans="1:9" ht="64.5" x14ac:dyDescent="0.25">
      <c r="A44" s="179">
        <v>8</v>
      </c>
      <c r="B44" s="172" t="s">
        <v>632</v>
      </c>
      <c r="C44" s="291">
        <f t="shared" si="4"/>
        <v>3.6</v>
      </c>
      <c r="D44" s="296">
        <v>3.6</v>
      </c>
      <c r="E44" s="296"/>
      <c r="F44" s="296"/>
      <c r="G44" s="160" t="s">
        <v>633</v>
      </c>
      <c r="H44" s="174" t="s">
        <v>628</v>
      </c>
      <c r="I44" s="310"/>
    </row>
    <row r="45" spans="1:9" x14ac:dyDescent="0.25">
      <c r="A45" s="158" t="s">
        <v>103</v>
      </c>
      <c r="B45" s="170" t="s">
        <v>104</v>
      </c>
      <c r="C45" s="303">
        <f>C46+C47</f>
        <v>8.5</v>
      </c>
      <c r="D45" s="303">
        <f t="shared" ref="D45:F45" si="5">D46+D47</f>
        <v>8.5</v>
      </c>
      <c r="E45" s="303">
        <f t="shared" si="5"/>
        <v>0</v>
      </c>
      <c r="F45" s="303">
        <f t="shared" si="5"/>
        <v>0</v>
      </c>
      <c r="G45" s="160"/>
      <c r="H45" s="168"/>
      <c r="I45" s="310"/>
    </row>
    <row r="46" spans="1:9" ht="25.5" x14ac:dyDescent="0.25">
      <c r="A46" s="179">
        <v>1</v>
      </c>
      <c r="B46" s="172" t="s">
        <v>105</v>
      </c>
      <c r="C46" s="291">
        <f t="shared" si="4"/>
        <v>3</v>
      </c>
      <c r="D46" s="296">
        <v>3</v>
      </c>
      <c r="E46" s="296"/>
      <c r="F46" s="296"/>
      <c r="G46" s="172" t="s">
        <v>106</v>
      </c>
      <c r="H46" s="172" t="s">
        <v>107</v>
      </c>
      <c r="I46" s="310"/>
    </row>
    <row r="47" spans="1:9" ht="39" x14ac:dyDescent="0.25">
      <c r="A47" s="179">
        <v>2</v>
      </c>
      <c r="B47" s="172" t="s">
        <v>108</v>
      </c>
      <c r="C47" s="291">
        <f t="shared" si="4"/>
        <v>5.5</v>
      </c>
      <c r="D47" s="296">
        <v>5.5</v>
      </c>
      <c r="E47" s="304"/>
      <c r="F47" s="304"/>
      <c r="G47" s="172" t="s">
        <v>109</v>
      </c>
      <c r="H47" s="176" t="s">
        <v>110</v>
      </c>
      <c r="I47" s="310"/>
    </row>
    <row r="48" spans="1:9" x14ac:dyDescent="0.25">
      <c r="A48" s="158" t="s">
        <v>111</v>
      </c>
      <c r="B48" s="169" t="s">
        <v>112</v>
      </c>
      <c r="C48" s="292">
        <f>C49</f>
        <v>5</v>
      </c>
      <c r="D48" s="292">
        <f>D49</f>
        <v>5</v>
      </c>
      <c r="E48" s="292">
        <f>E49</f>
        <v>0</v>
      </c>
      <c r="F48" s="292">
        <f>F49</f>
        <v>0</v>
      </c>
      <c r="G48" s="168"/>
      <c r="H48" s="168"/>
      <c r="I48" s="155"/>
    </row>
    <row r="49" spans="1:9" ht="25.5" x14ac:dyDescent="0.25">
      <c r="A49" s="155">
        <v>1</v>
      </c>
      <c r="B49" s="168" t="s">
        <v>113</v>
      </c>
      <c r="C49" s="291">
        <f t="shared" si="4"/>
        <v>5</v>
      </c>
      <c r="D49" s="291">
        <v>5</v>
      </c>
      <c r="E49" s="290"/>
      <c r="F49" s="290"/>
      <c r="G49" s="168" t="s">
        <v>71</v>
      </c>
      <c r="H49" s="168" t="s">
        <v>72</v>
      </c>
      <c r="I49" s="155"/>
    </row>
    <row r="50" spans="1:9" x14ac:dyDescent="0.25">
      <c r="A50" s="158">
        <v>31</v>
      </c>
      <c r="B50" s="169" t="s">
        <v>1255</v>
      </c>
      <c r="C50" s="292">
        <f>C48+C21+C19+C9+C36+C45</f>
        <v>69.039999999999992</v>
      </c>
      <c r="D50" s="292">
        <f>D48+D21+D19+D9+D36+D45</f>
        <v>69.039999999999992</v>
      </c>
      <c r="E50" s="292">
        <f>E48+E21+E19+E9+E36</f>
        <v>0</v>
      </c>
      <c r="F50" s="292">
        <f>F48+F21+F19+F9+F36</f>
        <v>0</v>
      </c>
      <c r="G50" s="168"/>
      <c r="H50" s="168"/>
      <c r="I50" s="155"/>
    </row>
    <row r="51" spans="1:9" ht="34.5" customHeight="1" x14ac:dyDescent="0.25">
      <c r="A51" s="676" t="s">
        <v>1248</v>
      </c>
      <c r="B51" s="677"/>
      <c r="C51" s="677"/>
      <c r="D51" s="677"/>
      <c r="E51" s="677"/>
      <c r="F51" s="677"/>
      <c r="G51" s="677"/>
      <c r="H51" s="677"/>
      <c r="I51" s="678"/>
    </row>
    <row r="52" spans="1:9" x14ac:dyDescent="0.25">
      <c r="A52" s="164" t="s">
        <v>22</v>
      </c>
      <c r="B52" s="163" t="s">
        <v>114</v>
      </c>
      <c r="C52" s="305">
        <f>C53</f>
        <v>0.6</v>
      </c>
      <c r="D52" s="305">
        <f>D53</f>
        <v>0.6</v>
      </c>
      <c r="E52" s="305">
        <f>E53</f>
        <v>0</v>
      </c>
      <c r="F52" s="305">
        <f>F53</f>
        <v>0</v>
      </c>
      <c r="G52" s="163"/>
      <c r="H52" s="163"/>
      <c r="I52" s="164"/>
    </row>
    <row r="53" spans="1:9" ht="25.5" x14ac:dyDescent="0.25">
      <c r="A53" s="179">
        <v>1</v>
      </c>
      <c r="B53" s="168" t="s">
        <v>115</v>
      </c>
      <c r="C53" s="291">
        <f t="shared" ref="C53" si="6">SUM(D53:F53)</f>
        <v>0.6</v>
      </c>
      <c r="D53" s="291">
        <v>0.6</v>
      </c>
      <c r="E53" s="290"/>
      <c r="F53" s="290"/>
      <c r="G53" s="168" t="s">
        <v>116</v>
      </c>
      <c r="H53" s="168"/>
      <c r="I53" s="290" t="s">
        <v>43</v>
      </c>
    </row>
    <row r="54" spans="1:9" x14ac:dyDescent="0.25">
      <c r="A54" s="180" t="s">
        <v>23</v>
      </c>
      <c r="B54" s="169" t="s">
        <v>57</v>
      </c>
      <c r="C54" s="292">
        <f>SUM(C55:C60)</f>
        <v>9.1399999999999988</v>
      </c>
      <c r="D54" s="292">
        <f>SUM(D55:D60)</f>
        <v>9.1399999999999988</v>
      </c>
      <c r="E54" s="292">
        <f>SUM(E55:E60)</f>
        <v>0</v>
      </c>
      <c r="F54" s="292">
        <f>SUM(F55:F60)</f>
        <v>0</v>
      </c>
      <c r="G54" s="168"/>
      <c r="H54" s="168"/>
      <c r="I54" s="290"/>
    </row>
    <row r="55" spans="1:9" ht="25.5" x14ac:dyDescent="0.25">
      <c r="A55" s="179">
        <v>1</v>
      </c>
      <c r="B55" s="168" t="s">
        <v>117</v>
      </c>
      <c r="C55" s="291">
        <f t="shared" ref="C55:C60" si="7">SUM(D55:F55)</f>
        <v>3.82</v>
      </c>
      <c r="D55" s="291">
        <v>3.82</v>
      </c>
      <c r="E55" s="290"/>
      <c r="F55" s="290"/>
      <c r="G55" s="168" t="s">
        <v>118</v>
      </c>
      <c r="H55" s="168"/>
      <c r="I55" s="290" t="s">
        <v>43</v>
      </c>
    </row>
    <row r="56" spans="1:9" x14ac:dyDescent="0.25">
      <c r="A56" s="179">
        <v>2</v>
      </c>
      <c r="B56" s="168" t="s">
        <v>119</v>
      </c>
      <c r="C56" s="291">
        <f t="shared" si="7"/>
        <v>5</v>
      </c>
      <c r="D56" s="291">
        <v>5</v>
      </c>
      <c r="E56" s="290"/>
      <c r="F56" s="290"/>
      <c r="G56" s="168" t="s">
        <v>120</v>
      </c>
      <c r="H56" s="168"/>
      <c r="I56" s="290" t="s">
        <v>43</v>
      </c>
    </row>
    <row r="57" spans="1:9" x14ac:dyDescent="0.25">
      <c r="A57" s="179">
        <v>3</v>
      </c>
      <c r="B57" s="168" t="s">
        <v>121</v>
      </c>
      <c r="C57" s="291">
        <f t="shared" si="7"/>
        <v>0.11</v>
      </c>
      <c r="D57" s="290">
        <v>0.11</v>
      </c>
      <c r="E57" s="290"/>
      <c r="F57" s="290"/>
      <c r="G57" s="168" t="s">
        <v>122</v>
      </c>
      <c r="H57" s="168"/>
      <c r="I57" s="290" t="s">
        <v>44</v>
      </c>
    </row>
    <row r="58" spans="1:9" ht="38.25" x14ac:dyDescent="0.25">
      <c r="A58" s="179">
        <v>4</v>
      </c>
      <c r="B58" s="168" t="s">
        <v>123</v>
      </c>
      <c r="C58" s="291">
        <f t="shared" si="7"/>
        <v>0.11</v>
      </c>
      <c r="D58" s="290">
        <v>0.11</v>
      </c>
      <c r="E58" s="290"/>
      <c r="F58" s="290"/>
      <c r="G58" s="168" t="s">
        <v>124</v>
      </c>
      <c r="H58" s="168"/>
      <c r="I58" s="290" t="s">
        <v>44</v>
      </c>
    </row>
    <row r="59" spans="1:9" ht="0.75" customHeight="1" x14ac:dyDescent="0.25">
      <c r="A59" s="179"/>
      <c r="B59" s="168"/>
      <c r="C59" s="291">
        <f t="shared" si="7"/>
        <v>0</v>
      </c>
      <c r="D59" s="290"/>
      <c r="E59" s="290"/>
      <c r="F59" s="290"/>
      <c r="G59" s="168"/>
      <c r="H59" s="168"/>
      <c r="I59" s="290"/>
    </row>
    <row r="60" spans="1:9" x14ac:dyDescent="0.25">
      <c r="A60" s="179">
        <v>5</v>
      </c>
      <c r="B60" s="168" t="s">
        <v>127</v>
      </c>
      <c r="C60" s="291">
        <f t="shared" si="7"/>
        <v>0.1</v>
      </c>
      <c r="D60" s="291">
        <v>0.1</v>
      </c>
      <c r="E60" s="290"/>
      <c r="F60" s="290"/>
      <c r="G60" s="168" t="s">
        <v>128</v>
      </c>
      <c r="H60" s="168"/>
      <c r="I60" s="290" t="s">
        <v>43</v>
      </c>
    </row>
    <row r="61" spans="1:9" x14ac:dyDescent="0.25">
      <c r="A61" s="180" t="s">
        <v>24</v>
      </c>
      <c r="B61" s="169" t="s">
        <v>73</v>
      </c>
      <c r="C61" s="292">
        <f>C62+C64+C66+C70+C81+C86+C89</f>
        <v>62.89</v>
      </c>
      <c r="D61" s="292">
        <f>D62+D64+D66+D70+D81+D86+D89</f>
        <v>62.89</v>
      </c>
      <c r="E61" s="292">
        <f>E62+E64+E66+E70+E81+E86+E89</f>
        <v>0</v>
      </c>
      <c r="F61" s="292">
        <f>F62+F64+F66+F70+F81+F86+F89</f>
        <v>0</v>
      </c>
      <c r="G61" s="168"/>
      <c r="H61" s="168"/>
      <c r="I61" s="290"/>
    </row>
    <row r="62" spans="1:9" x14ac:dyDescent="0.25">
      <c r="A62" s="180" t="s">
        <v>74</v>
      </c>
      <c r="B62" s="169" t="s">
        <v>129</v>
      </c>
      <c r="C62" s="292">
        <f>C63</f>
        <v>6.32</v>
      </c>
      <c r="D62" s="292">
        <f>D63</f>
        <v>6.32</v>
      </c>
      <c r="E62" s="292">
        <f>E63</f>
        <v>0</v>
      </c>
      <c r="F62" s="292">
        <f>F63</f>
        <v>0</v>
      </c>
      <c r="G62" s="168"/>
      <c r="H62" s="168"/>
      <c r="I62" s="290"/>
    </row>
    <row r="63" spans="1:9" x14ac:dyDescent="0.25">
      <c r="A63" s="179">
        <v>1</v>
      </c>
      <c r="B63" s="168" t="s">
        <v>130</v>
      </c>
      <c r="C63" s="291">
        <f t="shared" ref="C63" si="8">SUM(D63:F63)</f>
        <v>6.32</v>
      </c>
      <c r="D63" s="291">
        <v>6.32</v>
      </c>
      <c r="E63" s="290"/>
      <c r="F63" s="290"/>
      <c r="G63" s="168" t="s">
        <v>131</v>
      </c>
      <c r="H63" s="168"/>
      <c r="I63" s="290" t="s">
        <v>43</v>
      </c>
    </row>
    <row r="64" spans="1:9" x14ac:dyDescent="0.25">
      <c r="A64" s="180" t="s">
        <v>78</v>
      </c>
      <c r="B64" s="169" t="s">
        <v>132</v>
      </c>
      <c r="C64" s="292">
        <f>C65</f>
        <v>0.02</v>
      </c>
      <c r="D64" s="292">
        <f>D65</f>
        <v>0.02</v>
      </c>
      <c r="E64" s="292">
        <f>E65</f>
        <v>0</v>
      </c>
      <c r="F64" s="292"/>
      <c r="G64" s="168"/>
      <c r="H64" s="168"/>
      <c r="I64" s="290"/>
    </row>
    <row r="65" spans="1:9" ht="25.5" x14ac:dyDescent="0.25">
      <c r="A65" s="179">
        <v>1</v>
      </c>
      <c r="B65" s="168" t="s">
        <v>133</v>
      </c>
      <c r="C65" s="291">
        <f t="shared" ref="C65" si="9">SUM(D65:F65)</f>
        <v>0.02</v>
      </c>
      <c r="D65" s="291">
        <v>0.02</v>
      </c>
      <c r="E65" s="290"/>
      <c r="F65" s="290"/>
      <c r="G65" s="168" t="s">
        <v>134</v>
      </c>
      <c r="H65" s="168"/>
      <c r="I65" s="290" t="s">
        <v>43</v>
      </c>
    </row>
    <row r="66" spans="1:9" x14ac:dyDescent="0.25">
      <c r="A66" s="180" t="s">
        <v>82</v>
      </c>
      <c r="B66" s="169" t="s">
        <v>135</v>
      </c>
      <c r="C66" s="292">
        <f>C67+C68+C69</f>
        <v>2.5499999999999998</v>
      </c>
      <c r="D66" s="292">
        <f>D67+D68+D69</f>
        <v>2.5499999999999998</v>
      </c>
      <c r="E66" s="292">
        <f>E67+E68+E69</f>
        <v>0</v>
      </c>
      <c r="F66" s="292">
        <f>F67+F68+F69</f>
        <v>0</v>
      </c>
      <c r="G66" s="168"/>
      <c r="H66" s="168"/>
      <c r="I66" s="290"/>
    </row>
    <row r="67" spans="1:9" x14ac:dyDescent="0.25">
      <c r="A67" s="179">
        <v>1</v>
      </c>
      <c r="B67" s="168" t="s">
        <v>136</v>
      </c>
      <c r="C67" s="291">
        <f t="shared" ref="C67:C123" si="10">SUM(D67:F67)</f>
        <v>0.05</v>
      </c>
      <c r="D67" s="291">
        <v>0.05</v>
      </c>
      <c r="E67" s="290"/>
      <c r="F67" s="290"/>
      <c r="G67" s="168" t="s">
        <v>137</v>
      </c>
      <c r="H67" s="168"/>
      <c r="I67" s="290" t="s">
        <v>43</v>
      </c>
    </row>
    <row r="68" spans="1:9" x14ac:dyDescent="0.25">
      <c r="A68" s="179">
        <v>2</v>
      </c>
      <c r="B68" s="168" t="s">
        <v>138</v>
      </c>
      <c r="C68" s="291">
        <f t="shared" si="10"/>
        <v>2</v>
      </c>
      <c r="D68" s="291">
        <v>2</v>
      </c>
      <c r="E68" s="290"/>
      <c r="F68" s="290"/>
      <c r="G68" s="168" t="s">
        <v>77</v>
      </c>
      <c r="H68" s="168"/>
      <c r="I68" s="290" t="s">
        <v>43</v>
      </c>
    </row>
    <row r="69" spans="1:9" ht="25.5" x14ac:dyDescent="0.25">
      <c r="A69" s="179">
        <v>3</v>
      </c>
      <c r="B69" s="168" t="s">
        <v>139</v>
      </c>
      <c r="C69" s="291">
        <f t="shared" si="10"/>
        <v>0.5</v>
      </c>
      <c r="D69" s="290">
        <v>0.5</v>
      </c>
      <c r="E69" s="290"/>
      <c r="F69" s="290"/>
      <c r="G69" s="168" t="s">
        <v>140</v>
      </c>
      <c r="H69" s="168"/>
      <c r="I69" s="290" t="s">
        <v>44</v>
      </c>
    </row>
    <row r="70" spans="1:9" x14ac:dyDescent="0.25">
      <c r="A70" s="180" t="s">
        <v>1249</v>
      </c>
      <c r="B70" s="169" t="s">
        <v>26</v>
      </c>
      <c r="C70" s="292">
        <f>SUM(C71:C80)</f>
        <v>32.19</v>
      </c>
      <c r="D70" s="292">
        <f>SUM(D71:D80)</f>
        <v>32.19</v>
      </c>
      <c r="E70" s="292">
        <f>SUM(E71:E80)</f>
        <v>0</v>
      </c>
      <c r="F70" s="292">
        <f>SUM(F71:F80)</f>
        <v>0</v>
      </c>
      <c r="G70" s="168"/>
      <c r="H70" s="168"/>
      <c r="I70" s="290"/>
    </row>
    <row r="71" spans="1:9" ht="25.5" x14ac:dyDescent="0.25">
      <c r="A71" s="179">
        <v>1</v>
      </c>
      <c r="B71" s="168" t="s">
        <v>141</v>
      </c>
      <c r="C71" s="291">
        <f t="shared" si="10"/>
        <v>0.75</v>
      </c>
      <c r="D71" s="291">
        <v>0.75</v>
      </c>
      <c r="E71" s="290"/>
      <c r="F71" s="290"/>
      <c r="G71" s="168" t="s">
        <v>142</v>
      </c>
      <c r="H71" s="168"/>
      <c r="I71" s="290" t="s">
        <v>43</v>
      </c>
    </row>
    <row r="72" spans="1:9" ht="25.5" x14ac:dyDescent="0.25">
      <c r="A72" s="179">
        <v>2</v>
      </c>
      <c r="B72" s="168" t="s">
        <v>143</v>
      </c>
      <c r="C72" s="291">
        <f t="shared" si="10"/>
        <v>1.1599999999999999</v>
      </c>
      <c r="D72" s="291">
        <v>1.1599999999999999</v>
      </c>
      <c r="E72" s="290"/>
      <c r="F72" s="290"/>
      <c r="G72" s="168" t="s">
        <v>144</v>
      </c>
      <c r="H72" s="168"/>
      <c r="I72" s="290" t="s">
        <v>43</v>
      </c>
    </row>
    <row r="73" spans="1:9" ht="25.5" x14ac:dyDescent="0.25">
      <c r="A73" s="179">
        <v>3</v>
      </c>
      <c r="B73" s="168" t="s">
        <v>145</v>
      </c>
      <c r="C73" s="291">
        <f t="shared" si="10"/>
        <v>4.9000000000000004</v>
      </c>
      <c r="D73" s="291">
        <v>4.9000000000000004</v>
      </c>
      <c r="E73" s="290"/>
      <c r="F73" s="290"/>
      <c r="G73" s="168" t="s">
        <v>146</v>
      </c>
      <c r="H73" s="168"/>
      <c r="I73" s="290" t="s">
        <v>43</v>
      </c>
    </row>
    <row r="74" spans="1:9" ht="38.25" x14ac:dyDescent="0.25">
      <c r="A74" s="179">
        <v>4</v>
      </c>
      <c r="B74" s="168" t="s">
        <v>147</v>
      </c>
      <c r="C74" s="291">
        <f t="shared" si="10"/>
        <v>4.9000000000000004</v>
      </c>
      <c r="D74" s="291">
        <v>4.9000000000000004</v>
      </c>
      <c r="E74" s="290"/>
      <c r="F74" s="290"/>
      <c r="G74" s="168" t="s">
        <v>148</v>
      </c>
      <c r="H74" s="168"/>
      <c r="I74" s="290" t="s">
        <v>43</v>
      </c>
    </row>
    <row r="75" spans="1:9" ht="38.25" x14ac:dyDescent="0.25">
      <c r="A75" s="179">
        <v>5</v>
      </c>
      <c r="B75" s="168" t="s">
        <v>149</v>
      </c>
      <c r="C75" s="291">
        <f t="shared" si="10"/>
        <v>0.18</v>
      </c>
      <c r="D75" s="291">
        <v>0.18</v>
      </c>
      <c r="E75" s="290"/>
      <c r="F75" s="290"/>
      <c r="G75" s="168" t="s">
        <v>150</v>
      </c>
      <c r="H75" s="168"/>
      <c r="I75" s="290" t="s">
        <v>43</v>
      </c>
    </row>
    <row r="76" spans="1:9" ht="38.25" x14ac:dyDescent="0.25">
      <c r="A76" s="179">
        <v>6</v>
      </c>
      <c r="B76" s="168" t="s">
        <v>151</v>
      </c>
      <c r="C76" s="291">
        <f t="shared" si="10"/>
        <v>1.19</v>
      </c>
      <c r="D76" s="291">
        <v>1.19</v>
      </c>
      <c r="E76" s="290"/>
      <c r="F76" s="290"/>
      <c r="G76" s="168" t="s">
        <v>152</v>
      </c>
      <c r="H76" s="168"/>
      <c r="I76" s="290" t="s">
        <v>43</v>
      </c>
    </row>
    <row r="77" spans="1:9" ht="25.5" x14ac:dyDescent="0.25">
      <c r="A77" s="179">
        <v>7</v>
      </c>
      <c r="B77" s="168" t="s">
        <v>153</v>
      </c>
      <c r="C77" s="291">
        <f t="shared" si="10"/>
        <v>8.1</v>
      </c>
      <c r="D77" s="291">
        <v>8.1</v>
      </c>
      <c r="E77" s="290"/>
      <c r="F77" s="290"/>
      <c r="G77" s="168" t="s">
        <v>154</v>
      </c>
      <c r="H77" s="168"/>
      <c r="I77" s="290" t="s">
        <v>43</v>
      </c>
    </row>
    <row r="78" spans="1:9" x14ac:dyDescent="0.25">
      <c r="A78" s="179">
        <v>8</v>
      </c>
      <c r="B78" s="165" t="s">
        <v>155</v>
      </c>
      <c r="C78" s="291">
        <f t="shared" si="10"/>
        <v>2.7</v>
      </c>
      <c r="D78" s="306">
        <v>2.7</v>
      </c>
      <c r="E78" s="162"/>
      <c r="F78" s="162"/>
      <c r="G78" s="160" t="s">
        <v>62</v>
      </c>
      <c r="H78" s="168"/>
      <c r="I78" s="290" t="s">
        <v>43</v>
      </c>
    </row>
    <row r="79" spans="1:9" ht="38.25" x14ac:dyDescent="0.25">
      <c r="A79" s="179">
        <v>9</v>
      </c>
      <c r="B79" s="168" t="s">
        <v>156</v>
      </c>
      <c r="C79" s="291">
        <f t="shared" si="10"/>
        <v>8</v>
      </c>
      <c r="D79" s="291">
        <v>8</v>
      </c>
      <c r="E79" s="290"/>
      <c r="F79" s="290"/>
      <c r="G79" s="168" t="s">
        <v>157</v>
      </c>
      <c r="H79" s="168"/>
      <c r="I79" s="290" t="s">
        <v>43</v>
      </c>
    </row>
    <row r="80" spans="1:9" ht="25.5" x14ac:dyDescent="0.25">
      <c r="A80" s="179">
        <v>10</v>
      </c>
      <c r="B80" s="168" t="s">
        <v>158</v>
      </c>
      <c r="C80" s="291">
        <f t="shared" si="10"/>
        <v>0.31</v>
      </c>
      <c r="D80" s="290">
        <v>0.31</v>
      </c>
      <c r="E80" s="290"/>
      <c r="F80" s="290"/>
      <c r="G80" s="168" t="s">
        <v>159</v>
      </c>
      <c r="H80" s="168"/>
      <c r="I80" s="290" t="s">
        <v>44</v>
      </c>
    </row>
    <row r="81" spans="1:9" x14ac:dyDescent="0.25">
      <c r="A81" s="180" t="s">
        <v>1250</v>
      </c>
      <c r="B81" s="169" t="s">
        <v>160</v>
      </c>
      <c r="C81" s="292">
        <f>SUM(C82:C85)</f>
        <v>19.100000000000001</v>
      </c>
      <c r="D81" s="292">
        <f>SUM(D82:D85)</f>
        <v>19.100000000000001</v>
      </c>
      <c r="E81" s="292">
        <f>SUM(E82:E85)</f>
        <v>0</v>
      </c>
      <c r="F81" s="292">
        <f>SUM(F82:F85)</f>
        <v>0</v>
      </c>
      <c r="G81" s="168"/>
      <c r="H81" s="168"/>
      <c r="I81" s="290"/>
    </row>
    <row r="82" spans="1:9" ht="25.5" x14ac:dyDescent="0.25">
      <c r="A82" s="179">
        <v>1</v>
      </c>
      <c r="B82" s="168" t="s">
        <v>161</v>
      </c>
      <c r="C82" s="291">
        <f t="shared" si="10"/>
        <v>7</v>
      </c>
      <c r="D82" s="291">
        <v>7</v>
      </c>
      <c r="E82" s="290"/>
      <c r="F82" s="290"/>
      <c r="G82" s="168" t="s">
        <v>162</v>
      </c>
      <c r="H82" s="168"/>
      <c r="I82" s="290" t="s">
        <v>43</v>
      </c>
    </row>
    <row r="83" spans="1:9" x14ac:dyDescent="0.25">
      <c r="A83" s="179">
        <v>2</v>
      </c>
      <c r="B83" s="168" t="s">
        <v>163</v>
      </c>
      <c r="C83" s="291">
        <f t="shared" si="10"/>
        <v>9</v>
      </c>
      <c r="D83" s="291">
        <v>9</v>
      </c>
      <c r="E83" s="290"/>
      <c r="F83" s="290"/>
      <c r="G83" s="168" t="s">
        <v>164</v>
      </c>
      <c r="H83" s="168"/>
      <c r="I83" s="290" t="s">
        <v>43</v>
      </c>
    </row>
    <row r="84" spans="1:9" ht="25.5" x14ac:dyDescent="0.25">
      <c r="A84" s="179">
        <v>3</v>
      </c>
      <c r="B84" s="165" t="s">
        <v>165</v>
      </c>
      <c r="C84" s="291">
        <f t="shared" si="10"/>
        <v>3</v>
      </c>
      <c r="D84" s="306">
        <v>3</v>
      </c>
      <c r="E84" s="162"/>
      <c r="F84" s="162"/>
      <c r="G84" s="160" t="s">
        <v>164</v>
      </c>
      <c r="H84" s="168"/>
      <c r="I84" s="290" t="s">
        <v>43</v>
      </c>
    </row>
    <row r="85" spans="1:9" ht="25.5" x14ac:dyDescent="0.25">
      <c r="A85" s="179">
        <v>4</v>
      </c>
      <c r="B85" s="168" t="s">
        <v>166</v>
      </c>
      <c r="C85" s="291">
        <f t="shared" si="10"/>
        <v>0.1</v>
      </c>
      <c r="D85" s="291">
        <v>0.1</v>
      </c>
      <c r="E85" s="290"/>
      <c r="F85" s="290"/>
      <c r="G85" s="168" t="s">
        <v>167</v>
      </c>
      <c r="H85" s="168"/>
      <c r="I85" s="290" t="s">
        <v>43</v>
      </c>
    </row>
    <row r="86" spans="1:9" x14ac:dyDescent="0.25">
      <c r="A86" s="180" t="s">
        <v>1251</v>
      </c>
      <c r="B86" s="169" t="s">
        <v>36</v>
      </c>
      <c r="C86" s="292">
        <f>C87+C88</f>
        <v>2.6999999999999997</v>
      </c>
      <c r="D86" s="292">
        <f>D87+D88</f>
        <v>2.6999999999999997</v>
      </c>
      <c r="E86" s="292">
        <f>E87+F86</f>
        <v>0</v>
      </c>
      <c r="F86" s="292">
        <f>F87+G86</f>
        <v>0</v>
      </c>
      <c r="G86" s="168"/>
      <c r="H86" s="168"/>
      <c r="I86" s="290"/>
    </row>
    <row r="87" spans="1:9" ht="25.5" x14ac:dyDescent="0.25">
      <c r="A87" s="179">
        <v>1</v>
      </c>
      <c r="B87" s="168" t="s">
        <v>168</v>
      </c>
      <c r="C87" s="291">
        <f t="shared" si="10"/>
        <v>0.4</v>
      </c>
      <c r="D87" s="291">
        <v>0.4</v>
      </c>
      <c r="E87" s="290"/>
      <c r="F87" s="290"/>
      <c r="G87" s="168" t="s">
        <v>169</v>
      </c>
      <c r="H87" s="168"/>
      <c r="I87" s="290" t="s">
        <v>43</v>
      </c>
    </row>
    <row r="88" spans="1:9" x14ac:dyDescent="0.25">
      <c r="A88" s="179">
        <v>2</v>
      </c>
      <c r="B88" s="168" t="s">
        <v>170</v>
      </c>
      <c r="C88" s="291">
        <f t="shared" si="10"/>
        <v>2.2999999999999998</v>
      </c>
      <c r="D88" s="291">
        <v>2.2999999999999998</v>
      </c>
      <c r="E88" s="290"/>
      <c r="F88" s="290"/>
      <c r="G88" s="168" t="s">
        <v>171</v>
      </c>
      <c r="H88" s="168"/>
      <c r="I88" s="290" t="s">
        <v>44</v>
      </c>
    </row>
    <row r="89" spans="1:9" x14ac:dyDescent="0.25">
      <c r="A89" s="180" t="s">
        <v>1252</v>
      </c>
      <c r="B89" s="169" t="s">
        <v>79</v>
      </c>
      <c r="C89" s="292">
        <f>C90</f>
        <v>0.01</v>
      </c>
      <c r="D89" s="292">
        <f>D90</f>
        <v>0.01</v>
      </c>
      <c r="E89" s="292">
        <f>E90</f>
        <v>0</v>
      </c>
      <c r="F89" s="292">
        <f>F90</f>
        <v>0</v>
      </c>
      <c r="G89" s="168"/>
      <c r="H89" s="168"/>
      <c r="I89" s="290"/>
    </row>
    <row r="90" spans="1:9" ht="25.5" x14ac:dyDescent="0.25">
      <c r="A90" s="179">
        <v>1</v>
      </c>
      <c r="B90" s="168" t="s">
        <v>172</v>
      </c>
      <c r="C90" s="291">
        <f t="shared" si="10"/>
        <v>0.01</v>
      </c>
      <c r="D90" s="290">
        <v>0.01</v>
      </c>
      <c r="E90" s="290"/>
      <c r="F90" s="290"/>
      <c r="G90" s="168" t="s">
        <v>173</v>
      </c>
      <c r="H90" s="168"/>
      <c r="I90" s="290" t="s">
        <v>44</v>
      </c>
    </row>
    <row r="91" spans="1:9" x14ac:dyDescent="0.25">
      <c r="A91" s="180" t="s">
        <v>25</v>
      </c>
      <c r="B91" s="181" t="s">
        <v>104</v>
      </c>
      <c r="C91" s="307">
        <f>SUM(C92:C103)</f>
        <v>27.95</v>
      </c>
      <c r="D91" s="307">
        <f>SUM(D92:D103)</f>
        <v>27.95</v>
      </c>
      <c r="E91" s="307">
        <f>SUM(E92:E103)</f>
        <v>0</v>
      </c>
      <c r="F91" s="307">
        <f>SUM(F92:F103)</f>
        <v>0</v>
      </c>
      <c r="G91" s="160"/>
      <c r="H91" s="161"/>
      <c r="I91" s="310"/>
    </row>
    <row r="92" spans="1:9" ht="25.5" x14ac:dyDescent="0.25">
      <c r="A92" s="179">
        <v>1</v>
      </c>
      <c r="B92" s="168" t="s">
        <v>174</v>
      </c>
      <c r="C92" s="291">
        <f t="shared" si="10"/>
        <v>5</v>
      </c>
      <c r="D92" s="291">
        <v>5</v>
      </c>
      <c r="E92" s="290"/>
      <c r="F92" s="290"/>
      <c r="G92" s="168" t="s">
        <v>175</v>
      </c>
      <c r="H92" s="168"/>
      <c r="I92" s="290" t="s">
        <v>43</v>
      </c>
    </row>
    <row r="93" spans="1:9" ht="25.5" x14ac:dyDescent="0.25">
      <c r="A93" s="179">
        <v>2</v>
      </c>
      <c r="B93" s="168" t="s">
        <v>176</v>
      </c>
      <c r="C93" s="291">
        <f t="shared" si="10"/>
        <v>2.5</v>
      </c>
      <c r="D93" s="291">
        <v>2.5</v>
      </c>
      <c r="E93" s="290"/>
      <c r="F93" s="290"/>
      <c r="G93" s="168" t="s">
        <v>177</v>
      </c>
      <c r="H93" s="168"/>
      <c r="I93" s="290" t="s">
        <v>43</v>
      </c>
    </row>
    <row r="94" spans="1:9" x14ac:dyDescent="0.25">
      <c r="A94" s="179">
        <v>3</v>
      </c>
      <c r="B94" s="168" t="s">
        <v>178</v>
      </c>
      <c r="C94" s="291">
        <f t="shared" si="10"/>
        <v>0.3</v>
      </c>
      <c r="D94" s="291">
        <v>0.3</v>
      </c>
      <c r="E94" s="290"/>
      <c r="F94" s="290"/>
      <c r="G94" s="168" t="s">
        <v>179</v>
      </c>
      <c r="H94" s="168"/>
      <c r="I94" s="290" t="s">
        <v>43</v>
      </c>
    </row>
    <row r="95" spans="1:9" x14ac:dyDescent="0.25">
      <c r="A95" s="179">
        <v>4</v>
      </c>
      <c r="B95" s="168" t="s">
        <v>180</v>
      </c>
      <c r="C95" s="291">
        <f t="shared" si="10"/>
        <v>1.3</v>
      </c>
      <c r="D95" s="291">
        <v>1.3</v>
      </c>
      <c r="E95" s="290"/>
      <c r="F95" s="290"/>
      <c r="G95" s="168" t="s">
        <v>134</v>
      </c>
      <c r="H95" s="168"/>
      <c r="I95" s="290" t="s">
        <v>43</v>
      </c>
    </row>
    <row r="96" spans="1:9" ht="25.5" x14ac:dyDescent="0.25">
      <c r="A96" s="179">
        <v>5</v>
      </c>
      <c r="B96" s="168" t="s">
        <v>181</v>
      </c>
      <c r="C96" s="291">
        <f t="shared" si="10"/>
        <v>1</v>
      </c>
      <c r="D96" s="291">
        <v>1</v>
      </c>
      <c r="E96" s="290"/>
      <c r="F96" s="290"/>
      <c r="G96" s="168" t="s">
        <v>182</v>
      </c>
      <c r="H96" s="168"/>
      <c r="I96" s="290" t="s">
        <v>43</v>
      </c>
    </row>
    <row r="97" spans="1:9" ht="25.5" x14ac:dyDescent="0.25">
      <c r="A97" s="179">
        <v>6</v>
      </c>
      <c r="B97" s="168" t="s">
        <v>183</v>
      </c>
      <c r="C97" s="291">
        <f t="shared" si="10"/>
        <v>4</v>
      </c>
      <c r="D97" s="291">
        <v>4</v>
      </c>
      <c r="E97" s="290"/>
      <c r="F97" s="290"/>
      <c r="G97" s="168" t="s">
        <v>184</v>
      </c>
      <c r="H97" s="168"/>
      <c r="I97" s="290" t="s">
        <v>43</v>
      </c>
    </row>
    <row r="98" spans="1:9" x14ac:dyDescent="0.25">
      <c r="A98" s="179">
        <v>7</v>
      </c>
      <c r="B98" s="168" t="s">
        <v>185</v>
      </c>
      <c r="C98" s="291">
        <f t="shared" si="10"/>
        <v>1</v>
      </c>
      <c r="D98" s="291">
        <v>1</v>
      </c>
      <c r="E98" s="290"/>
      <c r="F98" s="290"/>
      <c r="G98" s="168" t="s">
        <v>186</v>
      </c>
      <c r="H98" s="168"/>
      <c r="I98" s="290" t="s">
        <v>43</v>
      </c>
    </row>
    <row r="99" spans="1:9" x14ac:dyDescent="0.25">
      <c r="A99" s="179">
        <v>8</v>
      </c>
      <c r="B99" s="168" t="s">
        <v>187</v>
      </c>
      <c r="C99" s="291">
        <f t="shared" si="10"/>
        <v>4.2</v>
      </c>
      <c r="D99" s="291">
        <v>4.2</v>
      </c>
      <c r="E99" s="290"/>
      <c r="F99" s="290"/>
      <c r="G99" s="168" t="s">
        <v>188</v>
      </c>
      <c r="H99" s="168"/>
      <c r="I99" s="290" t="s">
        <v>43</v>
      </c>
    </row>
    <row r="100" spans="1:9" ht="25.5" x14ac:dyDescent="0.25">
      <c r="A100" s="179">
        <v>9</v>
      </c>
      <c r="B100" s="168" t="s">
        <v>189</v>
      </c>
      <c r="C100" s="291">
        <f t="shared" si="10"/>
        <v>2.5</v>
      </c>
      <c r="D100" s="291">
        <v>2.5</v>
      </c>
      <c r="E100" s="290"/>
      <c r="F100" s="290"/>
      <c r="G100" s="168" t="s">
        <v>190</v>
      </c>
      <c r="H100" s="168"/>
      <c r="I100" s="290" t="s">
        <v>43</v>
      </c>
    </row>
    <row r="101" spans="1:9" ht="25.5" x14ac:dyDescent="0.25">
      <c r="A101" s="179">
        <v>10</v>
      </c>
      <c r="B101" s="168" t="s">
        <v>191</v>
      </c>
      <c r="C101" s="291">
        <f t="shared" si="10"/>
        <v>0.45</v>
      </c>
      <c r="D101" s="291">
        <v>0.45</v>
      </c>
      <c r="E101" s="290"/>
      <c r="F101" s="290"/>
      <c r="G101" s="168" t="s">
        <v>192</v>
      </c>
      <c r="H101" s="168"/>
      <c r="I101" s="290" t="s">
        <v>43</v>
      </c>
    </row>
    <row r="102" spans="1:9" ht="25.5" x14ac:dyDescent="0.25">
      <c r="A102" s="179">
        <v>11</v>
      </c>
      <c r="B102" s="168" t="s">
        <v>193</v>
      </c>
      <c r="C102" s="291">
        <f t="shared" si="10"/>
        <v>4.9000000000000004</v>
      </c>
      <c r="D102" s="290">
        <v>4.9000000000000004</v>
      </c>
      <c r="E102" s="290"/>
      <c r="F102" s="290" t="s">
        <v>194</v>
      </c>
      <c r="G102" s="168" t="s">
        <v>195</v>
      </c>
      <c r="H102" s="168"/>
      <c r="I102" s="290" t="s">
        <v>44</v>
      </c>
    </row>
    <row r="103" spans="1:9" ht="63.75" x14ac:dyDescent="0.25">
      <c r="A103" s="179">
        <v>1</v>
      </c>
      <c r="B103" s="172" t="s">
        <v>196</v>
      </c>
      <c r="C103" s="291">
        <f t="shared" si="10"/>
        <v>0.8</v>
      </c>
      <c r="D103" s="291">
        <v>0.8</v>
      </c>
      <c r="E103" s="291"/>
      <c r="F103" s="291"/>
      <c r="G103" s="168" t="s">
        <v>140</v>
      </c>
      <c r="H103" s="168"/>
      <c r="I103" s="290" t="s">
        <v>43</v>
      </c>
    </row>
    <row r="104" spans="1:9" x14ac:dyDescent="0.25">
      <c r="A104" s="180" t="s">
        <v>103</v>
      </c>
      <c r="B104" s="169" t="s">
        <v>94</v>
      </c>
      <c r="C104" s="292">
        <f>SUM(C105:C116)</f>
        <v>17.46</v>
      </c>
      <c r="D104" s="292">
        <f>SUM(D105:D116)</f>
        <v>17.46</v>
      </c>
      <c r="E104" s="292">
        <f>SUM(E105:E116)</f>
        <v>0</v>
      </c>
      <c r="F104" s="292">
        <f>SUM(F105:F116)</f>
        <v>0</v>
      </c>
      <c r="G104" s="168"/>
      <c r="H104" s="168"/>
      <c r="I104" s="290"/>
    </row>
    <row r="105" spans="1:9" ht="38.25" x14ac:dyDescent="0.25">
      <c r="A105" s="179">
        <v>1</v>
      </c>
      <c r="B105" s="168" t="s">
        <v>197</v>
      </c>
      <c r="C105" s="291">
        <f t="shared" si="10"/>
        <v>1.4</v>
      </c>
      <c r="D105" s="291">
        <v>1.4</v>
      </c>
      <c r="E105" s="290"/>
      <c r="F105" s="290"/>
      <c r="G105" s="168" t="s">
        <v>198</v>
      </c>
      <c r="H105" s="168"/>
      <c r="I105" s="290" t="s">
        <v>43</v>
      </c>
    </row>
    <row r="106" spans="1:9" x14ac:dyDescent="0.25">
      <c r="A106" s="179">
        <v>2</v>
      </c>
      <c r="B106" s="168" t="s">
        <v>199</v>
      </c>
      <c r="C106" s="291">
        <f t="shared" si="10"/>
        <v>3.1</v>
      </c>
      <c r="D106" s="291">
        <v>3.1</v>
      </c>
      <c r="E106" s="290"/>
      <c r="F106" s="290"/>
      <c r="G106" s="168" t="s">
        <v>200</v>
      </c>
      <c r="H106" s="168"/>
      <c r="I106" s="290" t="s">
        <v>43</v>
      </c>
    </row>
    <row r="107" spans="1:9" ht="25.5" x14ac:dyDescent="0.25">
      <c r="A107" s="179">
        <v>3</v>
      </c>
      <c r="B107" s="168" t="s">
        <v>201</v>
      </c>
      <c r="C107" s="291">
        <f t="shared" si="10"/>
        <v>0.19</v>
      </c>
      <c r="D107" s="291">
        <v>0.19</v>
      </c>
      <c r="E107" s="290"/>
      <c r="F107" s="290"/>
      <c r="G107" s="168" t="s">
        <v>202</v>
      </c>
      <c r="H107" s="168"/>
      <c r="I107" s="290" t="s">
        <v>43</v>
      </c>
    </row>
    <row r="108" spans="1:9" x14ac:dyDescent="0.25">
      <c r="A108" s="179">
        <v>4</v>
      </c>
      <c r="B108" s="168" t="s">
        <v>203</v>
      </c>
      <c r="C108" s="291">
        <f t="shared" si="10"/>
        <v>0.31</v>
      </c>
      <c r="D108" s="291">
        <v>0.31</v>
      </c>
      <c r="E108" s="290"/>
      <c r="F108" s="290"/>
      <c r="G108" s="168" t="s">
        <v>204</v>
      </c>
      <c r="H108" s="168"/>
      <c r="I108" s="290" t="s">
        <v>43</v>
      </c>
    </row>
    <row r="109" spans="1:9" x14ac:dyDescent="0.25">
      <c r="A109" s="179">
        <v>5</v>
      </c>
      <c r="B109" s="168" t="s">
        <v>203</v>
      </c>
      <c r="C109" s="291">
        <f t="shared" si="10"/>
        <v>0.59</v>
      </c>
      <c r="D109" s="291">
        <v>0.59</v>
      </c>
      <c r="E109" s="290"/>
      <c r="F109" s="290"/>
      <c r="G109" s="168" t="s">
        <v>204</v>
      </c>
      <c r="H109" s="168"/>
      <c r="I109" s="290" t="s">
        <v>43</v>
      </c>
    </row>
    <row r="110" spans="1:9" x14ac:dyDescent="0.25">
      <c r="A110" s="179">
        <v>6</v>
      </c>
      <c r="B110" s="168" t="s">
        <v>205</v>
      </c>
      <c r="C110" s="291">
        <f t="shared" si="10"/>
        <v>0.73</v>
      </c>
      <c r="D110" s="291">
        <v>0.73</v>
      </c>
      <c r="E110" s="290"/>
      <c r="F110" s="290"/>
      <c r="G110" s="168" t="s">
        <v>86</v>
      </c>
      <c r="H110" s="168"/>
      <c r="I110" s="290" t="s">
        <v>43</v>
      </c>
    </row>
    <row r="111" spans="1:9" ht="25.5" x14ac:dyDescent="0.25">
      <c r="A111" s="179">
        <v>7</v>
      </c>
      <c r="B111" s="168" t="s">
        <v>206</v>
      </c>
      <c r="C111" s="291">
        <f t="shared" si="10"/>
        <v>1.1000000000000001</v>
      </c>
      <c r="D111" s="291">
        <v>1.1000000000000001</v>
      </c>
      <c r="E111" s="290"/>
      <c r="F111" s="290"/>
      <c r="G111" s="168" t="s">
        <v>207</v>
      </c>
      <c r="H111" s="168"/>
      <c r="I111" s="290" t="s">
        <v>43</v>
      </c>
    </row>
    <row r="112" spans="1:9" ht="25.5" x14ac:dyDescent="0.25">
      <c r="A112" s="179">
        <v>8</v>
      </c>
      <c r="B112" s="165" t="s">
        <v>208</v>
      </c>
      <c r="C112" s="291">
        <f t="shared" si="10"/>
        <v>0.66</v>
      </c>
      <c r="D112" s="162">
        <v>0.66</v>
      </c>
      <c r="E112" s="162"/>
      <c r="F112" s="162"/>
      <c r="G112" s="168" t="s">
        <v>62</v>
      </c>
      <c r="H112" s="161"/>
      <c r="I112" s="310" t="s">
        <v>43</v>
      </c>
    </row>
    <row r="113" spans="1:9" ht="25.5" x14ac:dyDescent="0.25">
      <c r="A113" s="179">
        <v>9</v>
      </c>
      <c r="B113" s="168" t="s">
        <v>209</v>
      </c>
      <c r="C113" s="291">
        <f t="shared" si="10"/>
        <v>2.8</v>
      </c>
      <c r="D113" s="290">
        <v>2.8</v>
      </c>
      <c r="E113" s="290"/>
      <c r="F113" s="290"/>
      <c r="G113" s="168" t="s">
        <v>210</v>
      </c>
      <c r="H113" s="168"/>
      <c r="I113" s="290" t="s">
        <v>44</v>
      </c>
    </row>
    <row r="114" spans="1:9" ht="25.5" x14ac:dyDescent="0.25">
      <c r="A114" s="179">
        <v>10</v>
      </c>
      <c r="B114" s="168" t="s">
        <v>211</v>
      </c>
      <c r="C114" s="291">
        <f t="shared" si="10"/>
        <v>2</v>
      </c>
      <c r="D114" s="290">
        <v>2</v>
      </c>
      <c r="E114" s="290"/>
      <c r="F114" s="290"/>
      <c r="G114" s="168" t="s">
        <v>86</v>
      </c>
      <c r="H114" s="168"/>
      <c r="I114" s="290" t="s">
        <v>44</v>
      </c>
    </row>
    <row r="115" spans="1:9" ht="38.25" x14ac:dyDescent="0.25">
      <c r="A115" s="179">
        <v>11</v>
      </c>
      <c r="B115" s="168" t="s">
        <v>212</v>
      </c>
      <c r="C115" s="291">
        <f t="shared" si="10"/>
        <v>0.57999999999999996</v>
      </c>
      <c r="D115" s="290">
        <v>0.57999999999999996</v>
      </c>
      <c r="E115" s="290"/>
      <c r="F115" s="290"/>
      <c r="G115" s="168" t="s">
        <v>213</v>
      </c>
      <c r="H115" s="168"/>
      <c r="I115" s="290" t="s">
        <v>44</v>
      </c>
    </row>
    <row r="116" spans="1:9" x14ac:dyDescent="0.25">
      <c r="A116" s="179">
        <v>12</v>
      </c>
      <c r="B116" s="168" t="s">
        <v>214</v>
      </c>
      <c r="C116" s="291">
        <f t="shared" si="10"/>
        <v>4</v>
      </c>
      <c r="D116" s="290">
        <v>4</v>
      </c>
      <c r="E116" s="290"/>
      <c r="F116" s="290"/>
      <c r="G116" s="168" t="s">
        <v>62</v>
      </c>
      <c r="H116" s="168"/>
      <c r="I116" s="290" t="s">
        <v>43</v>
      </c>
    </row>
    <row r="117" spans="1:9" x14ac:dyDescent="0.25">
      <c r="A117" s="180" t="s">
        <v>111</v>
      </c>
      <c r="B117" s="169" t="s">
        <v>112</v>
      </c>
      <c r="C117" s="292">
        <f>C118</f>
        <v>0.82</v>
      </c>
      <c r="D117" s="292">
        <f>D118</f>
        <v>0.82</v>
      </c>
      <c r="E117" s="292">
        <f>E118</f>
        <v>0</v>
      </c>
      <c r="F117" s="292">
        <f>F118</f>
        <v>0</v>
      </c>
      <c r="G117" s="168"/>
      <c r="H117" s="168"/>
      <c r="I117" s="290"/>
    </row>
    <row r="118" spans="1:9" ht="25.5" x14ac:dyDescent="0.25">
      <c r="A118" s="179">
        <v>1</v>
      </c>
      <c r="B118" s="168" t="s">
        <v>216</v>
      </c>
      <c r="C118" s="291">
        <f t="shared" si="10"/>
        <v>0.82</v>
      </c>
      <c r="D118" s="291">
        <v>0.82</v>
      </c>
      <c r="E118" s="290"/>
      <c r="F118" s="290"/>
      <c r="G118" s="168" t="s">
        <v>217</v>
      </c>
      <c r="H118" s="168"/>
      <c r="I118" s="290" t="s">
        <v>43</v>
      </c>
    </row>
    <row r="119" spans="1:9" x14ac:dyDescent="0.25">
      <c r="A119" s="180" t="s">
        <v>215</v>
      </c>
      <c r="B119" s="169" t="s">
        <v>219</v>
      </c>
      <c r="C119" s="292">
        <f>C120+C121</f>
        <v>1.6800000000000002</v>
      </c>
      <c r="D119" s="292">
        <f>D120+D121</f>
        <v>1.6800000000000002</v>
      </c>
      <c r="E119" s="292">
        <f>E120+E121</f>
        <v>0</v>
      </c>
      <c r="F119" s="292">
        <f>F120+F121</f>
        <v>0</v>
      </c>
      <c r="G119" s="168"/>
      <c r="H119" s="168"/>
      <c r="I119" s="290"/>
    </row>
    <row r="120" spans="1:9" ht="25.5" x14ac:dyDescent="0.25">
      <c r="A120" s="179">
        <v>1</v>
      </c>
      <c r="B120" s="168" t="s">
        <v>220</v>
      </c>
      <c r="C120" s="291">
        <f t="shared" si="10"/>
        <v>0.08</v>
      </c>
      <c r="D120" s="291">
        <v>0.08</v>
      </c>
      <c r="E120" s="290"/>
      <c r="F120" s="290"/>
      <c r="G120" s="168" t="s">
        <v>221</v>
      </c>
      <c r="H120" s="168"/>
      <c r="I120" s="290" t="s">
        <v>43</v>
      </c>
    </row>
    <row r="121" spans="1:9" x14ac:dyDescent="0.25">
      <c r="A121" s="179">
        <v>2</v>
      </c>
      <c r="B121" s="168" t="s">
        <v>222</v>
      </c>
      <c r="C121" s="291">
        <f t="shared" si="10"/>
        <v>1.6</v>
      </c>
      <c r="D121" s="291">
        <v>1.6</v>
      </c>
      <c r="E121" s="290"/>
      <c r="F121" s="290"/>
      <c r="G121" s="168" t="s">
        <v>77</v>
      </c>
      <c r="H121" s="168"/>
      <c r="I121" s="290" t="s">
        <v>43</v>
      </c>
    </row>
    <row r="122" spans="1:9" x14ac:dyDescent="0.25">
      <c r="A122" s="180" t="s">
        <v>218</v>
      </c>
      <c r="B122" s="169" t="s">
        <v>224</v>
      </c>
      <c r="C122" s="292">
        <f>C123</f>
        <v>0.15</v>
      </c>
      <c r="D122" s="292">
        <f>D123</f>
        <v>0.15</v>
      </c>
      <c r="E122" s="292">
        <f>E123</f>
        <v>0</v>
      </c>
      <c r="F122" s="292">
        <f>F123</f>
        <v>0</v>
      </c>
      <c r="G122" s="168"/>
      <c r="H122" s="168"/>
      <c r="I122" s="290"/>
    </row>
    <row r="123" spans="1:9" x14ac:dyDescent="0.25">
      <c r="A123" s="179">
        <v>1</v>
      </c>
      <c r="B123" s="168" t="s">
        <v>225</v>
      </c>
      <c r="C123" s="291">
        <f t="shared" si="10"/>
        <v>0.15</v>
      </c>
      <c r="D123" s="290">
        <v>0.15</v>
      </c>
      <c r="E123" s="290"/>
      <c r="F123" s="290"/>
      <c r="G123" s="168" t="s">
        <v>226</v>
      </c>
      <c r="H123" s="168"/>
      <c r="I123" s="290" t="s">
        <v>44</v>
      </c>
    </row>
    <row r="124" spans="1:9" x14ac:dyDescent="0.25">
      <c r="A124" s="180">
        <v>56</v>
      </c>
      <c r="B124" s="169" t="s">
        <v>1253</v>
      </c>
      <c r="C124" s="292">
        <f>C119+C117+C104+C91+C61+C54+C52+C122</f>
        <v>120.69</v>
      </c>
      <c r="D124" s="292">
        <f>D119+D117+D104+D91+D61+D54+D52+D122</f>
        <v>120.69</v>
      </c>
      <c r="E124" s="292">
        <f>E119+E117+E104+E91+E61+E54+E52+E122</f>
        <v>0</v>
      </c>
      <c r="F124" s="292"/>
      <c r="G124" s="168"/>
      <c r="H124" s="168"/>
      <c r="I124" s="290"/>
    </row>
    <row r="125" spans="1:9" x14ac:dyDescent="0.25">
      <c r="A125" s="216">
        <f>A124+A50</f>
        <v>87</v>
      </c>
      <c r="B125" s="169" t="s">
        <v>1254</v>
      </c>
      <c r="C125" s="308">
        <f>C124+C50</f>
        <v>189.73</v>
      </c>
      <c r="D125" s="308">
        <f>D124+D50</f>
        <v>189.73</v>
      </c>
      <c r="E125" s="308">
        <f>E124+E50</f>
        <v>0</v>
      </c>
      <c r="F125" s="308">
        <f>F124+F50</f>
        <v>0</v>
      </c>
      <c r="G125" s="182"/>
      <c r="H125" s="182"/>
      <c r="I125" s="179"/>
    </row>
    <row r="127" spans="1:9" ht="15.75" x14ac:dyDescent="0.25">
      <c r="D127" s="674" t="s">
        <v>1311</v>
      </c>
      <c r="E127" s="674"/>
      <c r="F127" s="674"/>
      <c r="G127" s="674"/>
      <c r="H127" s="674"/>
    </row>
  </sheetData>
  <mergeCells count="12">
    <mergeCell ref="D127:H127"/>
    <mergeCell ref="G5:G6"/>
    <mergeCell ref="A51:I51"/>
    <mergeCell ref="A5:A6"/>
    <mergeCell ref="B5:B6"/>
    <mergeCell ref="C5:C6"/>
    <mergeCell ref="D5:F5"/>
    <mergeCell ref="A1:I1"/>
    <mergeCell ref="A2:I2"/>
    <mergeCell ref="H5:H6"/>
    <mergeCell ref="I5:I6"/>
    <mergeCell ref="A8:I8"/>
  </mergeCells>
  <pageMargins left="0.36" right="0.34" top="0.78" bottom="0.33" header="0.3" footer="0.23"/>
  <pageSetup paperSize="9" orientation="landscape" verticalDpi="300"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topLeftCell="A27" workbookViewId="0">
      <selection activeCell="G57" sqref="G57"/>
    </sheetView>
  </sheetViews>
  <sheetFormatPr defaultRowHeight="12.75" x14ac:dyDescent="0.2"/>
  <cols>
    <col min="1" max="1" width="6" style="45" customWidth="1"/>
    <col min="2" max="2" width="37.28515625" customWidth="1"/>
    <col min="3" max="3" width="10.5703125" customWidth="1"/>
    <col min="4" max="6" width="7.140625" customWidth="1"/>
    <col min="7" max="7" width="22.28515625" customWidth="1"/>
    <col min="8" max="8" width="36.85546875" customWidth="1"/>
    <col min="9" max="9" width="9.28515625" customWidth="1"/>
  </cols>
  <sheetData>
    <row r="1" spans="1:9" s="3" customFormat="1" ht="39.75" customHeight="1" x14ac:dyDescent="0.25">
      <c r="A1" s="664" t="s">
        <v>46</v>
      </c>
      <c r="B1" s="664"/>
      <c r="C1" s="664"/>
      <c r="D1" s="664"/>
      <c r="E1" s="664"/>
      <c r="F1" s="664"/>
      <c r="G1" s="664"/>
      <c r="H1" s="664"/>
      <c r="I1" s="664"/>
    </row>
    <row r="2" spans="1:9" ht="19.5" customHeight="1" x14ac:dyDescent="0.25">
      <c r="A2" s="669" t="str">
        <f>'Tong '!A2:H2</f>
        <v>( Kèm theo Tờ trình số 398/UBND-NL2 ngày 05 tháng 12 năm 2017 của UBND tỉnh)</v>
      </c>
      <c r="B2" s="669"/>
      <c r="C2" s="669"/>
      <c r="D2" s="669"/>
      <c r="E2" s="669"/>
      <c r="F2" s="669"/>
      <c r="G2" s="669"/>
      <c r="H2" s="669"/>
      <c r="I2" s="669"/>
    </row>
    <row r="3" spans="1:9" ht="19.5" customHeight="1" x14ac:dyDescent="0.25">
      <c r="A3" s="69"/>
      <c r="B3" s="69"/>
      <c r="C3" s="69"/>
      <c r="D3" s="69"/>
      <c r="E3" s="69"/>
      <c r="F3" s="69"/>
      <c r="G3" s="69"/>
      <c r="H3" s="69"/>
      <c r="I3" s="69"/>
    </row>
    <row r="5" spans="1:9" s="311" customFormat="1" ht="12" x14ac:dyDescent="0.2">
      <c r="A5" s="690" t="s">
        <v>0</v>
      </c>
      <c r="B5" s="682" t="s">
        <v>227</v>
      </c>
      <c r="C5" s="691" t="s">
        <v>6</v>
      </c>
      <c r="D5" s="682" t="s">
        <v>228</v>
      </c>
      <c r="E5" s="682"/>
      <c r="F5" s="682"/>
      <c r="G5" s="682" t="s">
        <v>229</v>
      </c>
      <c r="H5" s="682" t="s">
        <v>230</v>
      </c>
      <c r="I5" s="682" t="s">
        <v>4</v>
      </c>
    </row>
    <row r="6" spans="1:9" s="311" customFormat="1" ht="54" customHeight="1" x14ac:dyDescent="0.2">
      <c r="A6" s="690"/>
      <c r="B6" s="682"/>
      <c r="C6" s="692"/>
      <c r="D6" s="315" t="s">
        <v>3</v>
      </c>
      <c r="E6" s="316" t="s">
        <v>1</v>
      </c>
      <c r="F6" s="316" t="s">
        <v>2</v>
      </c>
      <c r="G6" s="682"/>
      <c r="H6" s="682"/>
      <c r="I6" s="682"/>
    </row>
    <row r="7" spans="1:9" s="314" customFormat="1" ht="22.5" x14ac:dyDescent="0.2">
      <c r="A7" s="317">
        <v>-1</v>
      </c>
      <c r="B7" s="318">
        <v>-2</v>
      </c>
      <c r="C7" s="319" t="s">
        <v>231</v>
      </c>
      <c r="D7" s="318">
        <v>-4</v>
      </c>
      <c r="E7" s="318">
        <v>-5</v>
      </c>
      <c r="F7" s="318">
        <v>-6</v>
      </c>
      <c r="G7" s="318">
        <v>-7</v>
      </c>
      <c r="H7" s="318">
        <v>-8</v>
      </c>
      <c r="I7" s="317">
        <v>-9</v>
      </c>
    </row>
    <row r="8" spans="1:9" x14ac:dyDescent="0.2">
      <c r="A8" s="684" t="s">
        <v>232</v>
      </c>
      <c r="B8" s="685"/>
      <c r="C8" s="685"/>
      <c r="D8" s="685"/>
      <c r="E8" s="685"/>
      <c r="F8" s="685"/>
      <c r="G8" s="685"/>
      <c r="H8" s="685"/>
      <c r="I8" s="686"/>
    </row>
    <row r="9" spans="1:9" x14ac:dyDescent="0.2">
      <c r="A9" s="233" t="s">
        <v>22</v>
      </c>
      <c r="B9" s="224" t="s">
        <v>21</v>
      </c>
      <c r="C9" s="143">
        <f>SUM(C10)</f>
        <v>8</v>
      </c>
      <c r="D9" s="143">
        <f>SUM(D10)</f>
        <v>8</v>
      </c>
      <c r="E9" s="143">
        <f>SUM(E10)</f>
        <v>0</v>
      </c>
      <c r="F9" s="143">
        <f>SUM(F10)</f>
        <v>0</v>
      </c>
      <c r="G9" s="224"/>
      <c r="H9" s="224"/>
      <c r="I9" s="224"/>
    </row>
    <row r="10" spans="1:9" ht="25.5" x14ac:dyDescent="0.2">
      <c r="A10" s="232">
        <v>1</v>
      </c>
      <c r="B10" s="184" t="s">
        <v>233</v>
      </c>
      <c r="C10" s="185">
        <f>SUM(D10:F10)</f>
        <v>8</v>
      </c>
      <c r="D10" s="185">
        <v>8</v>
      </c>
      <c r="E10" s="186"/>
      <c r="F10" s="185"/>
      <c r="G10" s="187" t="s">
        <v>234</v>
      </c>
      <c r="H10" s="188" t="s">
        <v>1235</v>
      </c>
      <c r="I10" s="234"/>
    </row>
    <row r="11" spans="1:9" x14ac:dyDescent="0.2">
      <c r="A11" s="233" t="s">
        <v>23</v>
      </c>
      <c r="B11" s="189" t="s">
        <v>235</v>
      </c>
      <c r="C11" s="226">
        <f>C12</f>
        <v>3</v>
      </c>
      <c r="D11" s="226">
        <f>D12</f>
        <v>3</v>
      </c>
      <c r="E11" s="143">
        <v>0</v>
      </c>
      <c r="F11" s="143">
        <v>0</v>
      </c>
      <c r="G11" s="143"/>
      <c r="H11" s="134"/>
      <c r="I11" s="232"/>
    </row>
    <row r="12" spans="1:9" ht="25.5" x14ac:dyDescent="0.2">
      <c r="A12" s="232">
        <v>1</v>
      </c>
      <c r="B12" s="145" t="s">
        <v>945</v>
      </c>
      <c r="C12" s="185">
        <f>SUM(D12:F12)</f>
        <v>3</v>
      </c>
      <c r="D12" s="131">
        <v>3</v>
      </c>
      <c r="E12" s="190"/>
      <c r="F12" s="131"/>
      <c r="G12" s="142" t="s">
        <v>236</v>
      </c>
      <c r="H12" s="145" t="s">
        <v>237</v>
      </c>
      <c r="I12" s="232"/>
    </row>
    <row r="13" spans="1:9" x14ac:dyDescent="0.2">
      <c r="A13" s="233" t="s">
        <v>24</v>
      </c>
      <c r="B13" s="224" t="s">
        <v>238</v>
      </c>
      <c r="C13" s="143">
        <v>0.5</v>
      </c>
      <c r="D13" s="143">
        <v>0.5</v>
      </c>
      <c r="E13" s="143">
        <v>0</v>
      </c>
      <c r="F13" s="143">
        <v>0</v>
      </c>
      <c r="G13" s="142"/>
      <c r="H13" s="189"/>
      <c r="I13" s="231"/>
    </row>
    <row r="14" spans="1:9" ht="25.5" x14ac:dyDescent="0.2">
      <c r="A14" s="232">
        <v>1</v>
      </c>
      <c r="B14" s="145" t="s">
        <v>239</v>
      </c>
      <c r="C14" s="185">
        <f>SUM(D14:F14)</f>
        <v>0.5</v>
      </c>
      <c r="D14" s="131">
        <v>0.5</v>
      </c>
      <c r="E14" s="190"/>
      <c r="F14" s="131"/>
      <c r="G14" s="142" t="s">
        <v>240</v>
      </c>
      <c r="H14" s="134" t="s">
        <v>1236</v>
      </c>
      <c r="I14" s="235"/>
    </row>
    <row r="15" spans="1:9" x14ac:dyDescent="0.2">
      <c r="A15" s="233" t="s">
        <v>25</v>
      </c>
      <c r="B15" s="224" t="s">
        <v>241</v>
      </c>
      <c r="C15" s="143">
        <f>SUM(C16:C17)</f>
        <v>1.25</v>
      </c>
      <c r="D15" s="143">
        <f>SUM(D16:D17)</f>
        <v>0.25</v>
      </c>
      <c r="E15" s="143">
        <f>SUM(E16:E17)</f>
        <v>1</v>
      </c>
      <c r="F15" s="143">
        <f>SUM(F16:F17)</f>
        <v>0</v>
      </c>
      <c r="G15" s="142"/>
      <c r="H15" s="145"/>
      <c r="I15" s="232"/>
    </row>
    <row r="16" spans="1:9" ht="38.25" x14ac:dyDescent="0.2">
      <c r="A16" s="232">
        <v>1</v>
      </c>
      <c r="B16" s="122" t="s">
        <v>242</v>
      </c>
      <c r="C16" s="185">
        <f>SUM(D16:F16)</f>
        <v>0.25</v>
      </c>
      <c r="D16" s="131">
        <v>0.25</v>
      </c>
      <c r="E16" s="131"/>
      <c r="F16" s="131"/>
      <c r="G16" s="131" t="s">
        <v>243</v>
      </c>
      <c r="H16" s="134" t="s">
        <v>1237</v>
      </c>
      <c r="I16" s="232"/>
    </row>
    <row r="17" spans="1:9" ht="25.5" x14ac:dyDescent="0.2">
      <c r="A17" s="105">
        <v>2</v>
      </c>
      <c r="B17" s="122" t="s">
        <v>946</v>
      </c>
      <c r="C17" s="185">
        <f>SUM(D17:F17)</f>
        <v>1</v>
      </c>
      <c r="D17" s="185"/>
      <c r="E17" s="185">
        <v>1</v>
      </c>
      <c r="F17" s="185"/>
      <c r="G17" s="185" t="s">
        <v>244</v>
      </c>
      <c r="H17" s="210" t="s">
        <v>245</v>
      </c>
      <c r="I17" s="232"/>
    </row>
    <row r="18" spans="1:9" x14ac:dyDescent="0.2">
      <c r="A18" s="233" t="s">
        <v>111</v>
      </c>
      <c r="B18" s="224" t="s">
        <v>246</v>
      </c>
      <c r="C18" s="143">
        <v>1</v>
      </c>
      <c r="D18" s="143"/>
      <c r="E18" s="143">
        <v>1</v>
      </c>
      <c r="F18" s="143"/>
      <c r="G18" s="143"/>
      <c r="H18" s="145"/>
      <c r="I18" s="232"/>
    </row>
    <row r="19" spans="1:9" ht="25.5" x14ac:dyDescent="0.2">
      <c r="A19" s="232">
        <v>1</v>
      </c>
      <c r="B19" s="184" t="s">
        <v>247</v>
      </c>
      <c r="C19" s="185">
        <f>SUM(D19:F19)</f>
        <v>1</v>
      </c>
      <c r="D19" s="192"/>
      <c r="E19" s="191">
        <v>1</v>
      </c>
      <c r="F19" s="193"/>
      <c r="G19" s="194" t="s">
        <v>248</v>
      </c>
      <c r="H19" s="195" t="s">
        <v>249</v>
      </c>
      <c r="I19" s="232"/>
    </row>
    <row r="20" spans="1:9" x14ac:dyDescent="0.2">
      <c r="A20" s="233">
        <v>6</v>
      </c>
      <c r="B20" s="286" t="s">
        <v>1255</v>
      </c>
      <c r="C20" s="143">
        <f>(C9+C11+C13+C15+C18)</f>
        <v>13.75</v>
      </c>
      <c r="D20" s="143">
        <f t="shared" ref="D20:F20" si="0">(D9+D11+D13+D15+D18)</f>
        <v>11.75</v>
      </c>
      <c r="E20" s="143">
        <f t="shared" si="0"/>
        <v>2</v>
      </c>
      <c r="F20" s="143">
        <f t="shared" si="0"/>
        <v>0</v>
      </c>
      <c r="G20" s="142"/>
      <c r="H20" s="145"/>
      <c r="I20" s="232"/>
    </row>
    <row r="21" spans="1:9" ht="34.5" customHeight="1" x14ac:dyDescent="0.2">
      <c r="A21" s="687" t="str">
        <f>'TP Ha Tinh'!A51:I51</f>
        <v>B. Công trình, dự án CMĐSD đất đã được HĐND tỉnh thông qua tại các Nghị quyết số 30/NQ-HĐND ngày 15/12/2016, Nghị quyết số 51/NQ-HĐND ngày 15/7/2017 nay chuyển sang thực hiện trong năm 2018</v>
      </c>
      <c r="B21" s="688"/>
      <c r="C21" s="688"/>
      <c r="D21" s="688"/>
      <c r="E21" s="688"/>
      <c r="F21" s="688"/>
      <c r="G21" s="688"/>
      <c r="H21" s="688"/>
      <c r="I21" s="689"/>
    </row>
    <row r="22" spans="1:9" x14ac:dyDescent="0.2">
      <c r="A22" s="233" t="s">
        <v>22</v>
      </c>
      <c r="B22" s="196" t="s">
        <v>251</v>
      </c>
      <c r="C22" s="143">
        <f>SUM(C23:C24)</f>
        <v>1.74</v>
      </c>
      <c r="D22" s="143">
        <f>SUM(D23:D24)</f>
        <v>1.74</v>
      </c>
      <c r="E22" s="143">
        <f>SUM(E23:E24)</f>
        <v>0</v>
      </c>
      <c r="F22" s="143">
        <f>SUM(F23:F24)</f>
        <v>0</v>
      </c>
      <c r="G22" s="225"/>
      <c r="H22" s="197"/>
      <c r="I22" s="199"/>
    </row>
    <row r="23" spans="1:9" ht="25.5" x14ac:dyDescent="0.2">
      <c r="A23" s="232">
        <v>1</v>
      </c>
      <c r="B23" s="198" t="s">
        <v>253</v>
      </c>
      <c r="C23" s="185">
        <f>SUM(D23:F23)</f>
        <v>1.3</v>
      </c>
      <c r="D23" s="183">
        <v>1.3</v>
      </c>
      <c r="E23" s="183"/>
      <c r="F23" s="183"/>
      <c r="G23" s="199" t="s">
        <v>254</v>
      </c>
      <c r="H23" s="200"/>
      <c r="I23" s="199" t="s">
        <v>252</v>
      </c>
    </row>
    <row r="24" spans="1:9" ht="25.5" x14ac:dyDescent="0.2">
      <c r="A24" s="232">
        <v>2</v>
      </c>
      <c r="B24" s="198" t="s">
        <v>255</v>
      </c>
      <c r="C24" s="185">
        <f>SUM(D24:F24)</f>
        <v>0.44</v>
      </c>
      <c r="D24" s="183">
        <v>0.44</v>
      </c>
      <c r="E24" s="183"/>
      <c r="F24" s="183"/>
      <c r="G24" s="199" t="s">
        <v>254</v>
      </c>
      <c r="H24" s="200"/>
      <c r="I24" s="199" t="s">
        <v>252</v>
      </c>
    </row>
    <row r="25" spans="1:9" x14ac:dyDescent="0.2">
      <c r="A25" s="233" t="s">
        <v>23</v>
      </c>
      <c r="B25" s="224" t="s">
        <v>21</v>
      </c>
      <c r="C25" s="143">
        <f>SUM(C26:C26)</f>
        <v>0.2</v>
      </c>
      <c r="D25" s="143">
        <f>SUM(D26:D26)</f>
        <v>0.2</v>
      </c>
      <c r="E25" s="143">
        <f>SUM(E26:E26)</f>
        <v>0</v>
      </c>
      <c r="F25" s="143">
        <f>SUM(F26:F26)</f>
        <v>0</v>
      </c>
      <c r="G25" s="142"/>
      <c r="H25" s="122"/>
      <c r="I25" s="199"/>
    </row>
    <row r="26" spans="1:9" ht="25.5" x14ac:dyDescent="0.2">
      <c r="A26" s="232">
        <v>1</v>
      </c>
      <c r="B26" s="201" t="s">
        <v>256</v>
      </c>
      <c r="C26" s="185">
        <f>SUM(D26:F26)</f>
        <v>0.2</v>
      </c>
      <c r="D26" s="131">
        <v>0.2</v>
      </c>
      <c r="E26" s="211"/>
      <c r="F26" s="142"/>
      <c r="G26" s="131" t="s">
        <v>257</v>
      </c>
      <c r="H26" s="122"/>
      <c r="I26" s="199" t="s">
        <v>252</v>
      </c>
    </row>
    <row r="27" spans="1:9" ht="25.5" x14ac:dyDescent="0.2">
      <c r="A27" s="231" t="s">
        <v>24</v>
      </c>
      <c r="B27" s="189" t="s">
        <v>259</v>
      </c>
      <c r="C27" s="143">
        <f>SUM(C28:C29)</f>
        <v>2.29</v>
      </c>
      <c r="D27" s="143">
        <f>SUM(D28:D29)</f>
        <v>2.29</v>
      </c>
      <c r="E27" s="143">
        <f>SUM(E28:E29)</f>
        <v>0</v>
      </c>
      <c r="F27" s="143">
        <f>SUM(F28:F29)</f>
        <v>0</v>
      </c>
      <c r="G27" s="142"/>
      <c r="H27" s="122"/>
      <c r="I27" s="199"/>
    </row>
    <row r="28" spans="1:9" x14ac:dyDescent="0.2">
      <c r="A28" s="232">
        <v>1</v>
      </c>
      <c r="B28" s="201" t="s">
        <v>260</v>
      </c>
      <c r="C28" s="185">
        <f>SUM(D28:F28)</f>
        <v>0.25</v>
      </c>
      <c r="D28" s="131">
        <v>0.25</v>
      </c>
      <c r="E28" s="211"/>
      <c r="F28" s="142"/>
      <c r="G28" s="142" t="s">
        <v>261</v>
      </c>
      <c r="H28" s="200"/>
      <c r="I28" s="199" t="s">
        <v>252</v>
      </c>
    </row>
    <row r="29" spans="1:9" ht="25.5" x14ac:dyDescent="0.2">
      <c r="A29" s="204">
        <v>2</v>
      </c>
      <c r="B29" s="202" t="s">
        <v>262</v>
      </c>
      <c r="C29" s="185">
        <f>SUM(D29:F29)</f>
        <v>2.04</v>
      </c>
      <c r="D29" s="203">
        <v>2.04</v>
      </c>
      <c r="E29" s="212"/>
      <c r="F29" s="204"/>
      <c r="G29" s="204" t="s">
        <v>263</v>
      </c>
      <c r="H29" s="205"/>
      <c r="I29" s="236" t="s">
        <v>264</v>
      </c>
    </row>
    <row r="30" spans="1:9" x14ac:dyDescent="0.2">
      <c r="A30" s="233" t="s">
        <v>25</v>
      </c>
      <c r="B30" s="224" t="s">
        <v>265</v>
      </c>
      <c r="C30" s="226">
        <v>6</v>
      </c>
      <c r="D30" s="226">
        <v>6</v>
      </c>
      <c r="E30" s="226">
        <f xml:space="preserve"> E31</f>
        <v>0</v>
      </c>
      <c r="F30" s="226">
        <f xml:space="preserve"> F31</f>
        <v>0</v>
      </c>
      <c r="G30" s="225"/>
      <c r="H30" s="140"/>
      <c r="I30" s="237"/>
    </row>
    <row r="31" spans="1:9" x14ac:dyDescent="0.2">
      <c r="A31" s="232">
        <v>1</v>
      </c>
      <c r="B31" s="145" t="s">
        <v>266</v>
      </c>
      <c r="C31" s="185">
        <f>SUM(D31:F31)</f>
        <v>6</v>
      </c>
      <c r="D31" s="131">
        <v>6</v>
      </c>
      <c r="E31" s="140"/>
      <c r="F31" s="140"/>
      <c r="G31" s="142" t="s">
        <v>267</v>
      </c>
      <c r="H31" s="140"/>
      <c r="I31" s="199" t="s">
        <v>252</v>
      </c>
    </row>
    <row r="32" spans="1:9" x14ac:dyDescent="0.2">
      <c r="A32" s="233" t="s">
        <v>103</v>
      </c>
      <c r="B32" s="196" t="s">
        <v>238</v>
      </c>
      <c r="C32" s="143">
        <f>D32+E32+F32</f>
        <v>0.17</v>
      </c>
      <c r="D32" s="226">
        <f xml:space="preserve"> D33</f>
        <v>0.17</v>
      </c>
      <c r="E32" s="226">
        <f xml:space="preserve"> E33</f>
        <v>0</v>
      </c>
      <c r="F32" s="226">
        <f xml:space="preserve"> F33</f>
        <v>0</v>
      </c>
      <c r="G32" s="225"/>
      <c r="H32" s="197"/>
      <c r="I32" s="199"/>
    </row>
    <row r="33" spans="1:9" x14ac:dyDescent="0.2">
      <c r="A33" s="232">
        <v>1</v>
      </c>
      <c r="B33" s="198" t="s">
        <v>268</v>
      </c>
      <c r="C33" s="185">
        <f>SUM(D33:F33)</f>
        <v>0.17</v>
      </c>
      <c r="D33" s="183">
        <v>0.17</v>
      </c>
      <c r="E33" s="183"/>
      <c r="F33" s="183"/>
      <c r="G33" s="199" t="s">
        <v>269</v>
      </c>
      <c r="H33" s="200"/>
      <c r="I33" s="199" t="s">
        <v>252</v>
      </c>
    </row>
    <row r="34" spans="1:9" x14ac:dyDescent="0.2">
      <c r="A34" s="233" t="s">
        <v>111</v>
      </c>
      <c r="B34" s="224" t="s">
        <v>26</v>
      </c>
      <c r="C34" s="143">
        <f>SUM(C35:C38)</f>
        <v>11.709999999999999</v>
      </c>
      <c r="D34" s="143">
        <f>SUM(D35:D38)</f>
        <v>11.709999999999999</v>
      </c>
      <c r="E34" s="143">
        <f>SUM(E35:E38)</f>
        <v>0</v>
      </c>
      <c r="F34" s="143">
        <f>SUM(F35:F38)</f>
        <v>0</v>
      </c>
      <c r="G34" s="225"/>
      <c r="H34" s="140"/>
      <c r="I34" s="237"/>
    </row>
    <row r="35" spans="1:9" x14ac:dyDescent="0.2">
      <c r="A35" s="232">
        <v>1</v>
      </c>
      <c r="B35" s="145" t="s">
        <v>270</v>
      </c>
      <c r="C35" s="185">
        <f>SUM(D35:F35)</f>
        <v>9</v>
      </c>
      <c r="D35" s="131">
        <v>9</v>
      </c>
      <c r="E35" s="211"/>
      <c r="F35" s="142"/>
      <c r="G35" s="142" t="s">
        <v>271</v>
      </c>
      <c r="H35" s="122"/>
      <c r="I35" s="199" t="s">
        <v>252</v>
      </c>
    </row>
    <row r="36" spans="1:9" ht="25.5" x14ac:dyDescent="0.2">
      <c r="A36" s="204">
        <v>2</v>
      </c>
      <c r="B36" s="136" t="s">
        <v>272</v>
      </c>
      <c r="C36" s="185">
        <f t="shared" ref="C36:C44" si="1">SUM(D36:F36)</f>
        <v>0.03</v>
      </c>
      <c r="D36" s="203">
        <v>0.03</v>
      </c>
      <c r="E36" s="212"/>
      <c r="F36" s="204"/>
      <c r="G36" s="203" t="s">
        <v>273</v>
      </c>
      <c r="H36" s="130"/>
      <c r="I36" s="133" t="s">
        <v>264</v>
      </c>
    </row>
    <row r="37" spans="1:9" ht="25.5" x14ac:dyDescent="0.2">
      <c r="A37" s="232">
        <v>3</v>
      </c>
      <c r="B37" s="145" t="s">
        <v>274</v>
      </c>
      <c r="C37" s="185">
        <f t="shared" si="1"/>
        <v>1.35</v>
      </c>
      <c r="D37" s="131">
        <v>1.35</v>
      </c>
      <c r="E37" s="142"/>
      <c r="F37" s="142"/>
      <c r="G37" s="142" t="s">
        <v>275</v>
      </c>
      <c r="H37" s="122"/>
      <c r="I37" s="199" t="s">
        <v>252</v>
      </c>
    </row>
    <row r="38" spans="1:9" x14ac:dyDescent="0.2">
      <c r="A38" s="232">
        <v>4</v>
      </c>
      <c r="B38" s="109" t="s">
        <v>276</v>
      </c>
      <c r="C38" s="185">
        <f t="shared" si="1"/>
        <v>1.33</v>
      </c>
      <c r="D38" s="107">
        <v>1.33</v>
      </c>
      <c r="E38" s="109"/>
      <c r="F38" s="112"/>
      <c r="G38" s="112" t="s">
        <v>277</v>
      </c>
      <c r="H38" s="122"/>
      <c r="I38" s="199" t="s">
        <v>252</v>
      </c>
    </row>
    <row r="39" spans="1:9" x14ac:dyDescent="0.2">
      <c r="A39" s="233" t="s">
        <v>215</v>
      </c>
      <c r="B39" s="206" t="s">
        <v>279</v>
      </c>
      <c r="C39" s="207">
        <v>15.3</v>
      </c>
      <c r="D39" s="228"/>
      <c r="E39" s="228">
        <v>15.3</v>
      </c>
      <c r="F39" s="107"/>
      <c r="G39" s="112"/>
      <c r="H39" s="122"/>
      <c r="I39" s="199"/>
    </row>
    <row r="40" spans="1:9" x14ac:dyDescent="0.2">
      <c r="A40" s="232">
        <v>1</v>
      </c>
      <c r="B40" s="208" t="s">
        <v>280</v>
      </c>
      <c r="C40" s="185">
        <f t="shared" si="1"/>
        <v>15.3</v>
      </c>
      <c r="D40" s="107"/>
      <c r="E40" s="107">
        <v>15.3</v>
      </c>
      <c r="F40" s="107"/>
      <c r="G40" s="112" t="s">
        <v>281</v>
      </c>
      <c r="H40" s="122"/>
      <c r="I40" s="199" t="s">
        <v>252</v>
      </c>
    </row>
    <row r="41" spans="1:9" x14ac:dyDescent="0.2">
      <c r="A41" s="233" t="s">
        <v>218</v>
      </c>
      <c r="B41" s="224" t="s">
        <v>250</v>
      </c>
      <c r="C41" s="143">
        <v>1</v>
      </c>
      <c r="D41" s="143">
        <v>1</v>
      </c>
      <c r="E41" s="143">
        <v>0</v>
      </c>
      <c r="F41" s="143">
        <v>0</v>
      </c>
      <c r="G41" s="142"/>
      <c r="H41" s="142"/>
      <c r="I41" s="232"/>
    </row>
    <row r="42" spans="1:9" ht="25.5" x14ac:dyDescent="0.2">
      <c r="A42" s="232">
        <v>1</v>
      </c>
      <c r="B42" s="122" t="s">
        <v>283</v>
      </c>
      <c r="C42" s="185">
        <f>SUM(D42:F42)</f>
        <v>1</v>
      </c>
      <c r="D42" s="183">
        <v>1</v>
      </c>
      <c r="E42" s="142"/>
      <c r="F42" s="142"/>
      <c r="G42" s="199" t="s">
        <v>284</v>
      </c>
      <c r="H42" s="122"/>
      <c r="I42" s="199" t="s">
        <v>252</v>
      </c>
    </row>
    <row r="43" spans="1:9" x14ac:dyDescent="0.2">
      <c r="A43" s="233" t="s">
        <v>223</v>
      </c>
      <c r="B43" s="224" t="s">
        <v>286</v>
      </c>
      <c r="C43" s="209">
        <f>D43+E43+F43</f>
        <v>0.65</v>
      </c>
      <c r="D43" s="226">
        <f xml:space="preserve"> D44</f>
        <v>0.65</v>
      </c>
      <c r="E43" s="226">
        <f xml:space="preserve"> E44</f>
        <v>0</v>
      </c>
      <c r="F43" s="226">
        <f xml:space="preserve"> F44</f>
        <v>0</v>
      </c>
      <c r="G43" s="213"/>
      <c r="H43" s="211"/>
      <c r="I43" s="199"/>
    </row>
    <row r="44" spans="1:9" ht="25.5" x14ac:dyDescent="0.2">
      <c r="A44" s="232">
        <v>1</v>
      </c>
      <c r="B44" s="122" t="s">
        <v>287</v>
      </c>
      <c r="C44" s="185">
        <f t="shared" si="1"/>
        <v>0.65</v>
      </c>
      <c r="D44" s="183">
        <v>0.65</v>
      </c>
      <c r="E44" s="122"/>
      <c r="F44" s="199"/>
      <c r="G44" s="199" t="s">
        <v>288</v>
      </c>
      <c r="H44" s="122"/>
      <c r="I44" s="199" t="s">
        <v>252</v>
      </c>
    </row>
    <row r="45" spans="1:9" x14ac:dyDescent="0.2">
      <c r="A45" s="233">
        <v>14</v>
      </c>
      <c r="B45" s="284" t="s">
        <v>1253</v>
      </c>
      <c r="C45" s="143">
        <f>C43+C41+C39+C34+C32+C30+C27+C25+C22</f>
        <v>39.06</v>
      </c>
      <c r="D45" s="143">
        <f>D43+D41+D39+D34+D32+D30+D27+D25+D22</f>
        <v>23.759999999999998</v>
      </c>
      <c r="E45" s="143">
        <f>E43+E41+E39+E34+E32+E30+E27+E25+E22</f>
        <v>15.3</v>
      </c>
      <c r="F45" s="143">
        <f>F43+F41+F39+F34+F32+F30+F27+F25+F22</f>
        <v>0</v>
      </c>
      <c r="G45" s="213"/>
      <c r="H45" s="211"/>
      <c r="I45" s="211"/>
    </row>
    <row r="46" spans="1:9" x14ac:dyDescent="0.2">
      <c r="A46" s="233">
        <f>A45+A20</f>
        <v>20</v>
      </c>
      <c r="B46" s="285" t="s">
        <v>1256</v>
      </c>
      <c r="C46" s="231">
        <f>C20+C45</f>
        <v>52.81</v>
      </c>
      <c r="D46" s="231">
        <f>D20+D45</f>
        <v>35.51</v>
      </c>
      <c r="E46" s="231">
        <f>E20+E45</f>
        <v>17.3</v>
      </c>
      <c r="F46" s="231">
        <f>F20+F45</f>
        <v>0</v>
      </c>
      <c r="G46" s="213"/>
      <c r="H46" s="211"/>
      <c r="I46" s="211"/>
    </row>
    <row r="48" spans="1:9" x14ac:dyDescent="0.2">
      <c r="G48" s="683" t="s">
        <v>1311</v>
      </c>
      <c r="H48" s="683"/>
      <c r="I48" s="683"/>
    </row>
  </sheetData>
  <mergeCells count="12">
    <mergeCell ref="H5:H6"/>
    <mergeCell ref="G48:I48"/>
    <mergeCell ref="A1:I1"/>
    <mergeCell ref="A2:I2"/>
    <mergeCell ref="I5:I6"/>
    <mergeCell ref="A8:I8"/>
    <mergeCell ref="A21:I21"/>
    <mergeCell ref="A5:A6"/>
    <mergeCell ref="B5:B6"/>
    <mergeCell ref="C5:C6"/>
    <mergeCell ref="D5:F5"/>
    <mergeCell ref="G5:G6"/>
  </mergeCells>
  <pageMargins left="0.43307086614173201" right="0.196850393700787" top="0.78740157480314998" bottom="0.45" header="0.196850393700787" footer="0.196850393700787"/>
  <pageSetup paperSize="9" orientation="landscape" verticalDpi="300"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topLeftCell="A63" workbookViewId="0">
      <selection activeCell="E70" sqref="E70:I70"/>
    </sheetView>
  </sheetViews>
  <sheetFormatPr defaultRowHeight="12.75" x14ac:dyDescent="0.2"/>
  <cols>
    <col min="1" max="1" width="4.42578125" style="45" customWidth="1"/>
    <col min="2" max="2" width="43.7109375" style="37" customWidth="1"/>
    <col min="3" max="3" width="11" style="257" customWidth="1"/>
    <col min="4" max="4" width="8.5703125" style="257" customWidth="1"/>
    <col min="5" max="5" width="7.42578125" style="257" customWidth="1"/>
    <col min="6" max="6" width="6.140625" style="257" customWidth="1"/>
    <col min="7" max="7" width="13.7109375" style="257" customWidth="1"/>
    <col min="8" max="8" width="38.5703125" customWidth="1"/>
    <col min="9" max="9" width="9.85546875" customWidth="1"/>
  </cols>
  <sheetData>
    <row r="1" spans="1:10" s="3" customFormat="1" ht="38.25" customHeight="1" x14ac:dyDescent="0.25">
      <c r="A1" s="664" t="s">
        <v>37</v>
      </c>
      <c r="B1" s="664"/>
      <c r="C1" s="664"/>
      <c r="D1" s="664"/>
      <c r="E1" s="664"/>
      <c r="F1" s="664"/>
      <c r="G1" s="664"/>
      <c r="H1" s="664"/>
      <c r="I1" s="664"/>
    </row>
    <row r="2" spans="1:10" s="3" customFormat="1" ht="16.5" x14ac:dyDescent="0.25">
      <c r="A2" s="669" t="str">
        <f>'Tong '!A2:H2</f>
        <v>( Kèm theo Tờ trình số 398/UBND-NL2 ngày 05 tháng 12 năm 2017 của UBND tỉnh)</v>
      </c>
      <c r="B2" s="669"/>
      <c r="C2" s="669"/>
      <c r="D2" s="669"/>
      <c r="E2" s="669"/>
      <c r="F2" s="669"/>
      <c r="G2" s="669"/>
      <c r="H2" s="669"/>
      <c r="I2" s="669"/>
      <c r="J2" s="4"/>
    </row>
    <row r="4" spans="1:10" ht="6" customHeight="1" x14ac:dyDescent="0.2"/>
    <row r="5" spans="1:10" s="311" customFormat="1" ht="12" x14ac:dyDescent="0.2">
      <c r="A5" s="700" t="s">
        <v>0</v>
      </c>
      <c r="B5" s="701" t="s">
        <v>8</v>
      </c>
      <c r="C5" s="702" t="s">
        <v>6</v>
      </c>
      <c r="D5" s="703" t="s">
        <v>33</v>
      </c>
      <c r="E5" s="703"/>
      <c r="F5" s="703"/>
      <c r="G5" s="704" t="s">
        <v>39</v>
      </c>
      <c r="H5" s="693" t="s">
        <v>34</v>
      </c>
      <c r="I5" s="693" t="s">
        <v>27</v>
      </c>
    </row>
    <row r="6" spans="1:10" s="311" customFormat="1" ht="54" customHeight="1" x14ac:dyDescent="0.2">
      <c r="A6" s="700"/>
      <c r="B6" s="701"/>
      <c r="C6" s="702"/>
      <c r="D6" s="312" t="s">
        <v>3</v>
      </c>
      <c r="E6" s="312" t="s">
        <v>1</v>
      </c>
      <c r="F6" s="312" t="s">
        <v>2</v>
      </c>
      <c r="G6" s="705"/>
      <c r="H6" s="693"/>
      <c r="I6" s="693"/>
    </row>
    <row r="7" spans="1:10" s="314" customFormat="1" ht="19.5" customHeight="1" x14ac:dyDescent="0.2">
      <c r="A7" s="60">
        <v>-1</v>
      </c>
      <c r="B7" s="60">
        <v>-2</v>
      </c>
      <c r="C7" s="60" t="s">
        <v>35</v>
      </c>
      <c r="D7" s="60">
        <v>-4</v>
      </c>
      <c r="E7" s="60">
        <v>-5</v>
      </c>
      <c r="F7" s="60">
        <v>-6</v>
      </c>
      <c r="G7" s="60">
        <v>-7</v>
      </c>
      <c r="H7" s="60">
        <v>-8</v>
      </c>
      <c r="I7" s="60">
        <v>-9</v>
      </c>
    </row>
    <row r="8" spans="1:10" ht="15" customHeight="1" x14ac:dyDescent="0.2">
      <c r="A8" s="694" t="s">
        <v>41</v>
      </c>
      <c r="B8" s="695"/>
      <c r="C8" s="695"/>
      <c r="D8" s="695"/>
      <c r="E8" s="695"/>
      <c r="F8" s="695"/>
      <c r="G8" s="695"/>
      <c r="H8" s="695"/>
      <c r="I8" s="696"/>
    </row>
    <row r="9" spans="1:10" x14ac:dyDescent="0.2">
      <c r="A9" s="326" t="s">
        <v>22</v>
      </c>
      <c r="B9" s="327" t="s">
        <v>114</v>
      </c>
      <c r="C9" s="328">
        <f>SUM(C10)</f>
        <v>0.5</v>
      </c>
      <c r="D9" s="328">
        <f>SUM(D10)</f>
        <v>0.5</v>
      </c>
      <c r="E9" s="328">
        <f>SUM(E10)</f>
        <v>0</v>
      </c>
      <c r="F9" s="328">
        <f>SUM(F10)</f>
        <v>0</v>
      </c>
      <c r="G9" s="313"/>
      <c r="H9" s="329"/>
      <c r="I9" s="329"/>
    </row>
    <row r="10" spans="1:10" ht="25.5" x14ac:dyDescent="0.2">
      <c r="A10" s="330">
        <v>1</v>
      </c>
      <c r="B10" s="331" t="s">
        <v>698</v>
      </c>
      <c r="C10" s="332">
        <f>SUM(D10:F10)</f>
        <v>0.5</v>
      </c>
      <c r="D10" s="332">
        <v>0.5</v>
      </c>
      <c r="E10" s="313"/>
      <c r="F10" s="313"/>
      <c r="G10" s="333" t="s">
        <v>699</v>
      </c>
      <c r="H10" s="334" t="s">
        <v>996</v>
      </c>
      <c r="I10" s="329"/>
    </row>
    <row r="11" spans="1:10" x14ac:dyDescent="0.2">
      <c r="A11" s="335" t="s">
        <v>23</v>
      </c>
      <c r="B11" s="336" t="s">
        <v>997</v>
      </c>
      <c r="C11" s="337">
        <f>SUM(C12:C13)</f>
        <v>1.3</v>
      </c>
      <c r="D11" s="337">
        <f>SUM(D12:D13)</f>
        <v>1.3</v>
      </c>
      <c r="E11" s="337">
        <f>SUM(E12:E13)</f>
        <v>0</v>
      </c>
      <c r="F11" s="337">
        <f>SUM(F12:F13)</f>
        <v>0</v>
      </c>
      <c r="G11" s="338"/>
      <c r="H11" s="339"/>
      <c r="I11" s="327"/>
    </row>
    <row r="12" spans="1:10" ht="25.5" x14ac:dyDescent="0.2">
      <c r="A12" s="330">
        <v>1</v>
      </c>
      <c r="B12" s="331" t="s">
        <v>700</v>
      </c>
      <c r="C12" s="332">
        <f>SUM(D12:F12)</f>
        <v>0.4</v>
      </c>
      <c r="D12" s="332">
        <v>0.4</v>
      </c>
      <c r="E12" s="313"/>
      <c r="F12" s="313"/>
      <c r="G12" s="340" t="s">
        <v>701</v>
      </c>
      <c r="H12" s="334" t="s">
        <v>996</v>
      </c>
      <c r="I12" s="329"/>
    </row>
    <row r="13" spans="1:10" ht="25.5" x14ac:dyDescent="0.2">
      <c r="A13" s="330">
        <v>2</v>
      </c>
      <c r="B13" s="331" t="s">
        <v>998</v>
      </c>
      <c r="C13" s="332">
        <f>SUM(D13:F13)</f>
        <v>0.9</v>
      </c>
      <c r="D13" s="341">
        <v>0.9</v>
      </c>
      <c r="E13" s="332"/>
      <c r="F13" s="85"/>
      <c r="G13" s="342" t="s">
        <v>707</v>
      </c>
      <c r="H13" s="334" t="s">
        <v>996</v>
      </c>
      <c r="I13" s="124"/>
    </row>
    <row r="14" spans="1:10" x14ac:dyDescent="0.2">
      <c r="A14" s="335" t="s">
        <v>24</v>
      </c>
      <c r="B14" s="336" t="s">
        <v>999</v>
      </c>
      <c r="C14" s="337">
        <f>SUM(C15)</f>
        <v>1.5</v>
      </c>
      <c r="D14" s="337">
        <f>SUM(D15)</f>
        <v>1.5</v>
      </c>
      <c r="E14" s="337">
        <f>SUM(E15)</f>
        <v>0</v>
      </c>
      <c r="F14" s="337">
        <f>SUM(F15)</f>
        <v>0</v>
      </c>
      <c r="G14" s="343"/>
      <c r="H14" s="339"/>
      <c r="I14" s="123"/>
    </row>
    <row r="15" spans="1:10" ht="25.5" x14ac:dyDescent="0.2">
      <c r="A15" s="330">
        <v>1</v>
      </c>
      <c r="B15" s="331" t="s">
        <v>1000</v>
      </c>
      <c r="C15" s="332">
        <f>SUM(D15:F15)</f>
        <v>1.5</v>
      </c>
      <c r="D15" s="332">
        <v>1.5</v>
      </c>
      <c r="E15" s="313"/>
      <c r="F15" s="313"/>
      <c r="G15" s="340" t="s">
        <v>701</v>
      </c>
      <c r="H15" s="334" t="s">
        <v>996</v>
      </c>
      <c r="I15" s="329"/>
    </row>
    <row r="16" spans="1:10" x14ac:dyDescent="0.2">
      <c r="A16" s="335" t="s">
        <v>25</v>
      </c>
      <c r="B16" s="336" t="s">
        <v>26</v>
      </c>
      <c r="C16" s="337">
        <f>SUM(C17:C21)</f>
        <v>15.400000000000002</v>
      </c>
      <c r="D16" s="337">
        <f>SUM(D17:D21)</f>
        <v>12.400000000000002</v>
      </c>
      <c r="E16" s="337">
        <f>SUM(E17:E21)</f>
        <v>3</v>
      </c>
      <c r="F16" s="337">
        <f>SUM(F17:F21)</f>
        <v>0</v>
      </c>
      <c r="G16" s="344"/>
      <c r="H16" s="339"/>
      <c r="I16" s="327"/>
    </row>
    <row r="17" spans="1:9" ht="25.5" x14ac:dyDescent="0.2">
      <c r="A17" s="330">
        <v>1</v>
      </c>
      <c r="B17" s="331" t="s">
        <v>702</v>
      </c>
      <c r="C17" s="332">
        <f>SUM(D17:F17)</f>
        <v>1.2</v>
      </c>
      <c r="D17" s="332">
        <v>1.2</v>
      </c>
      <c r="E17" s="313"/>
      <c r="F17" s="313"/>
      <c r="G17" s="345" t="s">
        <v>703</v>
      </c>
      <c r="H17" s="334" t="s">
        <v>996</v>
      </c>
      <c r="I17" s="329"/>
    </row>
    <row r="18" spans="1:9" ht="38.25" x14ac:dyDescent="0.2">
      <c r="A18" s="330">
        <v>2</v>
      </c>
      <c r="B18" s="331" t="s">
        <v>1001</v>
      </c>
      <c r="C18" s="332">
        <f>SUM(D18:F18)</f>
        <v>4.91</v>
      </c>
      <c r="D18" s="332">
        <v>4.91</v>
      </c>
      <c r="E18" s="313"/>
      <c r="F18" s="313"/>
      <c r="G18" s="346" t="s">
        <v>1002</v>
      </c>
      <c r="H18" s="334" t="s">
        <v>934</v>
      </c>
      <c r="I18" s="329"/>
    </row>
    <row r="19" spans="1:9" ht="25.5" x14ac:dyDescent="0.2">
      <c r="A19" s="330">
        <v>3</v>
      </c>
      <c r="B19" s="331" t="s">
        <v>1182</v>
      </c>
      <c r="C19" s="332">
        <f t="shared" ref="C19:C29" si="0">SUM(D19:F19)</f>
        <v>4.9000000000000004</v>
      </c>
      <c r="D19" s="332">
        <v>4.9000000000000004</v>
      </c>
      <c r="E19" s="313"/>
      <c r="F19" s="313"/>
      <c r="G19" s="346" t="s">
        <v>1183</v>
      </c>
      <c r="H19" s="334" t="s">
        <v>996</v>
      </c>
      <c r="I19" s="329"/>
    </row>
    <row r="20" spans="1:9" ht="25.5" x14ac:dyDescent="0.2">
      <c r="A20" s="330">
        <v>4</v>
      </c>
      <c r="B20" s="125" t="s">
        <v>1003</v>
      </c>
      <c r="C20" s="332">
        <f>SUM(D20:F20)</f>
        <v>3</v>
      </c>
      <c r="D20" s="347"/>
      <c r="E20" s="348">
        <v>3</v>
      </c>
      <c r="F20" s="348"/>
      <c r="G20" s="54" t="s">
        <v>701</v>
      </c>
      <c r="H20" s="334" t="s">
        <v>996</v>
      </c>
      <c r="I20" s="329"/>
    </row>
    <row r="21" spans="1:9" ht="38.25" x14ac:dyDescent="0.2">
      <c r="A21" s="330">
        <v>5</v>
      </c>
      <c r="B21" s="331" t="s">
        <v>933</v>
      </c>
      <c r="C21" s="332">
        <f t="shared" si="0"/>
        <v>1.39</v>
      </c>
      <c r="D21" s="332">
        <v>1.39</v>
      </c>
      <c r="E21" s="313"/>
      <c r="F21" s="313"/>
      <c r="G21" s="346" t="s">
        <v>1165</v>
      </c>
      <c r="H21" s="334" t="s">
        <v>934</v>
      </c>
      <c r="I21" s="329"/>
    </row>
    <row r="22" spans="1:9" s="615" customFormat="1" x14ac:dyDescent="0.2">
      <c r="A22" s="611" t="s">
        <v>25</v>
      </c>
      <c r="B22" s="612" t="s">
        <v>104</v>
      </c>
      <c r="C22" s="613">
        <f>C23</f>
        <v>6.1</v>
      </c>
      <c r="D22" s="613">
        <f t="shared" ref="D22:F22" si="1">D23</f>
        <v>6.1</v>
      </c>
      <c r="E22" s="613">
        <f t="shared" si="1"/>
        <v>0</v>
      </c>
      <c r="F22" s="613">
        <f t="shared" si="1"/>
        <v>0</v>
      </c>
      <c r="G22" s="613"/>
      <c r="H22" s="614"/>
      <c r="I22" s="607"/>
    </row>
    <row r="23" spans="1:9" s="606" customFormat="1" ht="25.5" x14ac:dyDescent="0.25">
      <c r="A23" s="602">
        <v>1</v>
      </c>
      <c r="B23" s="616" t="s">
        <v>1276</v>
      </c>
      <c r="C23" s="617">
        <f>SUM(D23:F23)</f>
        <v>6.1</v>
      </c>
      <c r="D23" s="617">
        <v>6.1</v>
      </c>
      <c r="E23" s="617"/>
      <c r="F23" s="617"/>
      <c r="G23" s="618" t="s">
        <v>1277</v>
      </c>
      <c r="H23" s="618" t="s">
        <v>1278</v>
      </c>
      <c r="I23" s="602"/>
    </row>
    <row r="24" spans="1:9" x14ac:dyDescent="0.2">
      <c r="A24" s="335" t="s">
        <v>103</v>
      </c>
      <c r="B24" s="336" t="s">
        <v>695</v>
      </c>
      <c r="C24" s="337">
        <f>SUM(C25:C26)</f>
        <v>0.7</v>
      </c>
      <c r="D24" s="337">
        <f>SUM(D25:D26)</f>
        <v>0.7</v>
      </c>
      <c r="E24" s="337">
        <f>SUM(E25:E26)</f>
        <v>0</v>
      </c>
      <c r="F24" s="337">
        <f>SUM(F25:F26)</f>
        <v>0</v>
      </c>
      <c r="G24" s="349"/>
      <c r="H24" s="339"/>
      <c r="I24" s="327"/>
    </row>
    <row r="25" spans="1:9" ht="25.5" x14ac:dyDescent="0.2">
      <c r="A25" s="330">
        <v>1</v>
      </c>
      <c r="B25" s="331" t="s">
        <v>704</v>
      </c>
      <c r="C25" s="332">
        <f t="shared" si="0"/>
        <v>0.4</v>
      </c>
      <c r="D25" s="332">
        <v>0.4</v>
      </c>
      <c r="E25" s="313"/>
      <c r="F25" s="313"/>
      <c r="G25" s="350" t="s">
        <v>705</v>
      </c>
      <c r="H25" s="334" t="s">
        <v>996</v>
      </c>
      <c r="I25" s="329"/>
    </row>
    <row r="26" spans="1:9" ht="25.5" x14ac:dyDescent="0.2">
      <c r="A26" s="330">
        <v>2</v>
      </c>
      <c r="B26" s="331" t="s">
        <v>706</v>
      </c>
      <c r="C26" s="332">
        <f t="shared" si="0"/>
        <v>0.3</v>
      </c>
      <c r="D26" s="332">
        <v>0.3</v>
      </c>
      <c r="E26" s="313"/>
      <c r="F26" s="313"/>
      <c r="G26" s="351" t="s">
        <v>707</v>
      </c>
      <c r="H26" s="334" t="s">
        <v>996</v>
      </c>
      <c r="I26" s="329"/>
    </row>
    <row r="27" spans="1:9" x14ac:dyDescent="0.2">
      <c r="A27" s="335" t="s">
        <v>111</v>
      </c>
      <c r="B27" s="336" t="s">
        <v>944</v>
      </c>
      <c r="C27" s="337">
        <f>SUM(C28:C29)</f>
        <v>4.4000000000000004</v>
      </c>
      <c r="D27" s="337">
        <f>SUM(D28:D29)</f>
        <v>4.4000000000000004</v>
      </c>
      <c r="E27" s="337">
        <f>SUM(E28:E29)</f>
        <v>0</v>
      </c>
      <c r="F27" s="337">
        <f>SUM(F28:F29)</f>
        <v>0</v>
      </c>
      <c r="G27" s="352"/>
      <c r="H27" s="339"/>
      <c r="I27" s="327"/>
    </row>
    <row r="28" spans="1:9" ht="25.5" x14ac:dyDescent="0.2">
      <c r="A28" s="330">
        <v>1</v>
      </c>
      <c r="B28" s="331" t="s">
        <v>708</v>
      </c>
      <c r="C28" s="332">
        <f>SUM(D28:F28)</f>
        <v>4</v>
      </c>
      <c r="D28" s="332">
        <v>4</v>
      </c>
      <c r="E28" s="313"/>
      <c r="F28" s="313"/>
      <c r="G28" s="342" t="s">
        <v>709</v>
      </c>
      <c r="H28" s="334" t="s">
        <v>996</v>
      </c>
      <c r="I28" s="329"/>
    </row>
    <row r="29" spans="1:9" ht="25.5" x14ac:dyDescent="0.2">
      <c r="A29" s="330">
        <v>2</v>
      </c>
      <c r="B29" s="331" t="s">
        <v>710</v>
      </c>
      <c r="C29" s="332">
        <f t="shared" si="0"/>
        <v>0.4</v>
      </c>
      <c r="D29" s="332">
        <v>0.4</v>
      </c>
      <c r="E29" s="313"/>
      <c r="F29" s="313"/>
      <c r="G29" s="342" t="s">
        <v>709</v>
      </c>
      <c r="H29" s="334" t="s">
        <v>996</v>
      </c>
      <c r="I29" s="329"/>
    </row>
    <row r="30" spans="1:9" s="254" customFormat="1" x14ac:dyDescent="0.2">
      <c r="A30" s="335" t="s">
        <v>215</v>
      </c>
      <c r="B30" s="336" t="s">
        <v>672</v>
      </c>
      <c r="C30" s="337">
        <f>C31</f>
        <v>0.33</v>
      </c>
      <c r="D30" s="337">
        <f t="shared" ref="D30:F30" si="2">D31</f>
        <v>0.33</v>
      </c>
      <c r="E30" s="337">
        <f t="shared" si="2"/>
        <v>0</v>
      </c>
      <c r="F30" s="337">
        <f t="shared" si="2"/>
        <v>0</v>
      </c>
      <c r="G30" s="337"/>
      <c r="H30" s="339"/>
      <c r="I30" s="327"/>
    </row>
    <row r="31" spans="1:9" s="16" customFormat="1" ht="25.5" x14ac:dyDescent="0.2">
      <c r="A31" s="330">
        <v>3</v>
      </c>
      <c r="B31" s="331" t="s">
        <v>1173</v>
      </c>
      <c r="C31" s="332">
        <f>D31</f>
        <v>0.33</v>
      </c>
      <c r="D31" s="332">
        <v>0.33</v>
      </c>
      <c r="E31" s="85"/>
      <c r="F31" s="85"/>
      <c r="G31" s="342" t="s">
        <v>1265</v>
      </c>
      <c r="H31" s="334" t="s">
        <v>1241</v>
      </c>
      <c r="I31" s="124"/>
    </row>
    <row r="32" spans="1:9" x14ac:dyDescent="0.2">
      <c r="A32" s="353">
        <v>15</v>
      </c>
      <c r="B32" s="354" t="s">
        <v>1255</v>
      </c>
      <c r="C32" s="279">
        <f>C30+C27+C24+C16+C14+C11+C9+C22</f>
        <v>30.230000000000004</v>
      </c>
      <c r="D32" s="279">
        <f t="shared" ref="D32:F32" si="3">D30+D27+D24+D16+D14+D11+D9+D22</f>
        <v>27.230000000000004</v>
      </c>
      <c r="E32" s="279">
        <f t="shared" si="3"/>
        <v>3</v>
      </c>
      <c r="F32" s="279">
        <f t="shared" si="3"/>
        <v>0</v>
      </c>
      <c r="G32" s="279"/>
      <c r="H32" s="355"/>
      <c r="I32" s="355"/>
    </row>
    <row r="33" spans="1:9" ht="27" customHeight="1" x14ac:dyDescent="0.2">
      <c r="A33" s="697" t="str">
        <f>'TP Ha Tinh'!A51:I51</f>
        <v>B. Công trình, dự án CMĐSD đất đã được HĐND tỉnh thông qua tại các Nghị quyết số 30/NQ-HĐND ngày 15/12/2016, Nghị quyết số 51/NQ-HĐND ngày 15/7/2017 nay chuyển sang thực hiện trong năm 2018</v>
      </c>
      <c r="B33" s="698"/>
      <c r="C33" s="698"/>
      <c r="D33" s="698"/>
      <c r="E33" s="698"/>
      <c r="F33" s="698"/>
      <c r="G33" s="698"/>
      <c r="H33" s="698"/>
      <c r="I33" s="699"/>
    </row>
    <row r="34" spans="1:9" x14ac:dyDescent="0.2">
      <c r="A34" s="353" t="s">
        <v>22</v>
      </c>
      <c r="B34" s="354" t="s">
        <v>1004</v>
      </c>
      <c r="C34" s="356">
        <f>SUM(C35)</f>
        <v>8.4499999999999993</v>
      </c>
      <c r="D34" s="356">
        <f>SUM(D35)</f>
        <v>8.4499999999999993</v>
      </c>
      <c r="E34" s="356">
        <f>SUM(E35)</f>
        <v>0</v>
      </c>
      <c r="F34" s="356">
        <f>SUM(F35)</f>
        <v>0</v>
      </c>
      <c r="G34" s="353"/>
      <c r="H34" s="357"/>
      <c r="I34" s="357"/>
    </row>
    <row r="35" spans="1:9" ht="25.5" x14ac:dyDescent="0.2">
      <c r="A35" s="54">
        <v>1</v>
      </c>
      <c r="B35" s="125" t="s">
        <v>732</v>
      </c>
      <c r="C35" s="332">
        <f>SUM(D35:F35)</f>
        <v>8.4499999999999993</v>
      </c>
      <c r="D35" s="347">
        <v>8.4499999999999993</v>
      </c>
      <c r="E35" s="348"/>
      <c r="F35" s="348"/>
      <c r="G35" s="54" t="s">
        <v>699</v>
      </c>
      <c r="H35" s="125"/>
      <c r="I35" s="358" t="s">
        <v>43</v>
      </c>
    </row>
    <row r="36" spans="1:9" x14ac:dyDescent="0.2">
      <c r="A36" s="274" t="s">
        <v>23</v>
      </c>
      <c r="B36" s="280" t="s">
        <v>251</v>
      </c>
      <c r="C36" s="279">
        <f>SUM(C37)</f>
        <v>2</v>
      </c>
      <c r="D36" s="279">
        <f>SUM(D37)</f>
        <v>2</v>
      </c>
      <c r="E36" s="279">
        <f>SUM(E37)</f>
        <v>0</v>
      </c>
      <c r="F36" s="279">
        <f>SUM(F37)</f>
        <v>0</v>
      </c>
      <c r="G36" s="274"/>
      <c r="H36" s="280"/>
      <c r="I36" s="359"/>
    </row>
    <row r="37" spans="1:9" x14ac:dyDescent="0.2">
      <c r="A37" s="54">
        <v>1</v>
      </c>
      <c r="B37" s="125" t="s">
        <v>386</v>
      </c>
      <c r="C37" s="332">
        <f>SUM(D37:F37)</f>
        <v>2</v>
      </c>
      <c r="D37" s="347">
        <v>2</v>
      </c>
      <c r="E37" s="348"/>
      <c r="F37" s="348"/>
      <c r="G37" s="54" t="s">
        <v>701</v>
      </c>
      <c r="H37" s="334"/>
      <c r="I37" s="358" t="s">
        <v>43</v>
      </c>
    </row>
    <row r="38" spans="1:9" x14ac:dyDescent="0.2">
      <c r="A38" s="274" t="s">
        <v>24</v>
      </c>
      <c r="B38" s="280" t="s">
        <v>26</v>
      </c>
      <c r="C38" s="279">
        <f>SUM(C39:C43)</f>
        <v>8</v>
      </c>
      <c r="D38" s="279">
        <f>SUM(D39:D43)</f>
        <v>8</v>
      </c>
      <c r="E38" s="279">
        <f>SUM(E39:E43)</f>
        <v>0</v>
      </c>
      <c r="F38" s="279">
        <f>SUM(F39:F43)</f>
        <v>0</v>
      </c>
      <c r="G38" s="274"/>
      <c r="H38" s="339"/>
      <c r="I38" s="359"/>
    </row>
    <row r="39" spans="1:9" x14ac:dyDescent="0.2">
      <c r="A39" s="54">
        <v>1</v>
      </c>
      <c r="B39" s="360" t="s">
        <v>711</v>
      </c>
      <c r="C39" s="332">
        <f>SUM(D39:F39)</f>
        <v>1.5</v>
      </c>
      <c r="D39" s="348">
        <v>1.5</v>
      </c>
      <c r="E39" s="348"/>
      <c r="F39" s="348"/>
      <c r="G39" s="89" t="s">
        <v>703</v>
      </c>
      <c r="H39" s="361"/>
      <c r="I39" s="358" t="s">
        <v>43</v>
      </c>
    </row>
    <row r="40" spans="1:9" ht="25.5" x14ac:dyDescent="0.2">
      <c r="A40" s="54">
        <v>2</v>
      </c>
      <c r="B40" s="362" t="s">
        <v>722</v>
      </c>
      <c r="C40" s="332">
        <f t="shared" ref="C40:C64" si="4">SUM(D40:F40)</f>
        <v>0.3</v>
      </c>
      <c r="D40" s="347">
        <v>0.3</v>
      </c>
      <c r="E40" s="348"/>
      <c r="F40" s="348"/>
      <c r="G40" s="54" t="s">
        <v>714</v>
      </c>
      <c r="H40" s="334"/>
      <c r="I40" s="358" t="s">
        <v>43</v>
      </c>
    </row>
    <row r="41" spans="1:9" x14ac:dyDescent="0.2">
      <c r="A41" s="54">
        <v>3</v>
      </c>
      <c r="B41" s="362" t="s">
        <v>1005</v>
      </c>
      <c r="C41" s="332">
        <f t="shared" si="4"/>
        <v>2</v>
      </c>
      <c r="D41" s="347">
        <v>2</v>
      </c>
      <c r="E41" s="348"/>
      <c r="F41" s="348"/>
      <c r="G41" s="54" t="s">
        <v>714</v>
      </c>
      <c r="H41" s="334"/>
      <c r="I41" s="358" t="s">
        <v>43</v>
      </c>
    </row>
    <row r="42" spans="1:9" ht="25.5" x14ac:dyDescent="0.2">
      <c r="A42" s="54">
        <v>4</v>
      </c>
      <c r="B42" s="362" t="s">
        <v>723</v>
      </c>
      <c r="C42" s="332">
        <f t="shared" si="4"/>
        <v>3</v>
      </c>
      <c r="D42" s="348">
        <v>3</v>
      </c>
      <c r="E42" s="348"/>
      <c r="F42" s="348"/>
      <c r="G42" s="54" t="s">
        <v>714</v>
      </c>
      <c r="H42" s="334"/>
      <c r="I42" s="358" t="s">
        <v>43</v>
      </c>
    </row>
    <row r="43" spans="1:9" ht="25.5" x14ac:dyDescent="0.2">
      <c r="A43" s="54">
        <v>5</v>
      </c>
      <c r="B43" s="125" t="s">
        <v>727</v>
      </c>
      <c r="C43" s="332">
        <f t="shared" si="4"/>
        <v>1.2</v>
      </c>
      <c r="D43" s="347">
        <v>1.2</v>
      </c>
      <c r="E43" s="348"/>
      <c r="F43" s="348"/>
      <c r="G43" s="54" t="s">
        <v>726</v>
      </c>
      <c r="H43" s="122"/>
      <c r="I43" s="358" t="s">
        <v>43</v>
      </c>
    </row>
    <row r="44" spans="1:9" x14ac:dyDescent="0.2">
      <c r="A44" s="274" t="s">
        <v>25</v>
      </c>
      <c r="B44" s="363" t="s">
        <v>301</v>
      </c>
      <c r="C44" s="279">
        <f>SUM(C45)</f>
        <v>0.5</v>
      </c>
      <c r="D44" s="279">
        <f>SUM(D45)</f>
        <v>0.5</v>
      </c>
      <c r="E44" s="279">
        <f>SUM(E45)</f>
        <v>0</v>
      </c>
      <c r="F44" s="279">
        <f>SUM(F45)</f>
        <v>0</v>
      </c>
      <c r="G44" s="274"/>
      <c r="H44" s="339"/>
      <c r="I44" s="359"/>
    </row>
    <row r="45" spans="1:9" x14ac:dyDescent="0.2">
      <c r="A45" s="54">
        <v>1</v>
      </c>
      <c r="B45" s="124" t="s">
        <v>721</v>
      </c>
      <c r="C45" s="332">
        <f t="shared" si="4"/>
        <v>0.5</v>
      </c>
      <c r="D45" s="347">
        <v>0.5</v>
      </c>
      <c r="E45" s="348"/>
      <c r="F45" s="348"/>
      <c r="G45" s="54" t="s">
        <v>714</v>
      </c>
      <c r="H45" s="334"/>
      <c r="I45" s="358" t="s">
        <v>43</v>
      </c>
    </row>
    <row r="46" spans="1:9" x14ac:dyDescent="0.2">
      <c r="A46" s="274" t="s">
        <v>103</v>
      </c>
      <c r="B46" s="123" t="s">
        <v>241</v>
      </c>
      <c r="C46" s="279">
        <f>SUM(C47)</f>
        <v>6.52</v>
      </c>
      <c r="D46" s="279">
        <f>SUM(D47)</f>
        <v>6.52</v>
      </c>
      <c r="E46" s="279">
        <f>SUM(E47)</f>
        <v>0</v>
      </c>
      <c r="F46" s="279">
        <f>SUM(F47)</f>
        <v>0</v>
      </c>
      <c r="G46" s="274"/>
      <c r="H46" s="339"/>
      <c r="I46" s="359"/>
    </row>
    <row r="47" spans="1:9" ht="27.75" customHeight="1" x14ac:dyDescent="0.2">
      <c r="A47" s="54">
        <v>1</v>
      </c>
      <c r="B47" s="802" t="s">
        <v>724</v>
      </c>
      <c r="C47" s="332">
        <f>SUM(D47:F47)</f>
        <v>6.52</v>
      </c>
      <c r="D47" s="347">
        <v>6.52</v>
      </c>
      <c r="E47" s="348"/>
      <c r="F47" s="348"/>
      <c r="G47" s="54" t="s">
        <v>725</v>
      </c>
      <c r="H47" s="87"/>
      <c r="I47" s="358" t="s">
        <v>43</v>
      </c>
    </row>
    <row r="48" spans="1:9" x14ac:dyDescent="0.2">
      <c r="A48" s="274" t="s">
        <v>111</v>
      </c>
      <c r="B48" s="121" t="s">
        <v>995</v>
      </c>
      <c r="C48" s="279">
        <f>SUM(C49)</f>
        <v>7.26</v>
      </c>
      <c r="D48" s="279">
        <f>SUM(D49)</f>
        <v>0.41</v>
      </c>
      <c r="E48" s="279">
        <f>SUM(E49)</f>
        <v>6.85</v>
      </c>
      <c r="F48" s="279">
        <f>SUM(F49)</f>
        <v>0</v>
      </c>
      <c r="G48" s="274"/>
      <c r="H48" s="119"/>
      <c r="I48" s="359"/>
    </row>
    <row r="49" spans="1:9" ht="38.25" x14ac:dyDescent="0.2">
      <c r="A49" s="54">
        <v>1</v>
      </c>
      <c r="B49" s="125" t="s">
        <v>736</v>
      </c>
      <c r="C49" s="332">
        <f>SUM(D49:F49)</f>
        <v>7.26</v>
      </c>
      <c r="D49" s="348">
        <v>0.41</v>
      </c>
      <c r="E49" s="364">
        <v>6.85</v>
      </c>
      <c r="F49" s="85"/>
      <c r="G49" s="54" t="s">
        <v>737</v>
      </c>
      <c r="H49" s="87"/>
      <c r="I49" s="358" t="s">
        <v>44</v>
      </c>
    </row>
    <row r="50" spans="1:9" x14ac:dyDescent="0.2">
      <c r="A50" s="274" t="s">
        <v>215</v>
      </c>
      <c r="B50" s="365" t="s">
        <v>695</v>
      </c>
      <c r="C50" s="279">
        <f>SUM(C51:C52)</f>
        <v>3</v>
      </c>
      <c r="D50" s="279">
        <f>SUM(D51:D52)</f>
        <v>3</v>
      </c>
      <c r="E50" s="279">
        <f>SUM(E51:E52)</f>
        <v>0</v>
      </c>
      <c r="F50" s="279">
        <f>SUM(F51:F52)</f>
        <v>0</v>
      </c>
      <c r="G50" s="90"/>
      <c r="H50" s="366"/>
      <c r="I50" s="359"/>
    </row>
    <row r="51" spans="1:9" x14ac:dyDescent="0.2">
      <c r="A51" s="54">
        <v>1</v>
      </c>
      <c r="B51" s="360" t="s">
        <v>712</v>
      </c>
      <c r="C51" s="332">
        <f>SUM(D51:F51)</f>
        <v>2</v>
      </c>
      <c r="D51" s="348">
        <v>2</v>
      </c>
      <c r="E51" s="348"/>
      <c r="F51" s="348"/>
      <c r="G51" s="367" t="s">
        <v>1006</v>
      </c>
      <c r="H51" s="334"/>
      <c r="I51" s="358" t="s">
        <v>43</v>
      </c>
    </row>
    <row r="52" spans="1:9" x14ac:dyDescent="0.2">
      <c r="A52" s="54">
        <v>2</v>
      </c>
      <c r="B52" s="125" t="s">
        <v>713</v>
      </c>
      <c r="C52" s="332">
        <f t="shared" si="4"/>
        <v>1</v>
      </c>
      <c r="D52" s="347">
        <v>1</v>
      </c>
      <c r="E52" s="348"/>
      <c r="F52" s="348"/>
      <c r="G52" s="54" t="s">
        <v>714</v>
      </c>
      <c r="H52" s="334"/>
      <c r="I52" s="358" t="s">
        <v>43</v>
      </c>
    </row>
    <row r="53" spans="1:9" x14ac:dyDescent="0.2">
      <c r="A53" s="274" t="s">
        <v>218</v>
      </c>
      <c r="B53" s="280" t="s">
        <v>532</v>
      </c>
      <c r="C53" s="279">
        <f>SUM(C54:C57)</f>
        <v>2.1</v>
      </c>
      <c r="D53" s="279">
        <f>SUM(D54:D57)</f>
        <v>2.1</v>
      </c>
      <c r="E53" s="279">
        <f>SUM(E54:E57)</f>
        <v>0</v>
      </c>
      <c r="F53" s="279">
        <f>SUM(F54:F57)</f>
        <v>0</v>
      </c>
      <c r="G53" s="274"/>
      <c r="H53" s="339"/>
      <c r="I53" s="359"/>
    </row>
    <row r="54" spans="1:9" x14ac:dyDescent="0.2">
      <c r="A54" s="54">
        <v>1</v>
      </c>
      <c r="B54" s="368" t="s">
        <v>715</v>
      </c>
      <c r="C54" s="332">
        <f t="shared" si="4"/>
        <v>0.5</v>
      </c>
      <c r="D54" s="369">
        <v>0.5</v>
      </c>
      <c r="E54" s="348"/>
      <c r="F54" s="348"/>
      <c r="G54" s="54" t="s">
        <v>716</v>
      </c>
      <c r="H54" s="334"/>
      <c r="I54" s="358" t="s">
        <v>43</v>
      </c>
    </row>
    <row r="55" spans="1:9" x14ac:dyDescent="0.2">
      <c r="A55" s="54">
        <v>2</v>
      </c>
      <c r="B55" s="125" t="s">
        <v>717</v>
      </c>
      <c r="C55" s="332">
        <f t="shared" si="4"/>
        <v>1</v>
      </c>
      <c r="D55" s="347">
        <v>1</v>
      </c>
      <c r="E55" s="348"/>
      <c r="F55" s="348"/>
      <c r="G55" s="54" t="s">
        <v>716</v>
      </c>
      <c r="H55" s="334"/>
      <c r="I55" s="358" t="s">
        <v>43</v>
      </c>
    </row>
    <row r="56" spans="1:9" x14ac:dyDescent="0.2">
      <c r="A56" s="54">
        <v>3</v>
      </c>
      <c r="B56" s="125" t="s">
        <v>718</v>
      </c>
      <c r="C56" s="332">
        <f t="shared" si="4"/>
        <v>0.3</v>
      </c>
      <c r="D56" s="347">
        <v>0.3</v>
      </c>
      <c r="E56" s="348"/>
      <c r="F56" s="348"/>
      <c r="G56" s="54" t="s">
        <v>699</v>
      </c>
      <c r="H56" s="334"/>
      <c r="I56" s="358" t="s">
        <v>43</v>
      </c>
    </row>
    <row r="57" spans="1:9" ht="11.25" customHeight="1" x14ac:dyDescent="0.2">
      <c r="A57" s="54">
        <v>4</v>
      </c>
      <c r="B57" s="125" t="s">
        <v>719</v>
      </c>
      <c r="C57" s="332">
        <f t="shared" si="4"/>
        <v>0.3</v>
      </c>
      <c r="D57" s="347">
        <v>0.3</v>
      </c>
      <c r="E57" s="348"/>
      <c r="F57" s="348"/>
      <c r="G57" s="54" t="s">
        <v>699</v>
      </c>
      <c r="H57" s="334"/>
      <c r="I57" s="358" t="s">
        <v>43</v>
      </c>
    </row>
    <row r="58" spans="1:9" x14ac:dyDescent="0.2">
      <c r="A58" s="274" t="s">
        <v>223</v>
      </c>
      <c r="B58" s="280" t="s">
        <v>238</v>
      </c>
      <c r="C58" s="279">
        <f>SUM(C59:C64)</f>
        <v>20.41</v>
      </c>
      <c r="D58" s="279">
        <f>SUM(D59:D64)</f>
        <v>15.18</v>
      </c>
      <c r="E58" s="279">
        <f>SUM(E59:E64)</f>
        <v>5.23</v>
      </c>
      <c r="F58" s="279">
        <f>SUM(F59:F64)</f>
        <v>0</v>
      </c>
      <c r="G58" s="274"/>
      <c r="H58" s="339"/>
      <c r="I58" s="359"/>
    </row>
    <row r="59" spans="1:9" x14ac:dyDescent="0.2">
      <c r="A59" s="54">
        <v>1</v>
      </c>
      <c r="B59" s="368" t="s">
        <v>720</v>
      </c>
      <c r="C59" s="332">
        <f t="shared" si="4"/>
        <v>0.5</v>
      </c>
      <c r="D59" s="347">
        <v>0.5</v>
      </c>
      <c r="E59" s="348"/>
      <c r="F59" s="348"/>
      <c r="G59" s="54" t="s">
        <v>714</v>
      </c>
      <c r="H59" s="334"/>
      <c r="I59" s="358" t="s">
        <v>43</v>
      </c>
    </row>
    <row r="60" spans="1:9" x14ac:dyDescent="0.2">
      <c r="A60" s="54">
        <v>2</v>
      </c>
      <c r="B60" s="368" t="s">
        <v>729</v>
      </c>
      <c r="C60" s="332">
        <f>SUM(D60:F60)</f>
        <v>5.23</v>
      </c>
      <c r="D60" s="347"/>
      <c r="E60" s="348">
        <v>5.23</v>
      </c>
      <c r="F60" s="348"/>
      <c r="G60" s="54" t="s">
        <v>726</v>
      </c>
      <c r="H60" s="106"/>
      <c r="I60" s="358" t="s">
        <v>43</v>
      </c>
    </row>
    <row r="61" spans="1:9" ht="25.5" x14ac:dyDescent="0.2">
      <c r="A61" s="54">
        <v>3</v>
      </c>
      <c r="B61" s="368" t="s">
        <v>730</v>
      </c>
      <c r="C61" s="332">
        <f t="shared" si="4"/>
        <v>1</v>
      </c>
      <c r="D61" s="347">
        <v>1</v>
      </c>
      <c r="E61" s="348"/>
      <c r="F61" s="348"/>
      <c r="G61" s="54" t="s">
        <v>731</v>
      </c>
      <c r="H61" s="87"/>
      <c r="I61" s="358" t="s">
        <v>43</v>
      </c>
    </row>
    <row r="62" spans="1:9" ht="25.5" x14ac:dyDescent="0.2">
      <c r="A62" s="54">
        <v>4</v>
      </c>
      <c r="B62" s="125" t="s">
        <v>733</v>
      </c>
      <c r="C62" s="332">
        <f t="shared" si="4"/>
        <v>7.1</v>
      </c>
      <c r="D62" s="347">
        <v>7.1</v>
      </c>
      <c r="E62" s="347"/>
      <c r="F62" s="347"/>
      <c r="G62" s="54" t="s">
        <v>725</v>
      </c>
      <c r="H62" s="124"/>
      <c r="I62" s="358" t="s">
        <v>43</v>
      </c>
    </row>
    <row r="63" spans="1:9" ht="25.5" x14ac:dyDescent="0.2">
      <c r="A63" s="54">
        <v>5</v>
      </c>
      <c r="B63" s="360" t="s">
        <v>734</v>
      </c>
      <c r="C63" s="332">
        <f t="shared" si="4"/>
        <v>4.58</v>
      </c>
      <c r="D63" s="348">
        <v>4.58</v>
      </c>
      <c r="E63" s="348">
        <v>0</v>
      </c>
      <c r="F63" s="348">
        <v>0</v>
      </c>
      <c r="G63" s="367" t="s">
        <v>725</v>
      </c>
      <c r="H63" s="370"/>
      <c r="I63" s="358" t="s">
        <v>43</v>
      </c>
    </row>
    <row r="64" spans="1:9" x14ac:dyDescent="0.2">
      <c r="A64" s="54">
        <v>6</v>
      </c>
      <c r="B64" s="360" t="s">
        <v>735</v>
      </c>
      <c r="C64" s="332">
        <f t="shared" si="4"/>
        <v>2</v>
      </c>
      <c r="D64" s="347">
        <v>2</v>
      </c>
      <c r="E64" s="358"/>
      <c r="F64" s="85"/>
      <c r="G64" s="85" t="s">
        <v>725</v>
      </c>
      <c r="H64" s="87"/>
      <c r="I64" s="358" t="s">
        <v>44</v>
      </c>
    </row>
    <row r="65" spans="1:9" x14ac:dyDescent="0.2">
      <c r="A65" s="274" t="s">
        <v>278</v>
      </c>
      <c r="B65" s="280" t="s">
        <v>944</v>
      </c>
      <c r="C65" s="279">
        <f>SUM(C66)</f>
        <v>1</v>
      </c>
      <c r="D65" s="279">
        <f>SUM(D66)</f>
        <v>1</v>
      </c>
      <c r="E65" s="279">
        <f>SUM(E66)</f>
        <v>0</v>
      </c>
      <c r="F65" s="279">
        <f>SUM(F66)</f>
        <v>0</v>
      </c>
      <c r="G65" s="274"/>
      <c r="H65" s="93"/>
      <c r="I65" s="359"/>
    </row>
    <row r="66" spans="1:9" ht="25.5" x14ac:dyDescent="0.2">
      <c r="A66" s="54">
        <v>1</v>
      </c>
      <c r="B66" s="106" t="s">
        <v>728</v>
      </c>
      <c r="C66" s="332">
        <f>SUM(D66:F66)</f>
        <v>1</v>
      </c>
      <c r="D66" s="347">
        <v>1</v>
      </c>
      <c r="E66" s="348"/>
      <c r="F66" s="348"/>
      <c r="G66" s="54" t="s">
        <v>726</v>
      </c>
      <c r="H66" s="109"/>
      <c r="I66" s="358" t="s">
        <v>43</v>
      </c>
    </row>
    <row r="67" spans="1:9" x14ac:dyDescent="0.2">
      <c r="A67" s="353">
        <v>23</v>
      </c>
      <c r="B67" s="354" t="s">
        <v>1253</v>
      </c>
      <c r="C67" s="356">
        <f>C65+C58+C53+C50+C48+C46+C44+C38+C36+C34</f>
        <v>59.240000000000009</v>
      </c>
      <c r="D67" s="356">
        <f>D65+D58+D53+D50+D48+D46+D44+D38+D36+D34</f>
        <v>47.16</v>
      </c>
      <c r="E67" s="356">
        <f>E65+E58+E53+E50+E48+E46+E44+E38+E36+E34</f>
        <v>12.08</v>
      </c>
      <c r="F67" s="356">
        <f>F65+F58+F53+F50+F48+F46+F44+F38+F36+F34</f>
        <v>0</v>
      </c>
      <c r="G67" s="353"/>
      <c r="H67" s="371"/>
      <c r="I67" s="371"/>
    </row>
    <row r="68" spans="1:9" ht="14.25" customHeight="1" x14ac:dyDescent="0.2">
      <c r="A68" s="372">
        <f>A67+A32</f>
        <v>38</v>
      </c>
      <c r="B68" s="373" t="s">
        <v>1254</v>
      </c>
      <c r="C68" s="356">
        <f>C67+C32</f>
        <v>89.470000000000013</v>
      </c>
      <c r="D68" s="356">
        <f>D67+D32</f>
        <v>74.39</v>
      </c>
      <c r="E68" s="356">
        <f>E67+E32</f>
        <v>15.08</v>
      </c>
      <c r="F68" s="356">
        <f>F67+F32</f>
        <v>0</v>
      </c>
      <c r="G68" s="353"/>
      <c r="H68" s="371"/>
      <c r="I68" s="371"/>
    </row>
    <row r="70" spans="1:9" ht="15.75" x14ac:dyDescent="0.25">
      <c r="E70" s="658" t="s">
        <v>1311</v>
      </c>
      <c r="F70" s="658"/>
      <c r="G70" s="658"/>
      <c r="H70" s="658"/>
      <c r="I70" s="658"/>
    </row>
  </sheetData>
  <mergeCells count="12">
    <mergeCell ref="A1:I1"/>
    <mergeCell ref="A2:I2"/>
    <mergeCell ref="I5:I6"/>
    <mergeCell ref="A8:I8"/>
    <mergeCell ref="E70:I70"/>
    <mergeCell ref="A33:I33"/>
    <mergeCell ref="A5:A6"/>
    <mergeCell ref="B5:B6"/>
    <mergeCell ref="C5:C6"/>
    <mergeCell ref="D5:F5"/>
    <mergeCell ref="G5:G6"/>
    <mergeCell ref="H5:H6"/>
  </mergeCells>
  <pageMargins left="0.34" right="0.2" top="0.92" bottom="0.4" header="0.3" footer="0.3"/>
  <pageSetup paperSize="9" orientation="landscape"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opLeftCell="A16" workbookViewId="0">
      <selection activeCell="E32" sqref="E32:I32"/>
    </sheetView>
  </sheetViews>
  <sheetFormatPr defaultRowHeight="15.75" x14ac:dyDescent="0.25"/>
  <cols>
    <col min="1" max="1" width="4" style="38" customWidth="1"/>
    <col min="2" max="2" width="35.140625" style="38" customWidth="1"/>
    <col min="3" max="3" width="11" style="46" customWidth="1"/>
    <col min="4" max="4" width="8.28515625" style="46" customWidth="1"/>
    <col min="5" max="5" width="7.5703125" style="46" customWidth="1"/>
    <col min="6" max="6" width="7.42578125" style="38" customWidth="1"/>
    <col min="7" max="7" width="16.42578125" style="38" customWidth="1"/>
    <col min="8" max="8" width="40.5703125" style="38" customWidth="1"/>
    <col min="9" max="9" width="7" style="38" customWidth="1"/>
    <col min="10" max="16384" width="9.140625" style="38"/>
  </cols>
  <sheetData>
    <row r="1" spans="1:9" ht="33.75" customHeight="1" x14ac:dyDescent="0.25">
      <c r="A1" s="664" t="s">
        <v>56</v>
      </c>
      <c r="B1" s="664"/>
      <c r="C1" s="664"/>
      <c r="D1" s="664"/>
      <c r="E1" s="664"/>
      <c r="F1" s="664"/>
      <c r="G1" s="664"/>
      <c r="H1" s="664"/>
      <c r="I1" s="664"/>
    </row>
    <row r="2" spans="1:9" ht="15.75" customHeight="1" x14ac:dyDescent="0.25">
      <c r="A2" s="669" t="str">
        <f>'Tong '!A2:H2</f>
        <v>( Kèm theo Tờ trình số 398/UBND-NL2 ngày 05 tháng 12 năm 2017 của UBND tỉnh)</v>
      </c>
      <c r="B2" s="669"/>
      <c r="C2" s="669"/>
      <c r="D2" s="669"/>
      <c r="E2" s="669"/>
      <c r="F2" s="669"/>
      <c r="G2" s="669"/>
      <c r="H2" s="669"/>
      <c r="I2" s="669"/>
    </row>
    <row r="3" spans="1:9" ht="18.75" customHeight="1" x14ac:dyDescent="0.25">
      <c r="A3" s="69"/>
      <c r="B3" s="69"/>
      <c r="C3" s="69"/>
      <c r="D3" s="69"/>
      <c r="E3" s="69"/>
      <c r="F3" s="69"/>
      <c r="G3" s="69"/>
      <c r="H3" s="69"/>
      <c r="I3" s="69"/>
    </row>
    <row r="5" spans="1:9" s="248" customFormat="1" ht="12" x14ac:dyDescent="0.2">
      <c r="A5" s="714" t="s">
        <v>0</v>
      </c>
      <c r="B5" s="706" t="s">
        <v>227</v>
      </c>
      <c r="C5" s="711" t="s">
        <v>6</v>
      </c>
      <c r="D5" s="706" t="s">
        <v>228</v>
      </c>
      <c r="E5" s="706"/>
      <c r="F5" s="706"/>
      <c r="G5" s="706" t="s">
        <v>229</v>
      </c>
      <c r="H5" s="706" t="s">
        <v>230</v>
      </c>
      <c r="I5" s="706" t="s">
        <v>4</v>
      </c>
    </row>
    <row r="6" spans="1:9" s="248" customFormat="1" ht="52.5" customHeight="1" x14ac:dyDescent="0.2">
      <c r="A6" s="714"/>
      <c r="B6" s="706"/>
      <c r="C6" s="711"/>
      <c r="D6" s="325" t="s">
        <v>3</v>
      </c>
      <c r="E6" s="282" t="s">
        <v>1</v>
      </c>
      <c r="F6" s="282" t="s">
        <v>2</v>
      </c>
      <c r="G6" s="706"/>
      <c r="H6" s="706"/>
      <c r="I6" s="706"/>
    </row>
    <row r="7" spans="1:9" s="321" customFormat="1" ht="22.5" x14ac:dyDescent="0.2">
      <c r="A7" s="323">
        <v>-1</v>
      </c>
      <c r="B7" s="323">
        <v>-2</v>
      </c>
      <c r="C7" s="324" t="s">
        <v>231</v>
      </c>
      <c r="D7" s="323">
        <v>-4</v>
      </c>
      <c r="E7" s="323">
        <v>-5</v>
      </c>
      <c r="F7" s="323">
        <v>-6</v>
      </c>
      <c r="G7" s="323">
        <v>-7</v>
      </c>
      <c r="H7" s="323">
        <v>-8</v>
      </c>
      <c r="I7" s="323">
        <v>-9</v>
      </c>
    </row>
    <row r="8" spans="1:9" ht="15.75" customHeight="1" x14ac:dyDescent="0.25">
      <c r="A8" s="707" t="s">
        <v>41</v>
      </c>
      <c r="B8" s="708"/>
      <c r="C8" s="708"/>
      <c r="D8" s="708"/>
      <c r="E8" s="708"/>
      <c r="F8" s="708"/>
      <c r="G8" s="708"/>
      <c r="H8" s="708"/>
      <c r="I8" s="709"/>
    </row>
    <row r="9" spans="1:9" x14ac:dyDescent="0.25">
      <c r="A9" s="141" t="s">
        <v>22</v>
      </c>
      <c r="B9" s="128" t="s">
        <v>289</v>
      </c>
      <c r="C9" s="129">
        <f>SUM(C10:C14)</f>
        <v>12.34</v>
      </c>
      <c r="D9" s="129">
        <f>SUM(D10:D14)</f>
        <v>12.34</v>
      </c>
      <c r="E9" s="129">
        <f>SUM(E10:E14)</f>
        <v>0</v>
      </c>
      <c r="F9" s="129">
        <f>SUM(F10:F14)</f>
        <v>0</v>
      </c>
      <c r="G9" s="229"/>
      <c r="H9" s="130"/>
      <c r="I9" s="238"/>
    </row>
    <row r="10" spans="1:9" x14ac:dyDescent="0.25">
      <c r="A10" s="710">
        <v>1</v>
      </c>
      <c r="B10" s="713" t="s">
        <v>290</v>
      </c>
      <c r="C10" s="131">
        <f>SUM(D10:F10)</f>
        <v>3.34</v>
      </c>
      <c r="D10" s="131">
        <v>3.34</v>
      </c>
      <c r="E10" s="132"/>
      <c r="F10" s="132"/>
      <c r="G10" s="133" t="s">
        <v>291</v>
      </c>
      <c r="H10" s="715" t="s">
        <v>292</v>
      </c>
      <c r="I10" s="712"/>
    </row>
    <row r="11" spans="1:9" x14ac:dyDescent="0.25">
      <c r="A11" s="710"/>
      <c r="B11" s="713"/>
      <c r="C11" s="131">
        <f t="shared" ref="C11:C20" si="0">SUM(D11:F11)</f>
        <v>1.6</v>
      </c>
      <c r="D11" s="131">
        <v>1.6</v>
      </c>
      <c r="E11" s="132"/>
      <c r="F11" s="132"/>
      <c r="G11" s="133" t="s">
        <v>293</v>
      </c>
      <c r="H11" s="715"/>
      <c r="I11" s="712"/>
    </row>
    <row r="12" spans="1:9" ht="25.5" x14ac:dyDescent="0.25">
      <c r="A12" s="139">
        <v>2</v>
      </c>
      <c r="B12" s="145" t="s">
        <v>942</v>
      </c>
      <c r="C12" s="131">
        <f t="shared" si="0"/>
        <v>3.4</v>
      </c>
      <c r="D12" s="131">
        <v>3.4</v>
      </c>
      <c r="E12" s="132"/>
      <c r="F12" s="132"/>
      <c r="G12" s="133" t="s">
        <v>291</v>
      </c>
      <c r="H12" s="239" t="s">
        <v>943</v>
      </c>
      <c r="I12" s="240"/>
    </row>
    <row r="13" spans="1:9" x14ac:dyDescent="0.25">
      <c r="A13" s="710">
        <v>3</v>
      </c>
      <c r="B13" s="713" t="s">
        <v>942</v>
      </c>
      <c r="C13" s="131">
        <f t="shared" si="0"/>
        <v>2.75</v>
      </c>
      <c r="D13" s="131">
        <v>2.75</v>
      </c>
      <c r="E13" s="132"/>
      <c r="F13" s="132"/>
      <c r="G13" s="133" t="s">
        <v>291</v>
      </c>
      <c r="H13" s="719" t="s">
        <v>294</v>
      </c>
      <c r="I13" s="712"/>
    </row>
    <row r="14" spans="1:9" x14ac:dyDescent="0.25">
      <c r="A14" s="710"/>
      <c r="B14" s="713"/>
      <c r="C14" s="131">
        <f t="shared" si="0"/>
        <v>1.25</v>
      </c>
      <c r="D14" s="131">
        <v>1.25</v>
      </c>
      <c r="E14" s="132"/>
      <c r="F14" s="132"/>
      <c r="G14" s="133" t="s">
        <v>293</v>
      </c>
      <c r="H14" s="719"/>
      <c r="I14" s="712"/>
    </row>
    <row r="15" spans="1:9" x14ac:dyDescent="0.25">
      <c r="A15" s="141" t="s">
        <v>23</v>
      </c>
      <c r="B15" s="135" t="s">
        <v>26</v>
      </c>
      <c r="C15" s="129">
        <f>SUM(C16:C16)</f>
        <v>11.5</v>
      </c>
      <c r="D15" s="129">
        <f>SUM(D16:D16)</f>
        <v>0</v>
      </c>
      <c r="E15" s="129">
        <f>SUM(E16:E16)</f>
        <v>11.5</v>
      </c>
      <c r="F15" s="129">
        <f>SUM(F16:F16)</f>
        <v>0</v>
      </c>
      <c r="G15" s="136"/>
      <c r="H15" s="130"/>
      <c r="I15" s="130"/>
    </row>
    <row r="16" spans="1:9" ht="76.5" x14ac:dyDescent="0.25">
      <c r="A16" s="139">
        <v>1</v>
      </c>
      <c r="B16" s="229" t="s">
        <v>295</v>
      </c>
      <c r="C16" s="131">
        <f t="shared" si="0"/>
        <v>11.5</v>
      </c>
      <c r="D16" s="137"/>
      <c r="E16" s="138">
        <v>11.5</v>
      </c>
      <c r="F16" s="138"/>
      <c r="G16" s="139" t="s">
        <v>296</v>
      </c>
      <c r="H16" s="133" t="s">
        <v>1238</v>
      </c>
      <c r="I16" s="130"/>
    </row>
    <row r="17" spans="1:9" x14ac:dyDescent="0.25">
      <c r="A17" s="141" t="s">
        <v>24</v>
      </c>
      <c r="B17" s="140" t="s">
        <v>104</v>
      </c>
      <c r="C17" s="143">
        <f>SUM(C18:C18)</f>
        <v>3</v>
      </c>
      <c r="D17" s="143">
        <f>SUM(D18:D18)</f>
        <v>3</v>
      </c>
      <c r="E17" s="143">
        <f>SUM(E18:E18)</f>
        <v>0</v>
      </c>
      <c r="F17" s="143">
        <f>SUM(F18:F18)</f>
        <v>0</v>
      </c>
      <c r="G17" s="143"/>
      <c r="H17" s="144"/>
      <c r="I17" s="241"/>
    </row>
    <row r="18" spans="1:9" ht="38.25" x14ac:dyDescent="0.25">
      <c r="A18" s="139">
        <v>1</v>
      </c>
      <c r="B18" s="134" t="s">
        <v>1014</v>
      </c>
      <c r="C18" s="131">
        <f t="shared" si="0"/>
        <v>3</v>
      </c>
      <c r="D18" s="131">
        <v>3</v>
      </c>
      <c r="E18" s="133"/>
      <c r="F18" s="133"/>
      <c r="G18" s="131" t="s">
        <v>298</v>
      </c>
      <c r="H18" s="130" t="s">
        <v>1227</v>
      </c>
      <c r="I18" s="130"/>
    </row>
    <row r="19" spans="1:9" s="253" customFormat="1" x14ac:dyDescent="0.25">
      <c r="A19" s="141" t="s">
        <v>25</v>
      </c>
      <c r="B19" s="140" t="s">
        <v>235</v>
      </c>
      <c r="C19" s="143">
        <f>C20</f>
        <v>0.36</v>
      </c>
      <c r="D19" s="143">
        <f t="shared" ref="D19:F19" si="1">D20</f>
        <v>0.36</v>
      </c>
      <c r="E19" s="143">
        <f t="shared" si="1"/>
        <v>0</v>
      </c>
      <c r="F19" s="143">
        <f t="shared" si="1"/>
        <v>0</v>
      </c>
      <c r="G19" s="143"/>
      <c r="H19" s="241"/>
      <c r="I19" s="241"/>
    </row>
    <row r="20" spans="1:9" ht="51" x14ac:dyDescent="0.25">
      <c r="A20" s="250">
        <v>1</v>
      </c>
      <c r="B20" s="134" t="s">
        <v>1172</v>
      </c>
      <c r="C20" s="131">
        <f t="shared" si="0"/>
        <v>0.36</v>
      </c>
      <c r="D20" s="131">
        <v>0.36</v>
      </c>
      <c r="E20" s="133"/>
      <c r="F20" s="133"/>
      <c r="G20" s="131" t="s">
        <v>1257</v>
      </c>
      <c r="H20" s="130" t="s">
        <v>1228</v>
      </c>
      <c r="I20" s="130"/>
    </row>
    <row r="21" spans="1:9" ht="15.75" customHeight="1" x14ac:dyDescent="0.25">
      <c r="A21" s="154">
        <v>6</v>
      </c>
      <c r="B21" s="255" t="s">
        <v>1255</v>
      </c>
      <c r="C21" s="129">
        <f>C9+C15+C17+C19</f>
        <v>27.2</v>
      </c>
      <c r="D21" s="129">
        <f t="shared" ref="D21:F21" si="2">D9+D15+D17+D19</f>
        <v>15.7</v>
      </c>
      <c r="E21" s="129">
        <f t="shared" si="2"/>
        <v>11.5</v>
      </c>
      <c r="F21" s="129">
        <f t="shared" si="2"/>
        <v>0</v>
      </c>
      <c r="G21" s="229"/>
      <c r="H21" s="130"/>
      <c r="I21" s="130"/>
    </row>
    <row r="22" spans="1:9" ht="27" customHeight="1" x14ac:dyDescent="0.25">
      <c r="A22" s="716" t="str">
        <f>'TP Ha Tinh'!A51:I51</f>
        <v>B. Công trình, dự án CMĐSD đất đã được HĐND tỉnh thông qua tại các Nghị quyết số 30/NQ-HĐND ngày 15/12/2016, Nghị quyết số 51/NQ-HĐND ngày 15/7/2017 nay chuyển sang thực hiện trong năm 2018</v>
      </c>
      <c r="B22" s="717"/>
      <c r="C22" s="717"/>
      <c r="D22" s="717"/>
      <c r="E22" s="717"/>
      <c r="F22" s="717"/>
      <c r="G22" s="717"/>
      <c r="H22" s="717"/>
      <c r="I22" s="718"/>
    </row>
    <row r="23" spans="1:9" x14ac:dyDescent="0.25">
      <c r="A23" s="141" t="s">
        <v>22</v>
      </c>
      <c r="B23" s="135" t="s">
        <v>289</v>
      </c>
      <c r="C23" s="129">
        <f>C24</f>
        <v>0.5</v>
      </c>
      <c r="D23" s="129">
        <f>D24</f>
        <v>0.5</v>
      </c>
      <c r="E23" s="129">
        <f>E24</f>
        <v>0</v>
      </c>
      <c r="F23" s="129">
        <f>F24</f>
        <v>0</v>
      </c>
      <c r="G23" s="141"/>
      <c r="H23" s="141"/>
      <c r="I23" s="219"/>
    </row>
    <row r="24" spans="1:9" ht="25.5" x14ac:dyDescent="0.25">
      <c r="A24" s="139">
        <v>1</v>
      </c>
      <c r="B24" s="227" t="s">
        <v>299</v>
      </c>
      <c r="C24" s="131">
        <f t="shared" ref="C24" si="3">SUM(D24:F24)</f>
        <v>0.5</v>
      </c>
      <c r="D24" s="132">
        <v>0.5</v>
      </c>
      <c r="E24" s="133"/>
      <c r="F24" s="133"/>
      <c r="G24" s="133" t="s">
        <v>300</v>
      </c>
      <c r="H24" s="133"/>
      <c r="I24" s="242" t="s">
        <v>43</v>
      </c>
    </row>
    <row r="25" spans="1:9" x14ac:dyDescent="0.25">
      <c r="A25" s="141" t="s">
        <v>23</v>
      </c>
      <c r="B25" s="146" t="s">
        <v>26</v>
      </c>
      <c r="C25" s="147">
        <f>SUM(C26:C28)</f>
        <v>1.6</v>
      </c>
      <c r="D25" s="147">
        <f>SUM(D26:D28)</f>
        <v>1.6</v>
      </c>
      <c r="E25" s="147">
        <f>SUM(E26:E28)</f>
        <v>0</v>
      </c>
      <c r="F25" s="147">
        <f>SUM(F26:F28)</f>
        <v>0</v>
      </c>
      <c r="G25" s="141"/>
      <c r="H25" s="144"/>
      <c r="I25" s="141"/>
    </row>
    <row r="26" spans="1:9" ht="38.25" x14ac:dyDescent="0.25">
      <c r="A26" s="139">
        <v>1</v>
      </c>
      <c r="B26" s="229" t="s">
        <v>302</v>
      </c>
      <c r="C26" s="131">
        <f t="shared" ref="C26:C28" si="4">SUM(D26:F26)</f>
        <v>0.3</v>
      </c>
      <c r="D26" s="132">
        <v>0.3</v>
      </c>
      <c r="E26" s="133"/>
      <c r="F26" s="133"/>
      <c r="G26" s="133" t="s">
        <v>303</v>
      </c>
      <c r="H26" s="133"/>
      <c r="I26" s="242" t="s">
        <v>43</v>
      </c>
    </row>
    <row r="27" spans="1:9" ht="51" x14ac:dyDescent="0.25">
      <c r="A27" s="139">
        <v>2</v>
      </c>
      <c r="B27" s="148" t="s">
        <v>1015</v>
      </c>
      <c r="C27" s="131">
        <f t="shared" si="4"/>
        <v>0.8</v>
      </c>
      <c r="D27" s="138">
        <v>0.8</v>
      </c>
      <c r="E27" s="138"/>
      <c r="F27" s="133"/>
      <c r="G27" s="149" t="s">
        <v>1016</v>
      </c>
      <c r="H27" s="133"/>
      <c r="I27" s="242" t="s">
        <v>43</v>
      </c>
    </row>
    <row r="28" spans="1:9" ht="25.5" x14ac:dyDescent="0.25">
      <c r="A28" s="139">
        <v>3</v>
      </c>
      <c r="B28" s="148" t="s">
        <v>1017</v>
      </c>
      <c r="C28" s="131">
        <f t="shared" si="4"/>
        <v>0.5</v>
      </c>
      <c r="D28" s="138">
        <v>0.5</v>
      </c>
      <c r="E28" s="138"/>
      <c r="F28" s="133"/>
      <c r="G28" s="133" t="s">
        <v>1018</v>
      </c>
      <c r="H28" s="133"/>
      <c r="I28" s="242" t="s">
        <v>43</v>
      </c>
    </row>
    <row r="29" spans="1:9" x14ac:dyDescent="0.25">
      <c r="A29" s="219">
        <v>4</v>
      </c>
      <c r="B29" s="283" t="s">
        <v>1253</v>
      </c>
      <c r="C29" s="243">
        <f>SUM(C23,C25)</f>
        <v>2.1</v>
      </c>
      <c r="D29" s="243">
        <f t="shared" ref="D29:F29" si="5">SUM(D23,D25)</f>
        <v>2.1</v>
      </c>
      <c r="E29" s="243">
        <f t="shared" si="5"/>
        <v>0</v>
      </c>
      <c r="F29" s="243">
        <f t="shared" si="5"/>
        <v>0</v>
      </c>
      <c r="G29" s="244"/>
      <c r="H29" s="244"/>
      <c r="I29" s="219"/>
    </row>
    <row r="30" spans="1:9" ht="16.5" customHeight="1" x14ac:dyDescent="0.25">
      <c r="A30" s="245">
        <f>A29+A21</f>
        <v>10</v>
      </c>
      <c r="B30" s="246" t="s">
        <v>1254</v>
      </c>
      <c r="C30" s="243">
        <f>SUM(C29,C21)</f>
        <v>29.3</v>
      </c>
      <c r="D30" s="243">
        <f t="shared" ref="D30:F30" si="6">SUM(D29,D21)</f>
        <v>17.8</v>
      </c>
      <c r="E30" s="243">
        <f t="shared" si="6"/>
        <v>11.5</v>
      </c>
      <c r="F30" s="243">
        <f t="shared" si="6"/>
        <v>0</v>
      </c>
      <c r="G30" s="247"/>
      <c r="H30" s="247"/>
      <c r="I30" s="247"/>
    </row>
    <row r="32" spans="1:9" x14ac:dyDescent="0.25">
      <c r="E32" s="658" t="s">
        <v>1311</v>
      </c>
      <c r="F32" s="658"/>
      <c r="G32" s="658"/>
      <c r="H32" s="658"/>
      <c r="I32" s="658"/>
    </row>
  </sheetData>
  <mergeCells count="20">
    <mergeCell ref="E32:I32"/>
    <mergeCell ref="B10:B11"/>
    <mergeCell ref="D5:F5"/>
    <mergeCell ref="G5:G6"/>
    <mergeCell ref="A5:A6"/>
    <mergeCell ref="B5:B6"/>
    <mergeCell ref="H10:H11"/>
    <mergeCell ref="A13:A14"/>
    <mergeCell ref="I13:I14"/>
    <mergeCell ref="B13:B14"/>
    <mergeCell ref="A22:I22"/>
    <mergeCell ref="H13:H14"/>
    <mergeCell ref="A1:I1"/>
    <mergeCell ref="A2:I2"/>
    <mergeCell ref="I5:I6"/>
    <mergeCell ref="A8:I8"/>
    <mergeCell ref="A10:A11"/>
    <mergeCell ref="C5:C6"/>
    <mergeCell ref="H5:H6"/>
    <mergeCell ref="I10:I11"/>
  </mergeCells>
  <pageMargins left="0.62" right="0.44" top="0.79" bottom="0.52" header="0.3" footer="0.3"/>
  <pageSetup paperSize="9" orientation="landscape"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4"/>
  <sheetViews>
    <sheetView showZeros="0" workbookViewId="0">
      <selection activeCell="G14" sqref="G14"/>
    </sheetView>
  </sheetViews>
  <sheetFormatPr defaultRowHeight="15.75" x14ac:dyDescent="0.25"/>
  <cols>
    <col min="1" max="1" width="6.140625" style="38" customWidth="1"/>
    <col min="2" max="2" width="25.5703125" style="38" customWidth="1"/>
    <col min="3" max="3" width="10.28515625" style="402" customWidth="1"/>
    <col min="4" max="6" width="6.85546875" style="402" customWidth="1"/>
    <col min="7" max="7" width="23" style="38" customWidth="1"/>
    <col min="8" max="8" width="42" style="38" customWidth="1"/>
    <col min="9" max="9" width="8.28515625" style="38" customWidth="1"/>
    <col min="10" max="34" width="9.140625" style="38"/>
    <col min="35" max="35" width="9.140625" style="38" customWidth="1"/>
    <col min="36" max="37" width="9.140625" style="38"/>
    <col min="38" max="38" width="9.140625" style="38" customWidth="1"/>
    <col min="39" max="16384" width="9.140625" style="38"/>
  </cols>
  <sheetData>
    <row r="1" spans="1:9" ht="31.5" customHeight="1" x14ac:dyDescent="0.25">
      <c r="A1" s="664" t="s">
        <v>55</v>
      </c>
      <c r="B1" s="664"/>
      <c r="C1" s="664"/>
      <c r="D1" s="664"/>
      <c r="E1" s="664"/>
      <c r="F1" s="664"/>
      <c r="G1" s="664"/>
      <c r="H1" s="664"/>
      <c r="I1" s="664"/>
    </row>
    <row r="2" spans="1:9" ht="16.5" x14ac:dyDescent="0.25">
      <c r="A2" s="669" t="s">
        <v>1312</v>
      </c>
      <c r="B2" s="669"/>
      <c r="C2" s="669"/>
      <c r="D2" s="669"/>
      <c r="E2" s="669"/>
      <c r="F2" s="669"/>
      <c r="G2" s="669"/>
      <c r="H2" s="669"/>
      <c r="I2" s="669"/>
    </row>
    <row r="3" spans="1:9" ht="7.5" customHeight="1" x14ac:dyDescent="0.25">
      <c r="A3" s="69"/>
      <c r="B3" s="69"/>
      <c r="C3" s="401"/>
      <c r="D3" s="401"/>
      <c r="E3" s="401"/>
      <c r="F3" s="401"/>
      <c r="G3" s="69"/>
    </row>
    <row r="4" spans="1:9" ht="7.5" customHeight="1" x14ac:dyDescent="0.25"/>
    <row r="5" spans="1:9" s="248" customFormat="1" ht="21.75" customHeight="1" x14ac:dyDescent="0.2">
      <c r="A5" s="729" t="s">
        <v>0</v>
      </c>
      <c r="B5" s="675" t="s">
        <v>8</v>
      </c>
      <c r="C5" s="711" t="s">
        <v>6</v>
      </c>
      <c r="D5" s="730" t="s">
        <v>33</v>
      </c>
      <c r="E5" s="730"/>
      <c r="F5" s="730"/>
      <c r="G5" s="730" t="s">
        <v>1155</v>
      </c>
      <c r="H5" s="730" t="s">
        <v>548</v>
      </c>
      <c r="I5" s="731" t="s">
        <v>4</v>
      </c>
    </row>
    <row r="6" spans="1:9" s="248" customFormat="1" ht="46.5" customHeight="1" x14ac:dyDescent="0.2">
      <c r="A6" s="729"/>
      <c r="B6" s="675"/>
      <c r="C6" s="711"/>
      <c r="D6" s="397" t="s">
        <v>3</v>
      </c>
      <c r="E6" s="397" t="s">
        <v>1</v>
      </c>
      <c r="F6" s="397" t="s">
        <v>2</v>
      </c>
      <c r="G6" s="730"/>
      <c r="H6" s="730"/>
      <c r="I6" s="732"/>
    </row>
    <row r="7" spans="1:9" s="321" customFormat="1" ht="22.5" x14ac:dyDescent="0.2">
      <c r="A7" s="398">
        <v>-1</v>
      </c>
      <c r="B7" s="398">
        <v>-2</v>
      </c>
      <c r="C7" s="398" t="s">
        <v>35</v>
      </c>
      <c r="D7" s="398">
        <v>-4</v>
      </c>
      <c r="E7" s="398">
        <v>-5</v>
      </c>
      <c r="F7" s="398">
        <v>-6</v>
      </c>
      <c r="G7" s="398">
        <v>-7</v>
      </c>
      <c r="H7" s="398">
        <v>-8</v>
      </c>
      <c r="I7" s="398">
        <v>-9</v>
      </c>
    </row>
    <row r="8" spans="1:9" x14ac:dyDescent="0.25">
      <c r="A8" s="720" t="s">
        <v>41</v>
      </c>
      <c r="B8" s="721"/>
      <c r="C8" s="721"/>
      <c r="D8" s="721"/>
      <c r="E8" s="721"/>
      <c r="F8" s="721"/>
      <c r="G8" s="721"/>
      <c r="H8" s="721"/>
      <c r="I8" s="722"/>
    </row>
    <row r="9" spans="1:9" x14ac:dyDescent="0.25">
      <c r="A9" s="103" t="s">
        <v>22</v>
      </c>
      <c r="B9" s="214" t="s">
        <v>251</v>
      </c>
      <c r="C9" s="389">
        <f>C10+C11</f>
        <v>7</v>
      </c>
      <c r="D9" s="389">
        <f>D10+D11</f>
        <v>7</v>
      </c>
      <c r="E9" s="389">
        <f>E10+E11</f>
        <v>0</v>
      </c>
      <c r="F9" s="389">
        <f>F10+F11</f>
        <v>0</v>
      </c>
      <c r="G9" s="214"/>
      <c r="H9" s="214"/>
      <c r="I9" s="105"/>
    </row>
    <row r="10" spans="1:9" ht="63.75" x14ac:dyDescent="0.25">
      <c r="A10" s="375">
        <v>1</v>
      </c>
      <c r="B10" s="376" t="s">
        <v>388</v>
      </c>
      <c r="C10" s="394">
        <f>SUM(D10:F10)</f>
        <v>3</v>
      </c>
      <c r="D10" s="394">
        <v>3</v>
      </c>
      <c r="E10" s="375"/>
      <c r="F10" s="375"/>
      <c r="G10" s="378" t="s">
        <v>1074</v>
      </c>
      <c r="H10" s="377" t="s">
        <v>634</v>
      </c>
      <c r="I10" s="375"/>
    </row>
    <row r="11" spans="1:9" ht="25.5" x14ac:dyDescent="0.25">
      <c r="A11" s="375">
        <v>2</v>
      </c>
      <c r="B11" s="379" t="s">
        <v>635</v>
      </c>
      <c r="C11" s="394">
        <f>SUM(D11:F11)</f>
        <v>4</v>
      </c>
      <c r="D11" s="394">
        <v>4</v>
      </c>
      <c r="E11" s="380"/>
      <c r="F11" s="380"/>
      <c r="G11" s="378" t="s">
        <v>1075</v>
      </c>
      <c r="H11" s="377" t="s">
        <v>636</v>
      </c>
      <c r="I11" s="375"/>
    </row>
    <row r="12" spans="1:9" x14ac:dyDescent="0.25">
      <c r="A12" s="278" t="s">
        <v>23</v>
      </c>
      <c r="B12" s="121" t="s">
        <v>57</v>
      </c>
      <c r="C12" s="399">
        <f>SUM(C13:C23)</f>
        <v>15.01</v>
      </c>
      <c r="D12" s="399">
        <f>SUM(D13:D23)</f>
        <v>14.01</v>
      </c>
      <c r="E12" s="399">
        <f>SUM(E13:E23)</f>
        <v>1</v>
      </c>
      <c r="F12" s="399">
        <f>SUM(F13:F23)</f>
        <v>0</v>
      </c>
      <c r="G12" s="278"/>
      <c r="H12" s="278"/>
      <c r="I12" s="278"/>
    </row>
    <row r="13" spans="1:9" ht="63.75" x14ac:dyDescent="0.25">
      <c r="A13" s="375">
        <v>1</v>
      </c>
      <c r="B13" s="379" t="s">
        <v>637</v>
      </c>
      <c r="C13" s="394">
        <f>SUM(D13:F13)</f>
        <v>1</v>
      </c>
      <c r="D13" s="394">
        <v>0</v>
      </c>
      <c r="E13" s="380">
        <v>1</v>
      </c>
      <c r="F13" s="380"/>
      <c r="G13" s="378" t="s">
        <v>1026</v>
      </c>
      <c r="H13" s="375" t="s">
        <v>638</v>
      </c>
      <c r="I13" s="375"/>
    </row>
    <row r="14" spans="1:9" ht="51" x14ac:dyDescent="0.25">
      <c r="A14" s="375">
        <v>2</v>
      </c>
      <c r="B14" s="377" t="s">
        <v>639</v>
      </c>
      <c r="C14" s="394">
        <f t="shared" ref="C14:C83" si="0">SUM(D14:F14)</f>
        <v>0.3</v>
      </c>
      <c r="D14" s="394">
        <v>0.3</v>
      </c>
      <c r="E14" s="375"/>
      <c r="F14" s="375"/>
      <c r="G14" s="378" t="s">
        <v>1027</v>
      </c>
      <c r="H14" s="375" t="s">
        <v>641</v>
      </c>
      <c r="I14" s="375"/>
    </row>
    <row r="15" spans="1:9" ht="63.75" x14ac:dyDescent="0.25">
      <c r="A15" s="375">
        <v>3</v>
      </c>
      <c r="B15" s="377" t="s">
        <v>642</v>
      </c>
      <c r="C15" s="394">
        <f t="shared" si="0"/>
        <v>3</v>
      </c>
      <c r="D15" s="394">
        <v>3</v>
      </c>
      <c r="E15" s="375"/>
      <c r="F15" s="375"/>
      <c r="G15" s="375" t="s">
        <v>1028</v>
      </c>
      <c r="H15" s="375" t="s">
        <v>644</v>
      </c>
      <c r="I15" s="375"/>
    </row>
    <row r="16" spans="1:9" ht="51" x14ac:dyDescent="0.25">
      <c r="A16" s="375">
        <v>4</v>
      </c>
      <c r="B16" s="377" t="s">
        <v>645</v>
      </c>
      <c r="C16" s="394">
        <f t="shared" si="0"/>
        <v>0.7</v>
      </c>
      <c r="D16" s="394">
        <v>0.7</v>
      </c>
      <c r="E16" s="375"/>
      <c r="F16" s="375"/>
      <c r="G16" s="375" t="s">
        <v>1029</v>
      </c>
      <c r="H16" s="381" t="s">
        <v>646</v>
      </c>
      <c r="I16" s="375"/>
    </row>
    <row r="17" spans="1:9" ht="51" x14ac:dyDescent="0.25">
      <c r="A17" s="375">
        <v>5</v>
      </c>
      <c r="B17" s="377" t="s">
        <v>647</v>
      </c>
      <c r="C17" s="394">
        <f t="shared" si="0"/>
        <v>0.3</v>
      </c>
      <c r="D17" s="394">
        <v>0.3</v>
      </c>
      <c r="E17" s="380"/>
      <c r="F17" s="380"/>
      <c r="G17" s="378" t="s">
        <v>1030</v>
      </c>
      <c r="H17" s="375" t="s">
        <v>648</v>
      </c>
      <c r="I17" s="375"/>
    </row>
    <row r="18" spans="1:9" ht="51" x14ac:dyDescent="0.25">
      <c r="A18" s="375">
        <v>6</v>
      </c>
      <c r="B18" s="379" t="s">
        <v>649</v>
      </c>
      <c r="C18" s="394">
        <f t="shared" si="0"/>
        <v>6.77</v>
      </c>
      <c r="D18" s="394">
        <v>6.77</v>
      </c>
      <c r="E18" s="375"/>
      <c r="F18" s="375"/>
      <c r="G18" s="375" t="s">
        <v>1031</v>
      </c>
      <c r="H18" s="375" t="s">
        <v>650</v>
      </c>
      <c r="I18" s="375"/>
    </row>
    <row r="19" spans="1:9" ht="51" x14ac:dyDescent="0.25">
      <c r="A19" s="375">
        <v>7</v>
      </c>
      <c r="B19" s="377" t="s">
        <v>651</v>
      </c>
      <c r="C19" s="394">
        <f t="shared" si="0"/>
        <v>1</v>
      </c>
      <c r="D19" s="394">
        <v>1</v>
      </c>
      <c r="E19" s="380"/>
      <c r="F19" s="380"/>
      <c r="G19" s="378" t="s">
        <v>1032</v>
      </c>
      <c r="H19" s="375" t="s">
        <v>652</v>
      </c>
      <c r="I19" s="375"/>
    </row>
    <row r="20" spans="1:9" ht="63.75" x14ac:dyDescent="0.25">
      <c r="A20" s="375">
        <v>8</v>
      </c>
      <c r="B20" s="377" t="s">
        <v>653</v>
      </c>
      <c r="C20" s="394">
        <f t="shared" si="0"/>
        <v>0.7</v>
      </c>
      <c r="D20" s="394">
        <v>0.7</v>
      </c>
      <c r="E20" s="380"/>
      <c r="F20" s="380"/>
      <c r="G20" s="378" t="s">
        <v>1033</v>
      </c>
      <c r="H20" s="375" t="s">
        <v>654</v>
      </c>
      <c r="I20" s="375"/>
    </row>
    <row r="21" spans="1:9" ht="51" x14ac:dyDescent="0.25">
      <c r="A21" s="375">
        <v>9</v>
      </c>
      <c r="B21" s="377" t="s">
        <v>1302</v>
      </c>
      <c r="C21" s="394">
        <f t="shared" si="0"/>
        <v>0.24</v>
      </c>
      <c r="D21" s="394">
        <v>0.24</v>
      </c>
      <c r="E21" s="380"/>
      <c r="F21" s="380"/>
      <c r="G21" s="378" t="s">
        <v>1259</v>
      </c>
      <c r="H21" s="375" t="s">
        <v>1243</v>
      </c>
      <c r="I21" s="375"/>
    </row>
    <row r="22" spans="1:9" ht="63.75" x14ac:dyDescent="0.25">
      <c r="A22" s="375">
        <v>10</v>
      </c>
      <c r="B22" s="377" t="s">
        <v>1171</v>
      </c>
      <c r="C22" s="394">
        <f t="shared" si="0"/>
        <v>0.5</v>
      </c>
      <c r="D22" s="394">
        <v>0.5</v>
      </c>
      <c r="E22" s="380"/>
      <c r="F22" s="380"/>
      <c r="G22" s="378" t="s">
        <v>1260</v>
      </c>
      <c r="H22" s="375" t="s">
        <v>1242</v>
      </c>
      <c r="I22" s="375"/>
    </row>
    <row r="23" spans="1:9" ht="38.25" x14ac:dyDescent="0.25">
      <c r="A23" s="375">
        <v>11</v>
      </c>
      <c r="B23" s="377" t="s">
        <v>1156</v>
      </c>
      <c r="C23" s="394">
        <f>SUM(D23:F23)</f>
        <v>0.5</v>
      </c>
      <c r="D23" s="394">
        <v>0.5</v>
      </c>
      <c r="E23" s="380"/>
      <c r="F23" s="380"/>
      <c r="G23" s="378" t="s">
        <v>1157</v>
      </c>
      <c r="H23" s="375" t="s">
        <v>1154</v>
      </c>
      <c r="I23" s="375"/>
    </row>
    <row r="24" spans="1:9" x14ac:dyDescent="0.25">
      <c r="A24" s="278" t="s">
        <v>24</v>
      </c>
      <c r="B24" s="121" t="s">
        <v>326</v>
      </c>
      <c r="C24" s="399">
        <f>SUM(C25:C27)</f>
        <v>5.35</v>
      </c>
      <c r="D24" s="399">
        <f>SUM(D25:D27)</f>
        <v>5.35</v>
      </c>
      <c r="E24" s="399">
        <f>SUM(E25:E27)</f>
        <v>0</v>
      </c>
      <c r="F24" s="399">
        <f>SUM(F25:F27)</f>
        <v>0</v>
      </c>
      <c r="G24" s="382"/>
      <c r="H24" s="278"/>
      <c r="I24" s="278"/>
    </row>
    <row r="25" spans="1:9" ht="51" x14ac:dyDescent="0.25">
      <c r="A25" s="375">
        <v>1</v>
      </c>
      <c r="B25" s="383" t="s">
        <v>655</v>
      </c>
      <c r="C25" s="394">
        <f>SUM(D25:F25)</f>
        <v>0.1</v>
      </c>
      <c r="D25" s="394">
        <v>0.1</v>
      </c>
      <c r="E25" s="380"/>
      <c r="F25" s="380"/>
      <c r="G25" s="378" t="s">
        <v>1076</v>
      </c>
      <c r="H25" s="375" t="s">
        <v>656</v>
      </c>
      <c r="I25" s="375"/>
    </row>
    <row r="26" spans="1:9" ht="38.25" x14ac:dyDescent="0.25">
      <c r="A26" s="375">
        <v>2</v>
      </c>
      <c r="B26" s="379" t="s">
        <v>657</v>
      </c>
      <c r="C26" s="394">
        <f>SUM(D26:F26)</f>
        <v>5</v>
      </c>
      <c r="D26" s="394">
        <v>5</v>
      </c>
      <c r="E26" s="380"/>
      <c r="F26" s="380"/>
      <c r="G26" s="375" t="s">
        <v>1034</v>
      </c>
      <c r="H26" s="375" t="s">
        <v>658</v>
      </c>
      <c r="I26" s="375"/>
    </row>
    <row r="27" spans="1:9" s="599" customFormat="1" ht="38.25" x14ac:dyDescent="0.25">
      <c r="A27" s="375">
        <v>3</v>
      </c>
      <c r="B27" s="379" t="s">
        <v>1025</v>
      </c>
      <c r="C27" s="394">
        <f>SUM(D27:F27)</f>
        <v>0.25</v>
      </c>
      <c r="D27" s="394">
        <v>0.25</v>
      </c>
      <c r="E27" s="380"/>
      <c r="F27" s="380"/>
      <c r="G27" s="375" t="s">
        <v>1259</v>
      </c>
      <c r="H27" s="375" t="s">
        <v>1079</v>
      </c>
      <c r="I27" s="375"/>
    </row>
    <row r="28" spans="1:9" x14ac:dyDescent="0.25">
      <c r="A28" s="278" t="s">
        <v>25</v>
      </c>
      <c r="B28" s="384" t="s">
        <v>659</v>
      </c>
      <c r="C28" s="399">
        <f>SUM(C29:C30)</f>
        <v>1.3800000000000001</v>
      </c>
      <c r="D28" s="399">
        <f>SUM(D29:D30)</f>
        <v>1.3800000000000001</v>
      </c>
      <c r="E28" s="399">
        <f>SUM(E29:E30)</f>
        <v>0</v>
      </c>
      <c r="F28" s="399">
        <f>SUM(F29:F30)</f>
        <v>0</v>
      </c>
      <c r="G28" s="278"/>
      <c r="H28" s="278"/>
      <c r="I28" s="278"/>
    </row>
    <row r="29" spans="1:9" ht="38.25" x14ac:dyDescent="0.25">
      <c r="A29" s="375">
        <v>1</v>
      </c>
      <c r="B29" s="376" t="s">
        <v>660</v>
      </c>
      <c r="C29" s="394">
        <f t="shared" si="0"/>
        <v>0.08</v>
      </c>
      <c r="D29" s="394">
        <v>0.08</v>
      </c>
      <c r="E29" s="380"/>
      <c r="F29" s="380"/>
      <c r="G29" s="378" t="s">
        <v>1077</v>
      </c>
      <c r="H29" s="375" t="s">
        <v>661</v>
      </c>
      <c r="I29" s="375"/>
    </row>
    <row r="30" spans="1:9" ht="38.25" x14ac:dyDescent="0.25">
      <c r="A30" s="375">
        <v>2</v>
      </c>
      <c r="B30" s="376" t="s">
        <v>692</v>
      </c>
      <c r="C30" s="394">
        <f t="shared" si="0"/>
        <v>1.3</v>
      </c>
      <c r="D30" s="394">
        <v>1.3</v>
      </c>
      <c r="E30" s="380"/>
      <c r="F30" s="380"/>
      <c r="G30" s="378" t="s">
        <v>1035</v>
      </c>
      <c r="H30" s="375" t="s">
        <v>693</v>
      </c>
      <c r="I30" s="375"/>
    </row>
    <row r="31" spans="1:9" x14ac:dyDescent="0.25">
      <c r="A31" s="278" t="s">
        <v>103</v>
      </c>
      <c r="B31" s="385" t="s">
        <v>26</v>
      </c>
      <c r="C31" s="399">
        <f>SUM(C32:C33)</f>
        <v>1.9</v>
      </c>
      <c r="D31" s="399">
        <f>SUM(D32:D33)</f>
        <v>1.9</v>
      </c>
      <c r="E31" s="399">
        <f>SUM(E32:E33)</f>
        <v>0</v>
      </c>
      <c r="F31" s="399">
        <f>SUM(F32:F33)</f>
        <v>0</v>
      </c>
      <c r="G31" s="278"/>
      <c r="H31" s="278"/>
      <c r="I31" s="278"/>
    </row>
    <row r="32" spans="1:9" ht="76.5" x14ac:dyDescent="0.25">
      <c r="A32" s="375">
        <v>1</v>
      </c>
      <c r="B32" s="379" t="s">
        <v>662</v>
      </c>
      <c r="C32" s="394">
        <f>SUM(D32:F32)</f>
        <v>1</v>
      </c>
      <c r="D32" s="394">
        <v>1</v>
      </c>
      <c r="E32" s="380"/>
      <c r="F32" s="380"/>
      <c r="G32" s="378" t="s">
        <v>1036</v>
      </c>
      <c r="H32" s="375" t="s">
        <v>663</v>
      </c>
      <c r="I32" s="375"/>
    </row>
    <row r="33" spans="1:9" ht="38.25" x14ac:dyDescent="0.25">
      <c r="A33" s="375">
        <v>2</v>
      </c>
      <c r="B33" s="379" t="s">
        <v>664</v>
      </c>
      <c r="C33" s="394">
        <f>SUM(D33:F33)</f>
        <v>0.9</v>
      </c>
      <c r="D33" s="394">
        <v>0.9</v>
      </c>
      <c r="E33" s="380"/>
      <c r="F33" s="380"/>
      <c r="G33" s="386" t="s">
        <v>665</v>
      </c>
      <c r="H33" s="375" t="s">
        <v>666</v>
      </c>
      <c r="I33" s="375"/>
    </row>
    <row r="34" spans="1:9" x14ac:dyDescent="0.25">
      <c r="A34" s="278" t="s">
        <v>111</v>
      </c>
      <c r="B34" s="385" t="s">
        <v>241</v>
      </c>
      <c r="C34" s="399">
        <f>C35+C36</f>
        <v>8.23</v>
      </c>
      <c r="D34" s="399">
        <f>D35+D36</f>
        <v>8.23</v>
      </c>
      <c r="E34" s="399">
        <f>E35+E36</f>
        <v>0</v>
      </c>
      <c r="F34" s="399">
        <f>F35+F36</f>
        <v>0</v>
      </c>
      <c r="G34" s="382"/>
      <c r="H34" s="278"/>
      <c r="I34" s="278"/>
    </row>
    <row r="35" spans="1:9" ht="63.75" x14ac:dyDescent="0.25">
      <c r="A35" s="375">
        <v>1</v>
      </c>
      <c r="B35" s="377" t="s">
        <v>667</v>
      </c>
      <c r="C35" s="394">
        <f>SUM(D35:F35)</f>
        <v>7.73</v>
      </c>
      <c r="D35" s="394">
        <v>7.73</v>
      </c>
      <c r="E35" s="380"/>
      <c r="F35" s="380"/>
      <c r="G35" s="375" t="s">
        <v>1037</v>
      </c>
      <c r="H35" s="375" t="s">
        <v>668</v>
      </c>
      <c r="I35" s="375"/>
    </row>
    <row r="36" spans="1:9" ht="78" x14ac:dyDescent="0.25">
      <c r="A36" s="375">
        <v>2</v>
      </c>
      <c r="B36" s="377" t="s">
        <v>669</v>
      </c>
      <c r="C36" s="394">
        <f>SUM(D36:F36)</f>
        <v>0.5</v>
      </c>
      <c r="D36" s="394">
        <v>0.5</v>
      </c>
      <c r="E36" s="375"/>
      <c r="F36" s="375"/>
      <c r="G36" s="378" t="s">
        <v>1038</v>
      </c>
      <c r="H36" s="375" t="s">
        <v>1258</v>
      </c>
      <c r="I36" s="375"/>
    </row>
    <row r="37" spans="1:9" x14ac:dyDescent="0.25">
      <c r="A37" s="278" t="s">
        <v>215</v>
      </c>
      <c r="B37" s="384" t="s">
        <v>532</v>
      </c>
      <c r="C37" s="399">
        <f>SUM(C38:C75)</f>
        <v>12.339999999999995</v>
      </c>
      <c r="D37" s="399">
        <f>SUM(D38:D75)</f>
        <v>12.339999999999995</v>
      </c>
      <c r="E37" s="399">
        <f>SUM(E38:E75)</f>
        <v>0</v>
      </c>
      <c r="F37" s="399">
        <f>SUM(F38:F75)</f>
        <v>0</v>
      </c>
      <c r="G37" s="382"/>
      <c r="H37" s="278"/>
      <c r="I37" s="278"/>
    </row>
    <row r="38" spans="1:9" ht="25.5" x14ac:dyDescent="0.25">
      <c r="A38" s="375">
        <v>1</v>
      </c>
      <c r="B38" s="379" t="s">
        <v>532</v>
      </c>
      <c r="C38" s="394">
        <f>SUM(D38:F38)</f>
        <v>0.15</v>
      </c>
      <c r="D38" s="394">
        <v>0.15</v>
      </c>
      <c r="E38" s="380"/>
      <c r="F38" s="380"/>
      <c r="G38" s="378" t="s">
        <v>1043</v>
      </c>
      <c r="H38" s="723" t="s">
        <v>1239</v>
      </c>
      <c r="I38" s="375"/>
    </row>
    <row r="39" spans="1:9" ht="25.5" x14ac:dyDescent="0.25">
      <c r="A39" s="375">
        <v>2</v>
      </c>
      <c r="B39" s="377" t="s">
        <v>532</v>
      </c>
      <c r="C39" s="394">
        <f t="shared" si="0"/>
        <v>1.74</v>
      </c>
      <c r="D39" s="394">
        <v>1.74</v>
      </c>
      <c r="E39" s="375"/>
      <c r="F39" s="375"/>
      <c r="G39" s="378" t="s">
        <v>1044</v>
      </c>
      <c r="H39" s="724"/>
      <c r="I39" s="375"/>
    </row>
    <row r="40" spans="1:9" ht="25.5" x14ac:dyDescent="0.25">
      <c r="A40" s="375">
        <v>3</v>
      </c>
      <c r="B40" s="379" t="s">
        <v>532</v>
      </c>
      <c r="C40" s="394">
        <f t="shared" si="0"/>
        <v>0.3</v>
      </c>
      <c r="D40" s="394">
        <v>0.3</v>
      </c>
      <c r="E40" s="380"/>
      <c r="F40" s="380"/>
      <c r="G40" s="378" t="s">
        <v>1045</v>
      </c>
      <c r="H40" s="724"/>
      <c r="I40" s="278"/>
    </row>
    <row r="41" spans="1:9" ht="25.5" x14ac:dyDescent="0.25">
      <c r="A41" s="375">
        <v>4</v>
      </c>
      <c r="B41" s="379" t="s">
        <v>532</v>
      </c>
      <c r="C41" s="394">
        <f t="shared" si="0"/>
        <v>0.18</v>
      </c>
      <c r="D41" s="394">
        <v>0.18</v>
      </c>
      <c r="E41" s="380"/>
      <c r="F41" s="380"/>
      <c r="G41" s="378" t="s">
        <v>1046</v>
      </c>
      <c r="H41" s="724"/>
      <c r="I41" s="278"/>
    </row>
    <row r="42" spans="1:9" x14ac:dyDescent="0.25">
      <c r="A42" s="375">
        <v>5</v>
      </c>
      <c r="B42" s="379" t="s">
        <v>532</v>
      </c>
      <c r="C42" s="394">
        <f t="shared" si="0"/>
        <v>0.5</v>
      </c>
      <c r="D42" s="394">
        <v>0.5</v>
      </c>
      <c r="E42" s="375"/>
      <c r="F42" s="375"/>
      <c r="G42" s="378" t="s">
        <v>1047</v>
      </c>
      <c r="H42" s="724"/>
      <c r="I42" s="375"/>
    </row>
    <row r="43" spans="1:9" ht="38.25" x14ac:dyDescent="0.25">
      <c r="A43" s="375">
        <v>6</v>
      </c>
      <c r="B43" s="377" t="s">
        <v>671</v>
      </c>
      <c r="C43" s="394">
        <f t="shared" si="0"/>
        <v>1</v>
      </c>
      <c r="D43" s="394">
        <v>1</v>
      </c>
      <c r="E43" s="375"/>
      <c r="F43" s="375"/>
      <c r="G43" s="378" t="s">
        <v>1158</v>
      </c>
      <c r="H43" s="724"/>
      <c r="I43" s="375"/>
    </row>
    <row r="44" spans="1:9" ht="25.5" x14ac:dyDescent="0.25">
      <c r="A44" s="375">
        <v>7</v>
      </c>
      <c r="B44" s="377" t="s">
        <v>532</v>
      </c>
      <c r="C44" s="394">
        <f t="shared" si="0"/>
        <v>0.89999999999999991</v>
      </c>
      <c r="D44" s="394">
        <v>0.89999999999999991</v>
      </c>
      <c r="E44" s="380"/>
      <c r="F44" s="380"/>
      <c r="G44" s="375" t="s">
        <v>1048</v>
      </c>
      <c r="H44" s="724"/>
      <c r="I44" s="375"/>
    </row>
    <row r="45" spans="1:9" x14ac:dyDescent="0.25">
      <c r="A45" s="375">
        <v>8</v>
      </c>
      <c r="B45" s="379" t="s">
        <v>532</v>
      </c>
      <c r="C45" s="394">
        <f t="shared" si="0"/>
        <v>0.13</v>
      </c>
      <c r="D45" s="394">
        <v>0.13</v>
      </c>
      <c r="E45" s="380"/>
      <c r="F45" s="380"/>
      <c r="G45" s="378" t="s">
        <v>1049</v>
      </c>
      <c r="H45" s="724"/>
      <c r="I45" s="375"/>
    </row>
    <row r="46" spans="1:9" x14ac:dyDescent="0.25">
      <c r="A46" s="375">
        <v>9</v>
      </c>
      <c r="B46" s="379" t="s">
        <v>532</v>
      </c>
      <c r="C46" s="394">
        <f t="shared" si="0"/>
        <v>0.11</v>
      </c>
      <c r="D46" s="394">
        <v>0.11</v>
      </c>
      <c r="E46" s="380"/>
      <c r="F46" s="380"/>
      <c r="G46" s="378" t="s">
        <v>1050</v>
      </c>
      <c r="H46" s="724"/>
      <c r="I46" s="375"/>
    </row>
    <row r="47" spans="1:9" x14ac:dyDescent="0.25">
      <c r="A47" s="375">
        <v>10</v>
      </c>
      <c r="B47" s="379" t="s">
        <v>532</v>
      </c>
      <c r="C47" s="394">
        <f t="shared" si="0"/>
        <v>0.22</v>
      </c>
      <c r="D47" s="394">
        <v>0.22</v>
      </c>
      <c r="E47" s="380"/>
      <c r="F47" s="380"/>
      <c r="G47" s="378" t="s">
        <v>1051</v>
      </c>
      <c r="H47" s="724"/>
      <c r="I47" s="375"/>
    </row>
    <row r="48" spans="1:9" ht="25.5" x14ac:dyDescent="0.25">
      <c r="A48" s="375">
        <v>11</v>
      </c>
      <c r="B48" s="379" t="s">
        <v>532</v>
      </c>
      <c r="C48" s="394">
        <f t="shared" si="0"/>
        <v>0.18</v>
      </c>
      <c r="D48" s="394">
        <v>0.18</v>
      </c>
      <c r="E48" s="380"/>
      <c r="F48" s="380"/>
      <c r="G48" s="378" t="s">
        <v>1052</v>
      </c>
      <c r="H48" s="724"/>
      <c r="I48" s="375"/>
    </row>
    <row r="49" spans="1:9" ht="25.5" x14ac:dyDescent="0.25">
      <c r="A49" s="375">
        <v>12</v>
      </c>
      <c r="B49" s="379" t="s">
        <v>532</v>
      </c>
      <c r="C49" s="394">
        <f t="shared" si="0"/>
        <v>0.09</v>
      </c>
      <c r="D49" s="394">
        <v>0.09</v>
      </c>
      <c r="E49" s="380"/>
      <c r="F49" s="380"/>
      <c r="G49" s="378" t="s">
        <v>1035</v>
      </c>
      <c r="H49" s="724"/>
      <c r="I49" s="375"/>
    </row>
    <row r="50" spans="1:9" x14ac:dyDescent="0.25">
      <c r="A50" s="375">
        <v>13</v>
      </c>
      <c r="B50" s="379" t="s">
        <v>532</v>
      </c>
      <c r="C50" s="394">
        <f t="shared" si="0"/>
        <v>0.2</v>
      </c>
      <c r="D50" s="394">
        <v>0.2</v>
      </c>
      <c r="E50" s="380"/>
      <c r="F50" s="380"/>
      <c r="G50" s="378" t="s">
        <v>1053</v>
      </c>
      <c r="H50" s="724"/>
      <c r="I50" s="375"/>
    </row>
    <row r="51" spans="1:9" x14ac:dyDescent="0.25">
      <c r="A51" s="375">
        <v>14</v>
      </c>
      <c r="B51" s="379" t="s">
        <v>532</v>
      </c>
      <c r="C51" s="394">
        <f t="shared" si="0"/>
        <v>0.13</v>
      </c>
      <c r="D51" s="394">
        <v>0.13</v>
      </c>
      <c r="E51" s="380"/>
      <c r="F51" s="380"/>
      <c r="G51" s="378" t="s">
        <v>1053</v>
      </c>
      <c r="H51" s="724"/>
      <c r="I51" s="375"/>
    </row>
    <row r="52" spans="1:9" ht="25.5" x14ac:dyDescent="0.25">
      <c r="A52" s="375">
        <v>15</v>
      </c>
      <c r="B52" s="379" t="s">
        <v>532</v>
      </c>
      <c r="C52" s="394">
        <f t="shared" si="0"/>
        <v>0.5</v>
      </c>
      <c r="D52" s="394">
        <v>0.5</v>
      </c>
      <c r="E52" s="375"/>
      <c r="F52" s="375"/>
      <c r="G52" s="378" t="s">
        <v>1244</v>
      </c>
      <c r="H52" s="724"/>
      <c r="I52" s="375"/>
    </row>
    <row r="53" spans="1:9" x14ac:dyDescent="0.25">
      <c r="A53" s="375">
        <v>16</v>
      </c>
      <c r="B53" s="379" t="s">
        <v>532</v>
      </c>
      <c r="C53" s="394">
        <f t="shared" si="0"/>
        <v>0.15</v>
      </c>
      <c r="D53" s="394">
        <v>0.15</v>
      </c>
      <c r="E53" s="380"/>
      <c r="F53" s="380"/>
      <c r="G53" s="378" t="s">
        <v>1054</v>
      </c>
      <c r="H53" s="724"/>
      <c r="I53" s="375"/>
    </row>
    <row r="54" spans="1:9" ht="25.5" x14ac:dyDescent="0.25">
      <c r="A54" s="375">
        <v>17</v>
      </c>
      <c r="B54" s="379" t="s">
        <v>532</v>
      </c>
      <c r="C54" s="394">
        <f t="shared" si="0"/>
        <v>0.1</v>
      </c>
      <c r="D54" s="394">
        <v>0.1</v>
      </c>
      <c r="E54" s="380"/>
      <c r="F54" s="380"/>
      <c r="G54" s="378" t="s">
        <v>1055</v>
      </c>
      <c r="H54" s="724"/>
      <c r="I54" s="375"/>
    </row>
    <row r="55" spans="1:9" ht="25.5" x14ac:dyDescent="0.25">
      <c r="A55" s="375">
        <v>18</v>
      </c>
      <c r="B55" s="379" t="s">
        <v>532</v>
      </c>
      <c r="C55" s="394">
        <f t="shared" si="0"/>
        <v>0.36</v>
      </c>
      <c r="D55" s="394">
        <v>0.36</v>
      </c>
      <c r="E55" s="380"/>
      <c r="F55" s="380"/>
      <c r="G55" s="378" t="s">
        <v>1056</v>
      </c>
      <c r="H55" s="724"/>
      <c r="I55" s="375"/>
    </row>
    <row r="56" spans="1:9" ht="25.5" x14ac:dyDescent="0.25">
      <c r="A56" s="375">
        <v>19</v>
      </c>
      <c r="B56" s="377" t="s">
        <v>532</v>
      </c>
      <c r="C56" s="394">
        <f t="shared" si="0"/>
        <v>0.18</v>
      </c>
      <c r="D56" s="394">
        <v>0.18</v>
      </c>
      <c r="E56" s="375"/>
      <c r="F56" s="375"/>
      <c r="G56" s="378" t="s">
        <v>1057</v>
      </c>
      <c r="H56" s="724"/>
      <c r="I56" s="375"/>
    </row>
    <row r="57" spans="1:9" ht="25.5" x14ac:dyDescent="0.25">
      <c r="A57" s="375">
        <v>20</v>
      </c>
      <c r="B57" s="379" t="s">
        <v>532</v>
      </c>
      <c r="C57" s="394">
        <f t="shared" si="0"/>
        <v>0.15</v>
      </c>
      <c r="D57" s="394">
        <v>0.15</v>
      </c>
      <c r="E57" s="375"/>
      <c r="F57" s="375"/>
      <c r="G57" s="378" t="s">
        <v>1078</v>
      </c>
      <c r="H57" s="724"/>
      <c r="I57" s="375"/>
    </row>
    <row r="58" spans="1:9" ht="25.5" x14ac:dyDescent="0.25">
      <c r="A58" s="375">
        <v>21</v>
      </c>
      <c r="B58" s="379" t="s">
        <v>532</v>
      </c>
      <c r="C58" s="394">
        <f t="shared" si="0"/>
        <v>0.24</v>
      </c>
      <c r="D58" s="394">
        <v>0.24</v>
      </c>
      <c r="E58" s="375"/>
      <c r="F58" s="375"/>
      <c r="G58" s="378" t="s">
        <v>1067</v>
      </c>
      <c r="H58" s="724"/>
      <c r="I58" s="375"/>
    </row>
    <row r="59" spans="1:9" x14ac:dyDescent="0.25">
      <c r="A59" s="375">
        <v>22</v>
      </c>
      <c r="B59" s="377" t="s">
        <v>670</v>
      </c>
      <c r="C59" s="394">
        <f t="shared" si="0"/>
        <v>0.6</v>
      </c>
      <c r="D59" s="394">
        <v>0.6</v>
      </c>
      <c r="E59" s="375"/>
      <c r="F59" s="375"/>
      <c r="G59" s="378" t="s">
        <v>1042</v>
      </c>
      <c r="H59" s="724"/>
      <c r="I59" s="375"/>
    </row>
    <row r="60" spans="1:9" ht="25.5" x14ac:dyDescent="0.25">
      <c r="A60" s="375">
        <v>23</v>
      </c>
      <c r="B60" s="377" t="s">
        <v>532</v>
      </c>
      <c r="C60" s="394">
        <f t="shared" si="0"/>
        <v>0.12</v>
      </c>
      <c r="D60" s="394">
        <v>0.12</v>
      </c>
      <c r="E60" s="375"/>
      <c r="F60" s="375"/>
      <c r="G60" s="378" t="s">
        <v>1058</v>
      </c>
      <c r="H60" s="724"/>
      <c r="I60" s="375"/>
    </row>
    <row r="61" spans="1:9" ht="25.5" x14ac:dyDescent="0.25">
      <c r="A61" s="375">
        <v>24</v>
      </c>
      <c r="B61" s="377" t="s">
        <v>532</v>
      </c>
      <c r="C61" s="394">
        <f t="shared" si="0"/>
        <v>0.6</v>
      </c>
      <c r="D61" s="394">
        <v>0.6</v>
      </c>
      <c r="E61" s="375"/>
      <c r="F61" s="375"/>
      <c r="G61" s="378" t="s">
        <v>1059</v>
      </c>
      <c r="H61" s="724"/>
      <c r="I61" s="375"/>
    </row>
    <row r="62" spans="1:9" ht="25.5" x14ac:dyDescent="0.25">
      <c r="A62" s="375">
        <v>25</v>
      </c>
      <c r="B62" s="377" t="s">
        <v>532</v>
      </c>
      <c r="C62" s="394">
        <f t="shared" si="0"/>
        <v>0.45</v>
      </c>
      <c r="D62" s="394">
        <v>0.45</v>
      </c>
      <c r="E62" s="375"/>
      <c r="F62" s="375"/>
      <c r="G62" s="378" t="s">
        <v>1060</v>
      </c>
      <c r="H62" s="724"/>
      <c r="I62" s="375"/>
    </row>
    <row r="63" spans="1:9" ht="25.5" x14ac:dyDescent="0.25">
      <c r="A63" s="375">
        <v>26</v>
      </c>
      <c r="B63" s="377" t="s">
        <v>532</v>
      </c>
      <c r="C63" s="394">
        <f t="shared" si="0"/>
        <v>0.2</v>
      </c>
      <c r="D63" s="394">
        <v>0.2</v>
      </c>
      <c r="E63" s="375"/>
      <c r="F63" s="375"/>
      <c r="G63" s="378" t="s">
        <v>1061</v>
      </c>
      <c r="H63" s="724"/>
      <c r="I63" s="375"/>
    </row>
    <row r="64" spans="1:9" ht="25.5" x14ac:dyDescent="0.25">
      <c r="A64" s="375">
        <v>27</v>
      </c>
      <c r="B64" s="377" t="s">
        <v>532</v>
      </c>
      <c r="C64" s="394">
        <f t="shared" si="0"/>
        <v>0.2</v>
      </c>
      <c r="D64" s="394">
        <v>0.2</v>
      </c>
      <c r="E64" s="375"/>
      <c r="F64" s="375"/>
      <c r="G64" s="378" t="s">
        <v>1062</v>
      </c>
      <c r="H64" s="724"/>
      <c r="I64" s="375"/>
    </row>
    <row r="65" spans="1:9" x14ac:dyDescent="0.25">
      <c r="A65" s="375">
        <v>28</v>
      </c>
      <c r="B65" s="379" t="s">
        <v>532</v>
      </c>
      <c r="C65" s="394">
        <f t="shared" si="0"/>
        <v>0.1</v>
      </c>
      <c r="D65" s="394">
        <v>0.1</v>
      </c>
      <c r="E65" s="380"/>
      <c r="F65" s="380"/>
      <c r="G65" s="378" t="s">
        <v>1063</v>
      </c>
      <c r="H65" s="724"/>
      <c r="I65" s="375"/>
    </row>
    <row r="66" spans="1:9" ht="25.5" x14ac:dyDescent="0.25">
      <c r="A66" s="375">
        <v>29</v>
      </c>
      <c r="B66" s="379" t="s">
        <v>532</v>
      </c>
      <c r="C66" s="394">
        <f t="shared" si="0"/>
        <v>0.18</v>
      </c>
      <c r="D66" s="394">
        <v>0.18</v>
      </c>
      <c r="E66" s="380"/>
      <c r="F66" s="380"/>
      <c r="G66" s="375" t="s">
        <v>1064</v>
      </c>
      <c r="H66" s="724"/>
      <c r="I66" s="375"/>
    </row>
    <row r="67" spans="1:9" ht="25.5" x14ac:dyDescent="0.25">
      <c r="A67" s="375">
        <v>30</v>
      </c>
      <c r="B67" s="377" t="s">
        <v>532</v>
      </c>
      <c r="C67" s="394">
        <f t="shared" si="0"/>
        <v>0.2</v>
      </c>
      <c r="D67" s="394">
        <v>0.2</v>
      </c>
      <c r="E67" s="380"/>
      <c r="F67" s="380"/>
      <c r="G67" s="378" t="s">
        <v>1065</v>
      </c>
      <c r="H67" s="724"/>
      <c r="I67" s="375"/>
    </row>
    <row r="68" spans="1:9" ht="25.5" x14ac:dyDescent="0.25">
      <c r="A68" s="375">
        <v>31</v>
      </c>
      <c r="B68" s="379" t="s">
        <v>532</v>
      </c>
      <c r="C68" s="394">
        <f t="shared" si="0"/>
        <v>0.2</v>
      </c>
      <c r="D68" s="394">
        <v>0.2</v>
      </c>
      <c r="E68" s="380"/>
      <c r="F68" s="380"/>
      <c r="G68" s="378" t="s">
        <v>1070</v>
      </c>
      <c r="H68" s="724"/>
      <c r="I68" s="375"/>
    </row>
    <row r="69" spans="1:9" ht="25.5" x14ac:dyDescent="0.25">
      <c r="A69" s="375">
        <v>32</v>
      </c>
      <c r="B69" s="377" t="s">
        <v>532</v>
      </c>
      <c r="C69" s="394">
        <f t="shared" si="0"/>
        <v>0.8</v>
      </c>
      <c r="D69" s="394">
        <v>0.8</v>
      </c>
      <c r="E69" s="380"/>
      <c r="F69" s="380"/>
      <c r="G69" s="378" t="s">
        <v>1066</v>
      </c>
      <c r="H69" s="724"/>
      <c r="I69" s="375"/>
    </row>
    <row r="70" spans="1:9" ht="25.5" x14ac:dyDescent="0.25">
      <c r="A70" s="375">
        <v>33</v>
      </c>
      <c r="B70" s="379" t="s">
        <v>532</v>
      </c>
      <c r="C70" s="394">
        <f t="shared" si="0"/>
        <v>0.03</v>
      </c>
      <c r="D70" s="394">
        <v>0.03</v>
      </c>
      <c r="E70" s="375"/>
      <c r="F70" s="375"/>
      <c r="G70" s="378" t="s">
        <v>1039</v>
      </c>
      <c r="H70" s="724"/>
      <c r="I70" s="375"/>
    </row>
    <row r="71" spans="1:9" ht="25.5" x14ac:dyDescent="0.25">
      <c r="A71" s="375">
        <v>34</v>
      </c>
      <c r="B71" s="379" t="s">
        <v>532</v>
      </c>
      <c r="C71" s="394">
        <f t="shared" si="0"/>
        <v>0.1</v>
      </c>
      <c r="D71" s="394">
        <v>0.1</v>
      </c>
      <c r="E71" s="375"/>
      <c r="F71" s="375"/>
      <c r="G71" s="378" t="s">
        <v>1040</v>
      </c>
      <c r="H71" s="724"/>
      <c r="I71" s="375"/>
    </row>
    <row r="72" spans="1:9" ht="25.5" x14ac:dyDescent="0.25">
      <c r="A72" s="375">
        <v>35</v>
      </c>
      <c r="B72" s="377" t="s">
        <v>532</v>
      </c>
      <c r="C72" s="394">
        <f t="shared" si="0"/>
        <v>0.4</v>
      </c>
      <c r="D72" s="394">
        <v>0.4</v>
      </c>
      <c r="E72" s="375"/>
      <c r="F72" s="375"/>
      <c r="G72" s="375" t="s">
        <v>1041</v>
      </c>
      <c r="H72" s="724"/>
      <c r="I72" s="375"/>
    </row>
    <row r="73" spans="1:9" ht="25.5" x14ac:dyDescent="0.25">
      <c r="A73" s="375">
        <v>36</v>
      </c>
      <c r="B73" s="377" t="s">
        <v>532</v>
      </c>
      <c r="C73" s="394">
        <f t="shared" si="0"/>
        <v>0.3</v>
      </c>
      <c r="D73" s="394">
        <v>0.3</v>
      </c>
      <c r="E73" s="375"/>
      <c r="F73" s="375"/>
      <c r="G73" s="375" t="s">
        <v>1068</v>
      </c>
      <c r="H73" s="724"/>
      <c r="I73" s="375"/>
    </row>
    <row r="74" spans="1:9" ht="25.5" x14ac:dyDescent="0.25">
      <c r="A74" s="375">
        <v>37</v>
      </c>
      <c r="B74" s="377" t="s">
        <v>532</v>
      </c>
      <c r="C74" s="394">
        <f t="shared" si="0"/>
        <v>0.2</v>
      </c>
      <c r="D74" s="394">
        <v>0.2</v>
      </c>
      <c r="E74" s="375"/>
      <c r="F74" s="375"/>
      <c r="G74" s="375" t="s">
        <v>1041</v>
      </c>
      <c r="H74" s="724"/>
      <c r="I74" s="375"/>
    </row>
    <row r="75" spans="1:9" ht="25.5" x14ac:dyDescent="0.25">
      <c r="A75" s="375">
        <v>38</v>
      </c>
      <c r="B75" s="377" t="s">
        <v>532</v>
      </c>
      <c r="C75" s="394">
        <f t="shared" si="0"/>
        <v>0.15</v>
      </c>
      <c r="D75" s="394">
        <v>0.15</v>
      </c>
      <c r="E75" s="375"/>
      <c r="F75" s="375"/>
      <c r="G75" s="375" t="s">
        <v>1069</v>
      </c>
      <c r="H75" s="725"/>
      <c r="I75" s="375"/>
    </row>
    <row r="76" spans="1:9" s="642" customFormat="1" x14ac:dyDescent="0.25">
      <c r="A76" s="638" t="s">
        <v>218</v>
      </c>
      <c r="B76" s="639" t="s">
        <v>79</v>
      </c>
      <c r="C76" s="640">
        <f>C77</f>
        <v>0.05</v>
      </c>
      <c r="D76" s="640">
        <f t="shared" ref="D76:F76" si="1">D77</f>
        <v>0.05</v>
      </c>
      <c r="E76" s="640">
        <f t="shared" si="1"/>
        <v>0</v>
      </c>
      <c r="F76" s="640">
        <f t="shared" si="1"/>
        <v>0</v>
      </c>
      <c r="G76" s="638"/>
      <c r="H76" s="641"/>
      <c r="I76" s="638"/>
    </row>
    <row r="77" spans="1:9" s="33" customFormat="1" ht="102" x14ac:dyDescent="0.25">
      <c r="A77" s="601">
        <v>1</v>
      </c>
      <c r="B77" s="106" t="s">
        <v>1303</v>
      </c>
      <c r="C77" s="296">
        <f>SUM(D77:F77)</f>
        <v>0.05</v>
      </c>
      <c r="D77" s="296">
        <v>0.05</v>
      </c>
      <c r="E77" s="304"/>
      <c r="F77" s="304"/>
      <c r="G77" s="111" t="s">
        <v>1304</v>
      </c>
      <c r="H77" s="111" t="s">
        <v>1305</v>
      </c>
      <c r="I77" s="601"/>
    </row>
    <row r="78" spans="1:9" x14ac:dyDescent="0.25">
      <c r="A78" s="278" t="s">
        <v>223</v>
      </c>
      <c r="B78" s="387" t="s">
        <v>672</v>
      </c>
      <c r="C78" s="399">
        <f>C79</f>
        <v>0.26</v>
      </c>
      <c r="D78" s="399">
        <f>D79</f>
        <v>0.26</v>
      </c>
      <c r="E78" s="399">
        <f>E79</f>
        <v>0</v>
      </c>
      <c r="F78" s="399">
        <f>F79</f>
        <v>0</v>
      </c>
      <c r="G78" s="382"/>
      <c r="H78" s="388"/>
      <c r="I78" s="278"/>
    </row>
    <row r="79" spans="1:9" ht="51" x14ac:dyDescent="0.25">
      <c r="A79" s="375">
        <v>1</v>
      </c>
      <c r="B79" s="377" t="s">
        <v>673</v>
      </c>
      <c r="C79" s="394">
        <f t="shared" si="0"/>
        <v>0.26</v>
      </c>
      <c r="D79" s="394">
        <v>0.26</v>
      </c>
      <c r="E79" s="375"/>
      <c r="F79" s="375"/>
      <c r="G79" s="375" t="s">
        <v>1071</v>
      </c>
      <c r="H79" s="381" t="s">
        <v>674</v>
      </c>
      <c r="I79" s="375"/>
    </row>
    <row r="80" spans="1:9" x14ac:dyDescent="0.25">
      <c r="A80" s="278" t="s">
        <v>278</v>
      </c>
      <c r="B80" s="385" t="s">
        <v>675</v>
      </c>
      <c r="C80" s="399">
        <f>C81</f>
        <v>0.35</v>
      </c>
      <c r="D80" s="399">
        <f>D81</f>
        <v>0</v>
      </c>
      <c r="E80" s="399">
        <f>E81</f>
        <v>0.35</v>
      </c>
      <c r="F80" s="399">
        <v>0</v>
      </c>
      <c r="G80" s="382"/>
      <c r="H80" s="388"/>
      <c r="I80" s="278"/>
    </row>
    <row r="81" spans="1:9" ht="38.25" x14ac:dyDescent="0.25">
      <c r="A81" s="375">
        <v>1</v>
      </c>
      <c r="B81" s="377" t="s">
        <v>676</v>
      </c>
      <c r="C81" s="394">
        <f t="shared" si="0"/>
        <v>0.35</v>
      </c>
      <c r="D81" s="394">
        <v>0</v>
      </c>
      <c r="E81" s="380">
        <v>0.35</v>
      </c>
      <c r="F81" s="380"/>
      <c r="G81" s="378" t="s">
        <v>1072</v>
      </c>
      <c r="H81" s="381" t="s">
        <v>677</v>
      </c>
      <c r="I81" s="375"/>
    </row>
    <row r="82" spans="1:9" x14ac:dyDescent="0.25">
      <c r="A82" s="278" t="s">
        <v>282</v>
      </c>
      <c r="B82" s="384" t="s">
        <v>678</v>
      </c>
      <c r="C82" s="399">
        <f>C83</f>
        <v>0.15</v>
      </c>
      <c r="D82" s="399">
        <f>D83</f>
        <v>0.15</v>
      </c>
      <c r="E82" s="399">
        <f>E83</f>
        <v>0</v>
      </c>
      <c r="F82" s="399">
        <f>F83</f>
        <v>0</v>
      </c>
      <c r="G82" s="278"/>
      <c r="H82" s="278"/>
      <c r="I82" s="278"/>
    </row>
    <row r="83" spans="1:9" ht="51" x14ac:dyDescent="0.25">
      <c r="A83" s="375">
        <v>1</v>
      </c>
      <c r="B83" s="377" t="s">
        <v>679</v>
      </c>
      <c r="C83" s="394">
        <f t="shared" si="0"/>
        <v>0.15</v>
      </c>
      <c r="D83" s="394">
        <v>0.15</v>
      </c>
      <c r="E83" s="380"/>
      <c r="F83" s="380"/>
      <c r="G83" s="378" t="s">
        <v>1073</v>
      </c>
      <c r="H83" s="375" t="s">
        <v>680</v>
      </c>
      <c r="I83" s="375"/>
    </row>
    <row r="84" spans="1:9" x14ac:dyDescent="0.25">
      <c r="A84" s="103">
        <f>A83+A81+A79+A75+A36+A33+A30+A27+A23+A11+A77</f>
        <v>64</v>
      </c>
      <c r="B84" s="121" t="s">
        <v>1255</v>
      </c>
      <c r="C84" s="389">
        <f>C9+C12+C24+C28+C31+C34+C37+C78+C80+C82+C76</f>
        <v>52.019999999999989</v>
      </c>
      <c r="D84" s="389">
        <f t="shared" ref="D84:F84" si="2">D9+D12+D24+D28+D31+D34+D37+D78+D80+D82+D76</f>
        <v>50.669999999999987</v>
      </c>
      <c r="E84" s="389">
        <f t="shared" si="2"/>
        <v>1.35</v>
      </c>
      <c r="F84" s="389">
        <f t="shared" si="2"/>
        <v>0</v>
      </c>
      <c r="G84" s="276"/>
      <c r="H84" s="276"/>
      <c r="I84" s="276"/>
    </row>
    <row r="85" spans="1:9" ht="27.75" customHeight="1" x14ac:dyDescent="0.25">
      <c r="A85" s="726" t="str">
        <f>'TP Ha Tinh'!A51:I51</f>
        <v>B. Công trình, dự án CMĐSD đất đã được HĐND tỉnh thông qua tại các Nghị quyết số 30/NQ-HĐND ngày 15/12/2016, Nghị quyết số 51/NQ-HĐND ngày 15/7/2017 nay chuyển sang thực hiện trong năm 2018</v>
      </c>
      <c r="B85" s="727"/>
      <c r="C85" s="727"/>
      <c r="D85" s="727"/>
      <c r="E85" s="727"/>
      <c r="F85" s="727"/>
      <c r="G85" s="727"/>
      <c r="H85" s="727"/>
      <c r="I85" s="728"/>
    </row>
    <row r="86" spans="1:9" x14ac:dyDescent="0.25">
      <c r="A86" s="278" t="s">
        <v>22</v>
      </c>
      <c r="B86" s="121" t="s">
        <v>251</v>
      </c>
      <c r="C86" s="399">
        <f>C87+C88</f>
        <v>4.2</v>
      </c>
      <c r="D86" s="399">
        <f>D87+D88</f>
        <v>4.2</v>
      </c>
      <c r="E86" s="399">
        <f>E87+E88</f>
        <v>0</v>
      </c>
      <c r="F86" s="399">
        <f>F87+F88</f>
        <v>0</v>
      </c>
      <c r="G86" s="382"/>
      <c r="H86" s="278"/>
      <c r="I86" s="278"/>
    </row>
    <row r="87" spans="1:9" ht="25.5" x14ac:dyDescent="0.25">
      <c r="A87" s="375">
        <v>1</v>
      </c>
      <c r="B87" s="376" t="s">
        <v>681</v>
      </c>
      <c r="C87" s="394">
        <f>SUM(D87:F87)</f>
        <v>3.5</v>
      </c>
      <c r="D87" s="394">
        <v>3.5</v>
      </c>
      <c r="E87" s="380"/>
      <c r="F87" s="380"/>
      <c r="G87" s="378" t="s">
        <v>1082</v>
      </c>
      <c r="H87" s="377"/>
      <c r="I87" s="375" t="s">
        <v>387</v>
      </c>
    </row>
    <row r="88" spans="1:9" ht="25.5" x14ac:dyDescent="0.25">
      <c r="A88" s="375">
        <v>2</v>
      </c>
      <c r="B88" s="376" t="s">
        <v>682</v>
      </c>
      <c r="C88" s="394">
        <f t="shared" ref="C88:C150" si="3">SUM(D88:F88)</f>
        <v>0.7</v>
      </c>
      <c r="D88" s="394">
        <v>0.7</v>
      </c>
      <c r="E88" s="375"/>
      <c r="F88" s="375"/>
      <c r="G88" s="378" t="s">
        <v>1083</v>
      </c>
      <c r="H88" s="377"/>
      <c r="I88" s="375" t="s">
        <v>387</v>
      </c>
    </row>
    <row r="89" spans="1:9" x14ac:dyDescent="0.25">
      <c r="A89" s="278" t="s">
        <v>23</v>
      </c>
      <c r="B89" s="385" t="s">
        <v>114</v>
      </c>
      <c r="C89" s="399">
        <f>C90</f>
        <v>0.2</v>
      </c>
      <c r="D89" s="399">
        <f>D90</f>
        <v>0.2</v>
      </c>
      <c r="E89" s="399">
        <f>E90</f>
        <v>0</v>
      </c>
      <c r="F89" s="399">
        <f>F90</f>
        <v>0</v>
      </c>
      <c r="G89" s="382"/>
      <c r="H89" s="278"/>
      <c r="I89" s="278"/>
    </row>
    <row r="90" spans="1:9" ht="25.5" x14ac:dyDescent="0.25">
      <c r="A90" s="375">
        <v>1</v>
      </c>
      <c r="B90" s="377" t="s">
        <v>683</v>
      </c>
      <c r="C90" s="394">
        <f t="shared" si="3"/>
        <v>0.2</v>
      </c>
      <c r="D90" s="394">
        <v>0.2</v>
      </c>
      <c r="E90" s="375"/>
      <c r="F90" s="375"/>
      <c r="G90" s="378" t="s">
        <v>1084</v>
      </c>
      <c r="H90" s="377"/>
      <c r="I90" s="375" t="s">
        <v>395</v>
      </c>
    </row>
    <row r="91" spans="1:9" x14ac:dyDescent="0.25">
      <c r="A91" s="278" t="s">
        <v>24</v>
      </c>
      <c r="B91" s="385" t="s">
        <v>57</v>
      </c>
      <c r="C91" s="399">
        <f>SUM(C92:C96)</f>
        <v>1.85</v>
      </c>
      <c r="D91" s="399">
        <f>SUM(D92:D96)</f>
        <v>1.85</v>
      </c>
      <c r="E91" s="399">
        <f>SUM(E92:E96)</f>
        <v>0</v>
      </c>
      <c r="F91" s="399">
        <f>SUM(F92:F96)</f>
        <v>0</v>
      </c>
      <c r="G91" s="382"/>
      <c r="H91" s="278"/>
      <c r="I91" s="278"/>
    </row>
    <row r="92" spans="1:9" ht="38.25" x14ac:dyDescent="0.25">
      <c r="A92" s="375">
        <v>1</v>
      </c>
      <c r="B92" s="377" t="s">
        <v>684</v>
      </c>
      <c r="C92" s="394">
        <f>SUM(D92:F92)</f>
        <v>0.3</v>
      </c>
      <c r="D92" s="394">
        <v>0.3</v>
      </c>
      <c r="E92" s="380"/>
      <c r="F92" s="380"/>
      <c r="G92" s="378" t="s">
        <v>1085</v>
      </c>
      <c r="H92" s="381"/>
      <c r="I92" s="375" t="s">
        <v>395</v>
      </c>
    </row>
    <row r="93" spans="1:9" ht="38.25" x14ac:dyDescent="0.25">
      <c r="A93" s="375">
        <v>2</v>
      </c>
      <c r="B93" s="376" t="s">
        <v>685</v>
      </c>
      <c r="C93" s="394">
        <f t="shared" si="3"/>
        <v>0.6</v>
      </c>
      <c r="D93" s="394">
        <v>0.6</v>
      </c>
      <c r="E93" s="375"/>
      <c r="F93" s="375"/>
      <c r="G93" s="378" t="s">
        <v>1086</v>
      </c>
      <c r="H93" s="377"/>
      <c r="I93" s="375" t="s">
        <v>387</v>
      </c>
    </row>
    <row r="94" spans="1:9" ht="51" x14ac:dyDescent="0.25">
      <c r="A94" s="375">
        <v>3</v>
      </c>
      <c r="B94" s="376" t="s">
        <v>686</v>
      </c>
      <c r="C94" s="394">
        <f t="shared" si="3"/>
        <v>0.28000000000000003</v>
      </c>
      <c r="D94" s="394">
        <v>0.28000000000000003</v>
      </c>
      <c r="E94" s="375"/>
      <c r="F94" s="375"/>
      <c r="G94" s="378" t="s">
        <v>1087</v>
      </c>
      <c r="H94" s="377"/>
      <c r="I94" s="375" t="s">
        <v>387</v>
      </c>
    </row>
    <row r="95" spans="1:9" ht="25.5" x14ac:dyDescent="0.25">
      <c r="A95" s="375">
        <v>4</v>
      </c>
      <c r="B95" s="379" t="s">
        <v>687</v>
      </c>
      <c r="C95" s="394">
        <f t="shared" si="3"/>
        <v>0.13</v>
      </c>
      <c r="D95" s="394">
        <v>0.13</v>
      </c>
      <c r="E95" s="375"/>
      <c r="F95" s="375"/>
      <c r="G95" s="378" t="s">
        <v>1088</v>
      </c>
      <c r="H95" s="377"/>
      <c r="I95" s="375" t="s">
        <v>387</v>
      </c>
    </row>
    <row r="96" spans="1:9" ht="63.75" x14ac:dyDescent="0.25">
      <c r="A96" s="375">
        <v>5</v>
      </c>
      <c r="B96" s="379" t="s">
        <v>1080</v>
      </c>
      <c r="C96" s="394">
        <f t="shared" si="3"/>
        <v>0.54</v>
      </c>
      <c r="D96" s="394">
        <v>0.54</v>
      </c>
      <c r="E96" s="375"/>
      <c r="F96" s="375"/>
      <c r="G96" s="378" t="s">
        <v>640</v>
      </c>
      <c r="H96" s="377"/>
      <c r="I96" s="375" t="s">
        <v>395</v>
      </c>
    </row>
    <row r="97" spans="1:9" x14ac:dyDescent="0.25">
      <c r="A97" s="278" t="s">
        <v>25</v>
      </c>
      <c r="B97" s="385" t="s">
        <v>238</v>
      </c>
      <c r="C97" s="399">
        <f>C98</f>
        <v>0.33</v>
      </c>
      <c r="D97" s="399">
        <f>D98</f>
        <v>0.33</v>
      </c>
      <c r="E97" s="399">
        <f>E98</f>
        <v>0</v>
      </c>
      <c r="F97" s="399">
        <f>F98</f>
        <v>0</v>
      </c>
      <c r="G97" s="382"/>
      <c r="H97" s="384"/>
      <c r="I97" s="278"/>
    </row>
    <row r="98" spans="1:9" ht="38.25" x14ac:dyDescent="0.25">
      <c r="A98" s="375">
        <v>1</v>
      </c>
      <c r="B98" s="379" t="s">
        <v>1081</v>
      </c>
      <c r="C98" s="394">
        <f t="shared" si="3"/>
        <v>0.33</v>
      </c>
      <c r="D98" s="394">
        <v>0.33</v>
      </c>
      <c r="E98" s="375"/>
      <c r="F98" s="375"/>
      <c r="G98" s="390" t="s">
        <v>1051</v>
      </c>
      <c r="H98" s="381"/>
      <c r="I98" s="375" t="s">
        <v>387</v>
      </c>
    </row>
    <row r="99" spans="1:9" x14ac:dyDescent="0.25">
      <c r="A99" s="278" t="s">
        <v>103</v>
      </c>
      <c r="B99" s="391" t="s">
        <v>301</v>
      </c>
      <c r="C99" s="399">
        <f>C100</f>
        <v>0.14000000000000001</v>
      </c>
      <c r="D99" s="399">
        <f>D100</f>
        <v>0.14000000000000001</v>
      </c>
      <c r="E99" s="399">
        <f>E100</f>
        <v>0</v>
      </c>
      <c r="F99" s="399">
        <f>F100</f>
        <v>0</v>
      </c>
      <c r="G99" s="382"/>
      <c r="H99" s="278"/>
      <c r="I99" s="278"/>
    </row>
    <row r="100" spans="1:9" x14ac:dyDescent="0.25">
      <c r="A100" s="375">
        <v>1</v>
      </c>
      <c r="B100" s="392" t="s">
        <v>688</v>
      </c>
      <c r="C100" s="394">
        <f t="shared" si="3"/>
        <v>0.14000000000000001</v>
      </c>
      <c r="D100" s="394">
        <v>0.14000000000000001</v>
      </c>
      <c r="E100" s="375"/>
      <c r="F100" s="375"/>
      <c r="G100" s="378" t="s">
        <v>1053</v>
      </c>
      <c r="H100" s="377"/>
      <c r="I100" s="375" t="s">
        <v>395</v>
      </c>
    </row>
    <row r="101" spans="1:9" x14ac:dyDescent="0.25">
      <c r="A101" s="278" t="s">
        <v>111</v>
      </c>
      <c r="B101" s="393" t="s">
        <v>659</v>
      </c>
      <c r="C101" s="399">
        <f>C102</f>
        <v>0.15</v>
      </c>
      <c r="D101" s="399">
        <f>D102</f>
        <v>0.15</v>
      </c>
      <c r="E101" s="399">
        <f>E102</f>
        <v>0</v>
      </c>
      <c r="F101" s="399">
        <f>F102</f>
        <v>0</v>
      </c>
      <c r="G101" s="382"/>
      <c r="H101" s="278"/>
      <c r="I101" s="278"/>
    </row>
    <row r="102" spans="1:9" x14ac:dyDescent="0.25">
      <c r="A102" s="375">
        <v>1</v>
      </c>
      <c r="B102" s="392" t="s">
        <v>689</v>
      </c>
      <c r="C102" s="394">
        <f t="shared" si="3"/>
        <v>0.15</v>
      </c>
      <c r="D102" s="394">
        <v>0.15</v>
      </c>
      <c r="E102" s="380"/>
      <c r="F102" s="380"/>
      <c r="G102" s="378" t="s">
        <v>1053</v>
      </c>
      <c r="H102" s="377"/>
      <c r="I102" s="375" t="s">
        <v>395</v>
      </c>
    </row>
    <row r="103" spans="1:9" x14ac:dyDescent="0.25">
      <c r="A103" s="278" t="s">
        <v>215</v>
      </c>
      <c r="B103" s="387" t="s">
        <v>26</v>
      </c>
      <c r="C103" s="399">
        <f>C104+C105</f>
        <v>1.2000000000000002</v>
      </c>
      <c r="D103" s="399">
        <f>D104+D105</f>
        <v>1.2000000000000002</v>
      </c>
      <c r="E103" s="399">
        <f>E104+E105</f>
        <v>0</v>
      </c>
      <c r="F103" s="399">
        <f>F104+F105</f>
        <v>0</v>
      </c>
      <c r="G103" s="382"/>
      <c r="H103" s="278"/>
      <c r="I103" s="278"/>
    </row>
    <row r="104" spans="1:9" ht="25.5" x14ac:dyDescent="0.25">
      <c r="A104" s="375">
        <v>1</v>
      </c>
      <c r="B104" s="379" t="s">
        <v>690</v>
      </c>
      <c r="C104" s="394">
        <f>SUM(D104:F104)</f>
        <v>0.55000000000000004</v>
      </c>
      <c r="D104" s="394">
        <v>0.55000000000000004</v>
      </c>
      <c r="E104" s="380"/>
      <c r="F104" s="380"/>
      <c r="G104" s="378" t="s">
        <v>1089</v>
      </c>
      <c r="H104" s="377"/>
      <c r="I104" s="375" t="s">
        <v>387</v>
      </c>
    </row>
    <row r="105" spans="1:9" ht="25.5" x14ac:dyDescent="0.25">
      <c r="A105" s="375">
        <v>2</v>
      </c>
      <c r="B105" s="376" t="s">
        <v>691</v>
      </c>
      <c r="C105" s="394">
        <f t="shared" si="3"/>
        <v>0.65</v>
      </c>
      <c r="D105" s="394">
        <v>0.65</v>
      </c>
      <c r="E105" s="380"/>
      <c r="F105" s="380"/>
      <c r="G105" s="378" t="s">
        <v>1090</v>
      </c>
      <c r="H105" s="377"/>
      <c r="I105" s="375" t="s">
        <v>387</v>
      </c>
    </row>
    <row r="106" spans="1:9" x14ac:dyDescent="0.25">
      <c r="A106" s="278" t="s">
        <v>218</v>
      </c>
      <c r="B106" s="385" t="s">
        <v>250</v>
      </c>
      <c r="C106" s="399">
        <f>C107</f>
        <v>5.0000000000000001E-3</v>
      </c>
      <c r="D106" s="399">
        <f>D107</f>
        <v>5.0000000000000001E-3</v>
      </c>
      <c r="E106" s="399">
        <f>E107</f>
        <v>0</v>
      </c>
      <c r="F106" s="399">
        <f>F107</f>
        <v>0</v>
      </c>
      <c r="G106" s="278"/>
      <c r="H106" s="278"/>
      <c r="I106" s="278"/>
    </row>
    <row r="107" spans="1:9" ht="25.5" x14ac:dyDescent="0.25">
      <c r="A107" s="375">
        <v>1</v>
      </c>
      <c r="B107" s="392" t="s">
        <v>694</v>
      </c>
      <c r="C107" s="394">
        <f>SUM(D107:F107)</f>
        <v>5.0000000000000001E-3</v>
      </c>
      <c r="D107" s="394">
        <v>5.0000000000000001E-3</v>
      </c>
      <c r="E107" s="375"/>
      <c r="F107" s="375"/>
      <c r="G107" s="378" t="s">
        <v>1091</v>
      </c>
      <c r="H107" s="375"/>
      <c r="I107" s="375" t="s">
        <v>395</v>
      </c>
    </row>
    <row r="108" spans="1:9" x14ac:dyDescent="0.25">
      <c r="A108" s="278" t="s">
        <v>223</v>
      </c>
      <c r="B108" s="385" t="s">
        <v>532</v>
      </c>
      <c r="C108" s="399">
        <f>SUM(C109:C161)</f>
        <v>21.22</v>
      </c>
      <c r="D108" s="399">
        <f>SUM(D109:D161)</f>
        <v>21.22</v>
      </c>
      <c r="E108" s="399">
        <f>SUM(E109:E161)</f>
        <v>0</v>
      </c>
      <c r="F108" s="399">
        <f>SUM(F109:F161)</f>
        <v>0</v>
      </c>
      <c r="G108" s="382"/>
      <c r="H108" s="278"/>
      <c r="I108" s="278"/>
    </row>
    <row r="109" spans="1:9" ht="25.5" x14ac:dyDescent="0.25">
      <c r="A109" s="375">
        <v>1</v>
      </c>
      <c r="B109" s="379" t="s">
        <v>532</v>
      </c>
      <c r="C109" s="394">
        <f>SUM(D109:F109)</f>
        <v>7.0000000000000007E-2</v>
      </c>
      <c r="D109" s="394">
        <v>7.0000000000000007E-2</v>
      </c>
      <c r="E109" s="380"/>
      <c r="F109" s="380"/>
      <c r="G109" s="378" t="s">
        <v>1092</v>
      </c>
      <c r="H109" s="381"/>
      <c r="I109" s="375" t="s">
        <v>387</v>
      </c>
    </row>
    <row r="110" spans="1:9" ht="25.5" x14ac:dyDescent="0.25">
      <c r="A110" s="375">
        <v>2</v>
      </c>
      <c r="B110" s="379" t="s">
        <v>532</v>
      </c>
      <c r="C110" s="394">
        <f t="shared" si="3"/>
        <v>0.11</v>
      </c>
      <c r="D110" s="394">
        <v>0.11</v>
      </c>
      <c r="E110" s="380"/>
      <c r="F110" s="380"/>
      <c r="G110" s="378" t="s">
        <v>1093</v>
      </c>
      <c r="H110" s="381"/>
      <c r="I110" s="375" t="s">
        <v>387</v>
      </c>
    </row>
    <row r="111" spans="1:9" ht="25.5" x14ac:dyDescent="0.25">
      <c r="A111" s="375">
        <v>3</v>
      </c>
      <c r="B111" s="379" t="s">
        <v>532</v>
      </c>
      <c r="C111" s="394">
        <f t="shared" si="3"/>
        <v>0.09</v>
      </c>
      <c r="D111" s="394">
        <v>0.09</v>
      </c>
      <c r="E111" s="380"/>
      <c r="F111" s="380"/>
      <c r="G111" s="378" t="s">
        <v>1094</v>
      </c>
      <c r="H111" s="381"/>
      <c r="I111" s="375" t="s">
        <v>387</v>
      </c>
    </row>
    <row r="112" spans="1:9" ht="25.5" x14ac:dyDescent="0.25">
      <c r="A112" s="375">
        <v>4</v>
      </c>
      <c r="B112" s="379" t="s">
        <v>532</v>
      </c>
      <c r="C112" s="394">
        <f t="shared" si="3"/>
        <v>0.06</v>
      </c>
      <c r="D112" s="394">
        <v>0.06</v>
      </c>
      <c r="E112" s="380"/>
      <c r="F112" s="380"/>
      <c r="G112" s="378" t="s">
        <v>1095</v>
      </c>
      <c r="H112" s="381"/>
      <c r="I112" s="375" t="s">
        <v>387</v>
      </c>
    </row>
    <row r="113" spans="1:9" ht="51" x14ac:dyDescent="0.25">
      <c r="A113" s="375">
        <v>5</v>
      </c>
      <c r="B113" s="379" t="s">
        <v>532</v>
      </c>
      <c r="C113" s="394">
        <f t="shared" si="3"/>
        <v>0.06</v>
      </c>
      <c r="D113" s="394">
        <v>0.06</v>
      </c>
      <c r="E113" s="375"/>
      <c r="F113" s="375"/>
      <c r="G113" s="378" t="s">
        <v>1096</v>
      </c>
      <c r="H113" s="381"/>
      <c r="I113" s="375" t="s">
        <v>387</v>
      </c>
    </row>
    <row r="114" spans="1:9" ht="25.5" x14ac:dyDescent="0.25">
      <c r="A114" s="375">
        <v>6</v>
      </c>
      <c r="B114" s="379" t="s">
        <v>532</v>
      </c>
      <c r="C114" s="394">
        <f t="shared" si="3"/>
        <v>0.13</v>
      </c>
      <c r="D114" s="394">
        <v>0.13</v>
      </c>
      <c r="E114" s="380"/>
      <c r="F114" s="380"/>
      <c r="G114" s="378" t="s">
        <v>1097</v>
      </c>
      <c r="H114" s="381"/>
      <c r="I114" s="375" t="s">
        <v>387</v>
      </c>
    </row>
    <row r="115" spans="1:9" ht="25.5" x14ac:dyDescent="0.25">
      <c r="A115" s="375">
        <v>7</v>
      </c>
      <c r="B115" s="379" t="s">
        <v>532</v>
      </c>
      <c r="C115" s="394">
        <f t="shared" si="3"/>
        <v>0.08</v>
      </c>
      <c r="D115" s="394">
        <v>0.08</v>
      </c>
      <c r="E115" s="375"/>
      <c r="F115" s="375"/>
      <c r="G115" s="378" t="s">
        <v>1098</v>
      </c>
      <c r="H115" s="381"/>
      <c r="I115" s="375" t="s">
        <v>387</v>
      </c>
    </row>
    <row r="116" spans="1:9" ht="38.25" x14ac:dyDescent="0.25">
      <c r="A116" s="375">
        <v>8</v>
      </c>
      <c r="B116" s="379" t="s">
        <v>532</v>
      </c>
      <c r="C116" s="394">
        <f t="shared" si="3"/>
        <v>0.1</v>
      </c>
      <c r="D116" s="394">
        <v>0.1</v>
      </c>
      <c r="E116" s="380"/>
      <c r="F116" s="380"/>
      <c r="G116" s="378" t="s">
        <v>1099</v>
      </c>
      <c r="H116" s="381"/>
      <c r="I116" s="375" t="s">
        <v>387</v>
      </c>
    </row>
    <row r="117" spans="1:9" ht="25.5" x14ac:dyDescent="0.25">
      <c r="A117" s="375">
        <v>9</v>
      </c>
      <c r="B117" s="377" t="s">
        <v>532</v>
      </c>
      <c r="C117" s="394">
        <f t="shared" si="3"/>
        <v>3</v>
      </c>
      <c r="D117" s="394">
        <v>3</v>
      </c>
      <c r="E117" s="380"/>
      <c r="F117" s="380"/>
      <c r="G117" s="378" t="s">
        <v>1031</v>
      </c>
      <c r="H117" s="381"/>
      <c r="I117" s="375" t="s">
        <v>395</v>
      </c>
    </row>
    <row r="118" spans="1:9" ht="25.5" x14ac:dyDescent="0.25">
      <c r="A118" s="375">
        <v>10</v>
      </c>
      <c r="B118" s="377" t="s">
        <v>532</v>
      </c>
      <c r="C118" s="394">
        <f t="shared" si="3"/>
        <v>0.5</v>
      </c>
      <c r="D118" s="394">
        <v>0.5</v>
      </c>
      <c r="E118" s="380"/>
      <c r="F118" s="380"/>
      <c r="G118" s="375" t="s">
        <v>1100</v>
      </c>
      <c r="H118" s="381"/>
      <c r="I118" s="375" t="s">
        <v>395</v>
      </c>
    </row>
    <row r="119" spans="1:9" ht="25.5" x14ac:dyDescent="0.25">
      <c r="A119" s="375">
        <v>11</v>
      </c>
      <c r="B119" s="377" t="s">
        <v>532</v>
      </c>
      <c r="C119" s="394">
        <f t="shared" si="3"/>
        <v>0.2</v>
      </c>
      <c r="D119" s="394">
        <v>0.2</v>
      </c>
      <c r="E119" s="380"/>
      <c r="F119" s="380"/>
      <c r="G119" s="378" t="s">
        <v>1085</v>
      </c>
      <c r="H119" s="381"/>
      <c r="I119" s="375" t="s">
        <v>395</v>
      </c>
    </row>
    <row r="120" spans="1:9" ht="25.5" x14ac:dyDescent="0.25">
      <c r="A120" s="375">
        <v>12</v>
      </c>
      <c r="B120" s="379" t="s">
        <v>532</v>
      </c>
      <c r="C120" s="394">
        <f t="shared" si="3"/>
        <v>1.7</v>
      </c>
      <c r="D120" s="394">
        <v>1.7</v>
      </c>
      <c r="E120" s="380"/>
      <c r="F120" s="380"/>
      <c r="G120" s="378" t="s">
        <v>1101</v>
      </c>
      <c r="H120" s="381"/>
      <c r="I120" s="375" t="s">
        <v>387</v>
      </c>
    </row>
    <row r="121" spans="1:9" ht="25.5" x14ac:dyDescent="0.25">
      <c r="A121" s="375">
        <v>13</v>
      </c>
      <c r="B121" s="379" t="s">
        <v>532</v>
      </c>
      <c r="C121" s="394">
        <f t="shared" si="3"/>
        <v>0.1</v>
      </c>
      <c r="D121" s="394">
        <v>0.1</v>
      </c>
      <c r="E121" s="380"/>
      <c r="F121" s="380"/>
      <c r="G121" s="378" t="s">
        <v>1102</v>
      </c>
      <c r="H121" s="381"/>
      <c r="I121" s="375" t="s">
        <v>387</v>
      </c>
    </row>
    <row r="122" spans="1:9" ht="25.5" x14ac:dyDescent="0.25">
      <c r="A122" s="375">
        <v>14</v>
      </c>
      <c r="B122" s="379" t="s">
        <v>532</v>
      </c>
      <c r="C122" s="394">
        <f t="shared" si="3"/>
        <v>0.05</v>
      </c>
      <c r="D122" s="394">
        <v>0.05</v>
      </c>
      <c r="E122" s="380"/>
      <c r="F122" s="380"/>
      <c r="G122" s="378" t="s">
        <v>1103</v>
      </c>
      <c r="H122" s="381"/>
      <c r="I122" s="375" t="s">
        <v>387</v>
      </c>
    </row>
    <row r="123" spans="1:9" ht="25.5" x14ac:dyDescent="0.25">
      <c r="A123" s="375">
        <v>15</v>
      </c>
      <c r="B123" s="379" t="s">
        <v>532</v>
      </c>
      <c r="C123" s="394">
        <f t="shared" si="3"/>
        <v>0.03</v>
      </c>
      <c r="D123" s="394">
        <v>0.03</v>
      </c>
      <c r="E123" s="380"/>
      <c r="F123" s="380"/>
      <c r="G123" s="378" t="s">
        <v>1104</v>
      </c>
      <c r="H123" s="381"/>
      <c r="I123" s="375" t="s">
        <v>387</v>
      </c>
    </row>
    <row r="124" spans="1:9" ht="25.5" x14ac:dyDescent="0.25">
      <c r="A124" s="375">
        <v>16</v>
      </c>
      <c r="B124" s="379" t="s">
        <v>532</v>
      </c>
      <c r="C124" s="394">
        <f t="shared" si="3"/>
        <v>0.03</v>
      </c>
      <c r="D124" s="394">
        <v>0.03</v>
      </c>
      <c r="E124" s="380"/>
      <c r="F124" s="380"/>
      <c r="G124" s="378" t="s">
        <v>1105</v>
      </c>
      <c r="H124" s="381"/>
      <c r="I124" s="375" t="s">
        <v>387</v>
      </c>
    </row>
    <row r="125" spans="1:9" ht="25.5" x14ac:dyDescent="0.25">
      <c r="A125" s="375">
        <v>17</v>
      </c>
      <c r="B125" s="379" t="s">
        <v>532</v>
      </c>
      <c r="C125" s="394">
        <f t="shared" si="3"/>
        <v>0.09</v>
      </c>
      <c r="D125" s="394">
        <v>0.09</v>
      </c>
      <c r="E125" s="375"/>
      <c r="F125" s="375"/>
      <c r="G125" s="378" t="s">
        <v>1106</v>
      </c>
      <c r="H125" s="381"/>
      <c r="I125" s="375" t="s">
        <v>387</v>
      </c>
    </row>
    <row r="126" spans="1:9" ht="25.5" x14ac:dyDescent="0.25">
      <c r="A126" s="375">
        <v>18</v>
      </c>
      <c r="B126" s="379" t="s">
        <v>532</v>
      </c>
      <c r="C126" s="394">
        <f t="shared" si="3"/>
        <v>0.1</v>
      </c>
      <c r="D126" s="394">
        <v>0.1</v>
      </c>
      <c r="E126" s="375"/>
      <c r="F126" s="375"/>
      <c r="G126" s="378" t="s">
        <v>1107</v>
      </c>
      <c r="H126" s="381"/>
      <c r="I126" s="375" t="s">
        <v>387</v>
      </c>
    </row>
    <row r="127" spans="1:9" ht="25.5" x14ac:dyDescent="0.25">
      <c r="A127" s="375">
        <v>19</v>
      </c>
      <c r="B127" s="379" t="s">
        <v>532</v>
      </c>
      <c r="C127" s="394">
        <f t="shared" si="3"/>
        <v>0.3</v>
      </c>
      <c r="D127" s="394">
        <v>0.3</v>
      </c>
      <c r="E127" s="380"/>
      <c r="F127" s="380"/>
      <c r="G127" s="378" t="s">
        <v>1108</v>
      </c>
      <c r="H127" s="381"/>
      <c r="I127" s="375" t="s">
        <v>387</v>
      </c>
    </row>
    <row r="128" spans="1:9" ht="25.5" x14ac:dyDescent="0.25">
      <c r="A128" s="375">
        <v>20</v>
      </c>
      <c r="B128" s="377" t="s">
        <v>532</v>
      </c>
      <c r="C128" s="394">
        <f t="shared" si="3"/>
        <v>0.6</v>
      </c>
      <c r="D128" s="394">
        <v>0.6</v>
      </c>
      <c r="E128" s="380"/>
      <c r="F128" s="380"/>
      <c r="G128" s="378" t="s">
        <v>1109</v>
      </c>
      <c r="H128" s="381"/>
      <c r="I128" s="375" t="s">
        <v>395</v>
      </c>
    </row>
    <row r="129" spans="1:9" ht="25.5" x14ac:dyDescent="0.25">
      <c r="A129" s="375">
        <v>21</v>
      </c>
      <c r="B129" s="377" t="s">
        <v>532</v>
      </c>
      <c r="C129" s="394">
        <f t="shared" si="3"/>
        <v>0.12</v>
      </c>
      <c r="D129" s="394">
        <v>0.12</v>
      </c>
      <c r="E129" s="380"/>
      <c r="F129" s="380"/>
      <c r="G129" s="378" t="s">
        <v>1110</v>
      </c>
      <c r="H129" s="381"/>
      <c r="I129" s="375" t="s">
        <v>395</v>
      </c>
    </row>
    <row r="130" spans="1:9" ht="38.25" x14ac:dyDescent="0.25">
      <c r="A130" s="375">
        <v>22</v>
      </c>
      <c r="B130" s="379" t="s">
        <v>532</v>
      </c>
      <c r="C130" s="394">
        <f t="shared" si="3"/>
        <v>0.1</v>
      </c>
      <c r="D130" s="394">
        <v>0.1</v>
      </c>
      <c r="E130" s="380"/>
      <c r="F130" s="380"/>
      <c r="G130" s="378" t="s">
        <v>1111</v>
      </c>
      <c r="H130" s="381"/>
      <c r="I130" s="375" t="s">
        <v>387</v>
      </c>
    </row>
    <row r="131" spans="1:9" ht="25.5" x14ac:dyDescent="0.25">
      <c r="A131" s="375">
        <v>23</v>
      </c>
      <c r="B131" s="379" t="s">
        <v>532</v>
      </c>
      <c r="C131" s="394">
        <f t="shared" si="3"/>
        <v>0.11</v>
      </c>
      <c r="D131" s="394">
        <v>0.11</v>
      </c>
      <c r="E131" s="380"/>
      <c r="F131" s="380"/>
      <c r="G131" s="378" t="s">
        <v>1112</v>
      </c>
      <c r="H131" s="381"/>
      <c r="I131" s="375" t="s">
        <v>387</v>
      </c>
    </row>
    <row r="132" spans="1:9" ht="25.5" x14ac:dyDescent="0.25">
      <c r="A132" s="375">
        <v>24</v>
      </c>
      <c r="B132" s="379" t="s">
        <v>532</v>
      </c>
      <c r="C132" s="394">
        <f t="shared" si="3"/>
        <v>0.1</v>
      </c>
      <c r="D132" s="394">
        <v>0.1</v>
      </c>
      <c r="E132" s="375"/>
      <c r="F132" s="375"/>
      <c r="G132" s="378" t="s">
        <v>1113</v>
      </c>
      <c r="H132" s="381"/>
      <c r="I132" s="375" t="s">
        <v>387</v>
      </c>
    </row>
    <row r="133" spans="1:9" ht="25.5" x14ac:dyDescent="0.25">
      <c r="A133" s="375">
        <v>25</v>
      </c>
      <c r="B133" s="379" t="s">
        <v>532</v>
      </c>
      <c r="C133" s="394">
        <f t="shared" si="3"/>
        <v>0.16</v>
      </c>
      <c r="D133" s="394">
        <v>0.16</v>
      </c>
      <c r="E133" s="380"/>
      <c r="F133" s="380"/>
      <c r="G133" s="378" t="s">
        <v>1114</v>
      </c>
      <c r="H133" s="381"/>
      <c r="I133" s="375" t="s">
        <v>387</v>
      </c>
    </row>
    <row r="134" spans="1:9" ht="25.5" x14ac:dyDescent="0.25">
      <c r="A134" s="375">
        <v>26</v>
      </c>
      <c r="B134" s="379" t="s">
        <v>532</v>
      </c>
      <c r="C134" s="394">
        <f t="shared" si="3"/>
        <v>0.05</v>
      </c>
      <c r="D134" s="394">
        <v>0.05</v>
      </c>
      <c r="E134" s="375"/>
      <c r="F134" s="375"/>
      <c r="G134" s="378" t="s">
        <v>1115</v>
      </c>
      <c r="H134" s="381"/>
      <c r="I134" s="375" t="s">
        <v>387</v>
      </c>
    </row>
    <row r="135" spans="1:9" ht="25.5" x14ac:dyDescent="0.25">
      <c r="A135" s="375">
        <v>27</v>
      </c>
      <c r="B135" s="377" t="s">
        <v>532</v>
      </c>
      <c r="C135" s="394">
        <f t="shared" si="3"/>
        <v>2</v>
      </c>
      <c r="D135" s="394">
        <v>2</v>
      </c>
      <c r="E135" s="375"/>
      <c r="F135" s="375"/>
      <c r="G135" s="378" t="s">
        <v>1116</v>
      </c>
      <c r="H135" s="381"/>
      <c r="I135" s="375" t="s">
        <v>395</v>
      </c>
    </row>
    <row r="136" spans="1:9" ht="25.5" x14ac:dyDescent="0.25">
      <c r="A136" s="375">
        <v>28</v>
      </c>
      <c r="B136" s="379" t="s">
        <v>532</v>
      </c>
      <c r="C136" s="394">
        <f t="shared" si="3"/>
        <v>0.18</v>
      </c>
      <c r="D136" s="394">
        <v>0.18</v>
      </c>
      <c r="E136" s="375"/>
      <c r="F136" s="375"/>
      <c r="G136" s="378" t="s">
        <v>1117</v>
      </c>
      <c r="H136" s="381"/>
      <c r="I136" s="375" t="s">
        <v>387</v>
      </c>
    </row>
    <row r="137" spans="1:9" ht="25.5" x14ac:dyDescent="0.25">
      <c r="A137" s="375">
        <v>29</v>
      </c>
      <c r="B137" s="379" t="s">
        <v>532</v>
      </c>
      <c r="C137" s="394">
        <f t="shared" si="3"/>
        <v>0.1</v>
      </c>
      <c r="D137" s="394">
        <v>0.1</v>
      </c>
      <c r="E137" s="380"/>
      <c r="F137" s="380"/>
      <c r="G137" s="378" t="s">
        <v>1118</v>
      </c>
      <c r="H137" s="381"/>
      <c r="I137" s="375" t="s">
        <v>387</v>
      </c>
    </row>
    <row r="138" spans="1:9" ht="25.5" x14ac:dyDescent="0.25">
      <c r="A138" s="375">
        <v>30</v>
      </c>
      <c r="B138" s="377" t="s">
        <v>532</v>
      </c>
      <c r="C138" s="394">
        <f t="shared" si="3"/>
        <v>1</v>
      </c>
      <c r="D138" s="394">
        <v>1</v>
      </c>
      <c r="E138" s="380"/>
      <c r="F138" s="380"/>
      <c r="G138" s="378" t="s">
        <v>1055</v>
      </c>
      <c r="H138" s="381"/>
      <c r="I138" s="375" t="s">
        <v>395</v>
      </c>
    </row>
    <row r="139" spans="1:9" ht="25.5" x14ac:dyDescent="0.25">
      <c r="A139" s="375">
        <v>31</v>
      </c>
      <c r="B139" s="379" t="s">
        <v>532</v>
      </c>
      <c r="C139" s="394">
        <f t="shared" si="3"/>
        <v>0.1</v>
      </c>
      <c r="D139" s="394">
        <v>0.1</v>
      </c>
      <c r="E139" s="380"/>
      <c r="F139" s="380"/>
      <c r="G139" s="378" t="s">
        <v>1119</v>
      </c>
      <c r="H139" s="381"/>
      <c r="I139" s="375" t="s">
        <v>387</v>
      </c>
    </row>
    <row r="140" spans="1:9" ht="25.5" x14ac:dyDescent="0.25">
      <c r="A140" s="375">
        <v>32</v>
      </c>
      <c r="B140" s="379" t="s">
        <v>532</v>
      </c>
      <c r="C140" s="394">
        <f t="shared" si="3"/>
        <v>0.1</v>
      </c>
      <c r="D140" s="394">
        <v>0.1</v>
      </c>
      <c r="E140" s="380"/>
      <c r="F140" s="380"/>
      <c r="G140" s="378" t="s">
        <v>1120</v>
      </c>
      <c r="H140" s="381"/>
      <c r="I140" s="375" t="s">
        <v>387</v>
      </c>
    </row>
    <row r="141" spans="1:9" ht="25.5" x14ac:dyDescent="0.25">
      <c r="A141" s="375">
        <v>33</v>
      </c>
      <c r="B141" s="377" t="s">
        <v>532</v>
      </c>
      <c r="C141" s="394">
        <f t="shared" si="3"/>
        <v>0.2</v>
      </c>
      <c r="D141" s="394">
        <v>0.2</v>
      </c>
      <c r="E141" s="375"/>
      <c r="F141" s="375"/>
      <c r="G141" s="378" t="s">
        <v>1121</v>
      </c>
      <c r="H141" s="381"/>
      <c r="I141" s="375" t="s">
        <v>395</v>
      </c>
    </row>
    <row r="142" spans="1:9" ht="25.5" x14ac:dyDescent="0.25">
      <c r="A142" s="375">
        <v>34</v>
      </c>
      <c r="B142" s="377" t="s">
        <v>532</v>
      </c>
      <c r="C142" s="394">
        <f t="shared" si="3"/>
        <v>0.5</v>
      </c>
      <c r="D142" s="394">
        <v>0.5</v>
      </c>
      <c r="E142" s="375"/>
      <c r="F142" s="375"/>
      <c r="G142" s="378" t="s">
        <v>1122</v>
      </c>
      <c r="H142" s="381"/>
      <c r="I142" s="375" t="s">
        <v>395</v>
      </c>
    </row>
    <row r="143" spans="1:9" x14ac:dyDescent="0.25">
      <c r="A143" s="375">
        <v>35</v>
      </c>
      <c r="B143" s="377" t="s">
        <v>532</v>
      </c>
      <c r="C143" s="394">
        <f t="shared" si="3"/>
        <v>0.9</v>
      </c>
      <c r="D143" s="394">
        <v>0.9</v>
      </c>
      <c r="E143" s="394"/>
      <c r="F143" s="394"/>
      <c r="G143" s="378" t="s">
        <v>1123</v>
      </c>
      <c r="H143" s="381"/>
      <c r="I143" s="375" t="s">
        <v>395</v>
      </c>
    </row>
    <row r="144" spans="1:9" ht="25.5" x14ac:dyDescent="0.25">
      <c r="A144" s="375">
        <v>36</v>
      </c>
      <c r="B144" s="377" t="s">
        <v>532</v>
      </c>
      <c r="C144" s="394">
        <f t="shared" si="3"/>
        <v>2.8</v>
      </c>
      <c r="D144" s="394">
        <v>2.8</v>
      </c>
      <c r="E144" s="380"/>
      <c r="F144" s="380"/>
      <c r="G144" s="378" t="s">
        <v>1124</v>
      </c>
      <c r="H144" s="381"/>
      <c r="I144" s="375" t="s">
        <v>395</v>
      </c>
    </row>
    <row r="145" spans="1:9" ht="25.5" x14ac:dyDescent="0.25">
      <c r="A145" s="375">
        <v>37</v>
      </c>
      <c r="B145" s="377" t="s">
        <v>532</v>
      </c>
      <c r="C145" s="394">
        <f t="shared" si="3"/>
        <v>0.95</v>
      </c>
      <c r="D145" s="394">
        <v>0.95</v>
      </c>
      <c r="E145" s="380"/>
      <c r="F145" s="380"/>
      <c r="G145" s="378" t="s">
        <v>1125</v>
      </c>
      <c r="H145" s="381"/>
      <c r="I145" s="375" t="s">
        <v>395</v>
      </c>
    </row>
    <row r="146" spans="1:9" ht="25.5" x14ac:dyDescent="0.25">
      <c r="A146" s="375">
        <v>38</v>
      </c>
      <c r="B146" s="377" t="s">
        <v>532</v>
      </c>
      <c r="C146" s="394">
        <f t="shared" si="3"/>
        <v>0.47</v>
      </c>
      <c r="D146" s="394">
        <v>0.47</v>
      </c>
      <c r="E146" s="375"/>
      <c r="F146" s="375"/>
      <c r="G146" s="378" t="s">
        <v>1126</v>
      </c>
      <c r="H146" s="381"/>
      <c r="I146" s="375" t="s">
        <v>395</v>
      </c>
    </row>
    <row r="147" spans="1:9" ht="25.5" x14ac:dyDescent="0.25">
      <c r="A147" s="375">
        <v>39</v>
      </c>
      <c r="B147" s="379" t="s">
        <v>532</v>
      </c>
      <c r="C147" s="394">
        <f t="shared" si="3"/>
        <v>0.03</v>
      </c>
      <c r="D147" s="394">
        <v>0.03</v>
      </c>
      <c r="E147" s="380"/>
      <c r="F147" s="380"/>
      <c r="G147" s="378" t="s">
        <v>1127</v>
      </c>
      <c r="H147" s="381"/>
      <c r="I147" s="375" t="s">
        <v>387</v>
      </c>
    </row>
    <row r="148" spans="1:9" ht="25.5" x14ac:dyDescent="0.25">
      <c r="A148" s="375">
        <v>40</v>
      </c>
      <c r="B148" s="379" t="s">
        <v>532</v>
      </c>
      <c r="C148" s="394">
        <f t="shared" si="3"/>
        <v>0.1</v>
      </c>
      <c r="D148" s="394">
        <v>0.1</v>
      </c>
      <c r="E148" s="380"/>
      <c r="F148" s="380"/>
      <c r="G148" s="378" t="s">
        <v>1128</v>
      </c>
      <c r="H148" s="381"/>
      <c r="I148" s="375" t="s">
        <v>387</v>
      </c>
    </row>
    <row r="149" spans="1:9" ht="25.5" x14ac:dyDescent="0.25">
      <c r="A149" s="375">
        <v>41</v>
      </c>
      <c r="B149" s="379" t="s">
        <v>532</v>
      </c>
      <c r="C149" s="394">
        <f t="shared" si="3"/>
        <v>0.15</v>
      </c>
      <c r="D149" s="394">
        <v>0.15</v>
      </c>
      <c r="E149" s="380"/>
      <c r="F149" s="380"/>
      <c r="G149" s="378" t="s">
        <v>1129</v>
      </c>
      <c r="H149" s="381"/>
      <c r="I149" s="375" t="s">
        <v>387</v>
      </c>
    </row>
    <row r="150" spans="1:9" ht="25.5" x14ac:dyDescent="0.25">
      <c r="A150" s="375">
        <v>42</v>
      </c>
      <c r="B150" s="379" t="s">
        <v>532</v>
      </c>
      <c r="C150" s="394">
        <f t="shared" si="3"/>
        <v>0.1</v>
      </c>
      <c r="D150" s="394">
        <v>0.1</v>
      </c>
      <c r="E150" s="380"/>
      <c r="F150" s="380"/>
      <c r="G150" s="378" t="s">
        <v>1083</v>
      </c>
      <c r="H150" s="381"/>
      <c r="I150" s="375" t="s">
        <v>387</v>
      </c>
    </row>
    <row r="151" spans="1:9" ht="25.5" x14ac:dyDescent="0.25">
      <c r="A151" s="375">
        <v>43</v>
      </c>
      <c r="B151" s="379" t="s">
        <v>532</v>
      </c>
      <c r="C151" s="394">
        <f t="shared" ref="C151:C169" si="4">SUM(D151:F151)</f>
        <v>0.1</v>
      </c>
      <c r="D151" s="394">
        <v>0.1</v>
      </c>
      <c r="E151" s="380"/>
      <c r="F151" s="380"/>
      <c r="G151" s="378" t="s">
        <v>1130</v>
      </c>
      <c r="H151" s="381"/>
      <c r="I151" s="375" t="s">
        <v>387</v>
      </c>
    </row>
    <row r="152" spans="1:9" ht="25.5" x14ac:dyDescent="0.25">
      <c r="A152" s="375">
        <v>44</v>
      </c>
      <c r="B152" s="377" t="s">
        <v>532</v>
      </c>
      <c r="C152" s="394">
        <f t="shared" si="4"/>
        <v>0.7</v>
      </c>
      <c r="D152" s="394">
        <v>0.7</v>
      </c>
      <c r="E152" s="394"/>
      <c r="F152" s="394"/>
      <c r="G152" s="378" t="s">
        <v>1131</v>
      </c>
      <c r="H152" s="381"/>
      <c r="I152" s="375" t="s">
        <v>395</v>
      </c>
    </row>
    <row r="153" spans="1:9" ht="25.5" x14ac:dyDescent="0.25">
      <c r="A153" s="375">
        <v>45</v>
      </c>
      <c r="B153" s="377" t="s">
        <v>532</v>
      </c>
      <c r="C153" s="394">
        <f t="shared" si="4"/>
        <v>0.5</v>
      </c>
      <c r="D153" s="394">
        <v>0.5</v>
      </c>
      <c r="E153" s="375"/>
      <c r="F153" s="375"/>
      <c r="G153" s="378" t="s">
        <v>1132</v>
      </c>
      <c r="H153" s="381"/>
      <c r="I153" s="375" t="s">
        <v>395</v>
      </c>
    </row>
    <row r="154" spans="1:9" ht="25.5" x14ac:dyDescent="0.25">
      <c r="A154" s="375">
        <v>46</v>
      </c>
      <c r="B154" s="379" t="s">
        <v>532</v>
      </c>
      <c r="C154" s="394">
        <f t="shared" si="4"/>
        <v>0.08</v>
      </c>
      <c r="D154" s="394">
        <v>0.08</v>
      </c>
      <c r="E154" s="380"/>
      <c r="F154" s="380"/>
      <c r="G154" s="378" t="s">
        <v>1133</v>
      </c>
      <c r="H154" s="381"/>
      <c r="I154" s="375" t="s">
        <v>387</v>
      </c>
    </row>
    <row r="155" spans="1:9" ht="25.5" x14ac:dyDescent="0.25">
      <c r="A155" s="375">
        <v>47</v>
      </c>
      <c r="B155" s="379" t="s">
        <v>532</v>
      </c>
      <c r="C155" s="394">
        <f t="shared" si="4"/>
        <v>0.05</v>
      </c>
      <c r="D155" s="394">
        <v>0.05</v>
      </c>
      <c r="E155" s="375"/>
      <c r="F155" s="375"/>
      <c r="G155" s="378" t="s">
        <v>1134</v>
      </c>
      <c r="H155" s="381"/>
      <c r="I155" s="375" t="s">
        <v>387</v>
      </c>
    </row>
    <row r="156" spans="1:9" ht="25.5" x14ac:dyDescent="0.25">
      <c r="A156" s="375">
        <v>48</v>
      </c>
      <c r="B156" s="379" t="s">
        <v>532</v>
      </c>
      <c r="C156" s="394">
        <f t="shared" si="4"/>
        <v>0.02</v>
      </c>
      <c r="D156" s="394">
        <v>0.02</v>
      </c>
      <c r="E156" s="380"/>
      <c r="F156" s="380"/>
      <c r="G156" s="378" t="s">
        <v>1135</v>
      </c>
      <c r="H156" s="381"/>
      <c r="I156" s="375" t="s">
        <v>387</v>
      </c>
    </row>
    <row r="157" spans="1:9" ht="25.5" x14ac:dyDescent="0.25">
      <c r="A157" s="375">
        <v>49</v>
      </c>
      <c r="B157" s="379" t="s">
        <v>532</v>
      </c>
      <c r="C157" s="394">
        <f t="shared" si="4"/>
        <v>0.05</v>
      </c>
      <c r="D157" s="394">
        <v>0.05</v>
      </c>
      <c r="E157" s="375"/>
      <c r="F157" s="375"/>
      <c r="G157" s="378" t="s">
        <v>1136</v>
      </c>
      <c r="H157" s="381"/>
      <c r="I157" s="375" t="s">
        <v>387</v>
      </c>
    </row>
    <row r="158" spans="1:9" ht="25.5" x14ac:dyDescent="0.25">
      <c r="A158" s="375">
        <v>50</v>
      </c>
      <c r="B158" s="377" t="s">
        <v>532</v>
      </c>
      <c r="C158" s="394">
        <f t="shared" si="4"/>
        <v>0.75</v>
      </c>
      <c r="D158" s="394">
        <v>0.75</v>
      </c>
      <c r="E158" s="380"/>
      <c r="F158" s="380"/>
      <c r="G158" s="378" t="s">
        <v>1137</v>
      </c>
      <c r="H158" s="381"/>
      <c r="I158" s="375" t="s">
        <v>395</v>
      </c>
    </row>
    <row r="159" spans="1:9" ht="25.5" x14ac:dyDescent="0.25">
      <c r="A159" s="375">
        <v>51</v>
      </c>
      <c r="B159" s="379" t="s">
        <v>532</v>
      </c>
      <c r="C159" s="394">
        <f t="shared" si="4"/>
        <v>0.1</v>
      </c>
      <c r="D159" s="394">
        <v>0.1</v>
      </c>
      <c r="E159" s="375"/>
      <c r="F159" s="375"/>
      <c r="G159" s="378" t="s">
        <v>1138</v>
      </c>
      <c r="H159" s="381"/>
      <c r="I159" s="375" t="s">
        <v>387</v>
      </c>
    </row>
    <row r="160" spans="1:9" x14ac:dyDescent="0.25">
      <c r="A160" s="375">
        <v>52</v>
      </c>
      <c r="B160" s="379" t="s">
        <v>532</v>
      </c>
      <c r="C160" s="394">
        <f t="shared" si="4"/>
        <v>0.25</v>
      </c>
      <c r="D160" s="394">
        <v>0.25</v>
      </c>
      <c r="E160" s="380"/>
      <c r="F160" s="380"/>
      <c r="G160" s="378" t="s">
        <v>1139</v>
      </c>
      <c r="H160" s="381"/>
      <c r="I160" s="375" t="s">
        <v>395</v>
      </c>
    </row>
    <row r="161" spans="1:9" x14ac:dyDescent="0.25">
      <c r="A161" s="375">
        <v>53</v>
      </c>
      <c r="B161" s="377" t="s">
        <v>532</v>
      </c>
      <c r="C161" s="394">
        <f t="shared" si="4"/>
        <v>0.9</v>
      </c>
      <c r="D161" s="394">
        <v>0.9</v>
      </c>
      <c r="E161" s="375"/>
      <c r="F161" s="375"/>
      <c r="G161" s="375" t="s">
        <v>643</v>
      </c>
      <c r="H161" s="381"/>
      <c r="I161" s="375" t="s">
        <v>395</v>
      </c>
    </row>
    <row r="162" spans="1:9" x14ac:dyDescent="0.25">
      <c r="A162" s="278" t="s">
        <v>278</v>
      </c>
      <c r="B162" s="385" t="s">
        <v>695</v>
      </c>
      <c r="C162" s="399">
        <f>SUM(C163:C165)</f>
        <v>2.0299999999999998</v>
      </c>
      <c r="D162" s="399">
        <f>SUM(D163:D165)</f>
        <v>2.0299999999999998</v>
      </c>
      <c r="E162" s="399">
        <f>SUM(E163:E165)</f>
        <v>0</v>
      </c>
      <c r="F162" s="399">
        <f>SUM(F163:F165)</f>
        <v>0</v>
      </c>
      <c r="G162" s="382"/>
      <c r="H162" s="388"/>
      <c r="I162" s="278"/>
    </row>
    <row r="163" spans="1:9" ht="25.5" x14ac:dyDescent="0.25">
      <c r="A163" s="375">
        <v>1</v>
      </c>
      <c r="B163" s="379" t="s">
        <v>695</v>
      </c>
      <c r="C163" s="394">
        <f t="shared" si="4"/>
        <v>1.5</v>
      </c>
      <c r="D163" s="394">
        <v>1.5</v>
      </c>
      <c r="E163" s="380"/>
      <c r="F163" s="380"/>
      <c r="G163" s="378" t="s">
        <v>1140</v>
      </c>
      <c r="H163" s="381"/>
      <c r="I163" s="375" t="s">
        <v>387</v>
      </c>
    </row>
    <row r="164" spans="1:9" ht="51" x14ac:dyDescent="0.25">
      <c r="A164" s="375">
        <v>2</v>
      </c>
      <c r="B164" s="376" t="s">
        <v>695</v>
      </c>
      <c r="C164" s="394">
        <f t="shared" si="4"/>
        <v>0.5</v>
      </c>
      <c r="D164" s="394">
        <v>0.5</v>
      </c>
      <c r="E164" s="375"/>
      <c r="F164" s="375"/>
      <c r="G164" s="378" t="s">
        <v>1141</v>
      </c>
      <c r="H164" s="381"/>
      <c r="I164" s="375" t="s">
        <v>387</v>
      </c>
    </row>
    <row r="165" spans="1:9" ht="25.5" x14ac:dyDescent="0.25">
      <c r="A165" s="375">
        <v>3</v>
      </c>
      <c r="B165" s="376" t="s">
        <v>695</v>
      </c>
      <c r="C165" s="394">
        <f t="shared" si="4"/>
        <v>0.03</v>
      </c>
      <c r="D165" s="394">
        <v>0.03</v>
      </c>
      <c r="E165" s="375"/>
      <c r="F165" s="375"/>
      <c r="G165" s="378" t="s">
        <v>1142</v>
      </c>
      <c r="H165" s="381"/>
      <c r="I165" s="375" t="s">
        <v>395</v>
      </c>
    </row>
    <row r="166" spans="1:9" x14ac:dyDescent="0.25">
      <c r="A166" s="278" t="s">
        <v>282</v>
      </c>
      <c r="B166" s="387" t="s">
        <v>672</v>
      </c>
      <c r="C166" s="399">
        <f>C167</f>
        <v>1.2</v>
      </c>
      <c r="D166" s="399">
        <f>D167</f>
        <v>1.2</v>
      </c>
      <c r="E166" s="399">
        <f>E167</f>
        <v>0</v>
      </c>
      <c r="F166" s="399">
        <f>F167</f>
        <v>0</v>
      </c>
      <c r="G166" s="382"/>
      <c r="H166" s="388"/>
      <c r="I166" s="278"/>
    </row>
    <row r="167" spans="1:9" ht="25.5" x14ac:dyDescent="0.25">
      <c r="A167" s="375">
        <v>1</v>
      </c>
      <c r="B167" s="395" t="s">
        <v>696</v>
      </c>
      <c r="C167" s="394">
        <f t="shared" si="4"/>
        <v>1.2</v>
      </c>
      <c r="D167" s="394">
        <v>1.2</v>
      </c>
      <c r="E167" s="380"/>
      <c r="F167" s="380"/>
      <c r="G167" s="378" t="s">
        <v>1143</v>
      </c>
      <c r="H167" s="375"/>
      <c r="I167" s="375" t="s">
        <v>387</v>
      </c>
    </row>
    <row r="168" spans="1:9" x14ac:dyDescent="0.25">
      <c r="A168" s="278" t="s">
        <v>285</v>
      </c>
      <c r="B168" s="385" t="s">
        <v>224</v>
      </c>
      <c r="C168" s="399">
        <f>C169+C170</f>
        <v>0.45</v>
      </c>
      <c r="D168" s="399">
        <f>D169+D170</f>
        <v>0.45</v>
      </c>
      <c r="E168" s="399">
        <f>E169+E170</f>
        <v>0</v>
      </c>
      <c r="F168" s="399">
        <v>0</v>
      </c>
      <c r="G168" s="382"/>
      <c r="H168" s="278"/>
      <c r="I168" s="278"/>
    </row>
    <row r="169" spans="1:9" ht="25.5" x14ac:dyDescent="0.25">
      <c r="A169" s="375">
        <v>1</v>
      </c>
      <c r="B169" s="377" t="s">
        <v>697</v>
      </c>
      <c r="C169" s="394">
        <f t="shared" si="4"/>
        <v>0.25</v>
      </c>
      <c r="D169" s="394">
        <v>0.25</v>
      </c>
      <c r="E169" s="380"/>
      <c r="F169" s="380"/>
      <c r="G169" s="378" t="s">
        <v>1061</v>
      </c>
      <c r="H169" s="375"/>
      <c r="I169" s="375" t="s">
        <v>395</v>
      </c>
    </row>
    <row r="170" spans="1:9" ht="25.5" x14ac:dyDescent="0.25">
      <c r="A170" s="375">
        <v>2</v>
      </c>
      <c r="B170" s="377" t="s">
        <v>697</v>
      </c>
      <c r="C170" s="394">
        <f>SUM(D170:F170)</f>
        <v>0.2</v>
      </c>
      <c r="D170" s="394">
        <v>0.2</v>
      </c>
      <c r="E170" s="380"/>
      <c r="F170" s="380"/>
      <c r="G170" s="375" t="s">
        <v>1066</v>
      </c>
      <c r="H170" s="375"/>
      <c r="I170" s="375" t="s">
        <v>395</v>
      </c>
    </row>
    <row r="171" spans="1:9" x14ac:dyDescent="0.25">
      <c r="A171" s="278">
        <f>A170+A167+A165+A161+A107+A105+A102+A100+A98+A96+A90+A88</f>
        <v>73</v>
      </c>
      <c r="B171" s="385" t="s">
        <v>1253</v>
      </c>
      <c r="C171" s="399">
        <f>C86+C89+C91+C97+C99+C101+C103+C106+C108+C162+C166+C168</f>
        <v>32.975000000000009</v>
      </c>
      <c r="D171" s="399">
        <f>D86+D89+D91+D97+D99+D101+D103+D106+D108+D162+D166+D168</f>
        <v>32.975000000000009</v>
      </c>
      <c r="E171" s="399">
        <f>E86+E89+E91+E97+E99+E101+E103+E106+E108+E162+E166+E168</f>
        <v>0</v>
      </c>
      <c r="F171" s="399">
        <f>F86+F89+F91+F97+F99+F101+F103+F106+F108+F162+F166+F168</f>
        <v>0</v>
      </c>
      <c r="G171" s="278"/>
      <c r="H171" s="278"/>
      <c r="I171" s="278"/>
    </row>
    <row r="172" spans="1:9" x14ac:dyDescent="0.25">
      <c r="A172" s="643">
        <f>A171+A84</f>
        <v>137</v>
      </c>
      <c r="B172" s="385" t="s">
        <v>1254</v>
      </c>
      <c r="C172" s="400">
        <f>C84+C171</f>
        <v>84.995000000000005</v>
      </c>
      <c r="D172" s="400">
        <f>D84+D171</f>
        <v>83.644999999999996</v>
      </c>
      <c r="E172" s="400">
        <f>E84+E171</f>
        <v>1.35</v>
      </c>
      <c r="F172" s="400">
        <v>0</v>
      </c>
      <c r="G172" s="396"/>
      <c r="H172" s="278"/>
      <c r="I172" s="396"/>
    </row>
    <row r="174" spans="1:9" x14ac:dyDescent="0.25">
      <c r="H174" s="38" t="s">
        <v>1311</v>
      </c>
    </row>
  </sheetData>
  <mergeCells count="12">
    <mergeCell ref="A1:I1"/>
    <mergeCell ref="A2:I2"/>
    <mergeCell ref="A8:I8"/>
    <mergeCell ref="H38:H75"/>
    <mergeCell ref="A85:I85"/>
    <mergeCell ref="A5:A6"/>
    <mergeCell ref="B5:B6"/>
    <mergeCell ref="C5:C6"/>
    <mergeCell ref="D5:F5"/>
    <mergeCell ref="G5:G6"/>
    <mergeCell ref="H5:H6"/>
    <mergeCell ref="I5:I6"/>
  </mergeCells>
  <conditionalFormatting sqref="B94 B11:B12 B24:B25">
    <cfRule type="cellIs" dxfId="13" priority="7" stopIfTrue="1" operator="equal">
      <formula>0</formula>
    </cfRule>
  </conditionalFormatting>
  <conditionalFormatting sqref="B86">
    <cfRule type="cellIs" dxfId="12" priority="1" stopIfTrue="1" operator="equal">
      <formula>0</formula>
    </cfRule>
  </conditionalFormatting>
  <pageMargins left="0.62" right="0.44" top="0.71" bottom="0.36" header="0.3" footer="0.17"/>
  <pageSetup paperSize="9" orientation="landscape" r:id="rId1"/>
  <headerFooter>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37"/>
  <sheetViews>
    <sheetView workbookViewId="0">
      <selection activeCell="E137" sqref="E137:I137"/>
    </sheetView>
  </sheetViews>
  <sheetFormatPr defaultRowHeight="18.75" x14ac:dyDescent="0.3"/>
  <cols>
    <col min="1" max="1" width="5.42578125" style="40" customWidth="1"/>
    <col min="2" max="2" width="32.85546875" style="39" customWidth="1"/>
    <col min="3" max="3" width="8.7109375" style="40" customWidth="1"/>
    <col min="4" max="4" width="8" style="40" customWidth="1"/>
    <col min="5" max="6" width="5.5703125" style="40" customWidth="1"/>
    <col min="7" max="7" width="29.5703125" style="39" customWidth="1"/>
    <col min="8" max="8" width="37.42578125" style="39" customWidth="1"/>
    <col min="9" max="9" width="6.5703125" style="39" customWidth="1"/>
    <col min="10" max="62" width="9.140625" style="44"/>
    <col min="63" max="16384" width="9.140625" style="39"/>
  </cols>
  <sheetData>
    <row r="1" spans="1:62" s="3" customFormat="1" ht="31.9" customHeight="1" x14ac:dyDescent="0.25">
      <c r="A1" s="664" t="s">
        <v>54</v>
      </c>
      <c r="B1" s="664"/>
      <c r="C1" s="664"/>
      <c r="D1" s="664"/>
      <c r="E1" s="664"/>
      <c r="F1" s="664"/>
      <c r="G1" s="664"/>
      <c r="H1" s="664"/>
      <c r="I1" s="66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row>
    <row r="2" spans="1:62" s="3" customFormat="1" ht="18" customHeight="1" x14ac:dyDescent="0.25">
      <c r="A2" s="669" t="str">
        <f>'Tong '!A2:H2</f>
        <v>( Kèm theo Tờ trình số 398/UBND-NL2 ngày 05 tháng 12 năm 2017 của UBND tỉnh)</v>
      </c>
      <c r="B2" s="669"/>
      <c r="C2" s="669"/>
      <c r="D2" s="669"/>
      <c r="E2" s="669"/>
      <c r="F2" s="669"/>
      <c r="G2" s="669"/>
      <c r="H2" s="669"/>
      <c r="I2" s="669"/>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row>
    <row r="3" spans="1:62" s="3" customFormat="1" ht="17.25" customHeight="1" x14ac:dyDescent="0.25">
      <c r="A3" s="69"/>
      <c r="B3" s="69"/>
      <c r="C3" s="275"/>
      <c r="D3" s="275"/>
      <c r="E3" s="275"/>
      <c r="F3" s="275"/>
      <c r="G3" s="69"/>
      <c r="H3" s="69"/>
      <c r="I3" s="69"/>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row>
    <row r="4" spans="1:62" s="420" customFormat="1" ht="30.75" customHeight="1" x14ac:dyDescent="0.2">
      <c r="A4" s="700" t="s">
        <v>0</v>
      </c>
      <c r="B4" s="701" t="s">
        <v>8</v>
      </c>
      <c r="C4" s="702" t="s">
        <v>6</v>
      </c>
      <c r="D4" s="703" t="s">
        <v>33</v>
      </c>
      <c r="E4" s="703"/>
      <c r="F4" s="703"/>
      <c r="G4" s="701" t="s">
        <v>39</v>
      </c>
      <c r="H4" s="703" t="s">
        <v>34</v>
      </c>
      <c r="I4" s="703" t="s">
        <v>27</v>
      </c>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I4" s="419"/>
      <c r="AJ4" s="419"/>
      <c r="AK4" s="419"/>
      <c r="AL4" s="419"/>
      <c r="AM4" s="419"/>
      <c r="AN4" s="419"/>
      <c r="AO4" s="419"/>
      <c r="AP4" s="419"/>
      <c r="AQ4" s="419"/>
      <c r="AR4" s="419"/>
      <c r="AS4" s="419"/>
      <c r="AT4" s="419"/>
      <c r="AU4" s="419"/>
      <c r="AV4" s="419"/>
      <c r="AW4" s="419"/>
      <c r="AX4" s="419"/>
      <c r="AY4" s="419"/>
      <c r="AZ4" s="419"/>
      <c r="BA4" s="419"/>
      <c r="BB4" s="419"/>
      <c r="BC4" s="419"/>
      <c r="BD4" s="419"/>
      <c r="BE4" s="419"/>
      <c r="BF4" s="419"/>
      <c r="BG4" s="419"/>
      <c r="BH4" s="419"/>
      <c r="BI4" s="419"/>
      <c r="BJ4" s="419"/>
    </row>
    <row r="5" spans="1:62" s="420" customFormat="1" ht="31.5" customHeight="1" x14ac:dyDescent="0.2">
      <c r="A5" s="700"/>
      <c r="B5" s="701"/>
      <c r="C5" s="702"/>
      <c r="D5" s="312" t="s">
        <v>3</v>
      </c>
      <c r="E5" s="312" t="s">
        <v>1</v>
      </c>
      <c r="F5" s="312" t="s">
        <v>2</v>
      </c>
      <c r="G5" s="701"/>
      <c r="H5" s="703"/>
      <c r="I5" s="703"/>
      <c r="J5" s="419"/>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c r="AL5" s="419"/>
      <c r="AM5" s="419"/>
      <c r="AN5" s="419"/>
      <c r="AO5" s="419"/>
      <c r="AP5" s="419"/>
      <c r="AQ5" s="419"/>
      <c r="AR5" s="419"/>
      <c r="AS5" s="419"/>
      <c r="AT5" s="419"/>
      <c r="AU5" s="419"/>
      <c r="AV5" s="419"/>
      <c r="AW5" s="419"/>
      <c r="AX5" s="419"/>
      <c r="AY5" s="419"/>
      <c r="AZ5" s="419"/>
      <c r="BA5" s="419"/>
      <c r="BB5" s="419"/>
      <c r="BC5" s="419"/>
      <c r="BD5" s="419"/>
      <c r="BE5" s="419"/>
      <c r="BF5" s="419"/>
      <c r="BG5" s="419"/>
      <c r="BH5" s="419"/>
      <c r="BI5" s="419"/>
      <c r="BJ5" s="419"/>
    </row>
    <row r="6" spans="1:62" s="423" customFormat="1" ht="22.5" x14ac:dyDescent="0.2">
      <c r="A6" s="421">
        <v>-1</v>
      </c>
      <c r="B6" s="421">
        <v>-2</v>
      </c>
      <c r="C6" s="421" t="s">
        <v>35</v>
      </c>
      <c r="D6" s="421">
        <v>-4</v>
      </c>
      <c r="E6" s="421">
        <v>-5</v>
      </c>
      <c r="F6" s="421">
        <v>-6</v>
      </c>
      <c r="G6" s="421">
        <v>-7</v>
      </c>
      <c r="H6" s="421">
        <v>-8</v>
      </c>
      <c r="I6" s="421">
        <v>-9</v>
      </c>
      <c r="J6" s="422"/>
      <c r="K6" s="422"/>
      <c r="L6" s="422"/>
      <c r="M6" s="422"/>
      <c r="N6" s="422"/>
      <c r="O6" s="422"/>
      <c r="P6" s="422"/>
      <c r="Q6" s="422"/>
      <c r="R6" s="422"/>
      <c r="S6" s="422"/>
      <c r="T6" s="422"/>
      <c r="U6" s="422"/>
      <c r="V6" s="422"/>
      <c r="W6" s="422"/>
      <c r="X6" s="422"/>
      <c r="Y6" s="422"/>
      <c r="Z6" s="422"/>
      <c r="AA6" s="422"/>
      <c r="AB6" s="422"/>
      <c r="AC6" s="422"/>
      <c r="AD6" s="422"/>
      <c r="AE6" s="422"/>
      <c r="AF6" s="422"/>
      <c r="AG6" s="422"/>
      <c r="AH6" s="422"/>
      <c r="AI6" s="422"/>
      <c r="AJ6" s="422"/>
      <c r="AK6" s="422"/>
      <c r="AL6" s="422"/>
      <c r="AM6" s="422"/>
      <c r="AN6" s="422"/>
      <c r="AO6" s="422"/>
      <c r="AP6" s="422"/>
      <c r="AQ6" s="422"/>
      <c r="AR6" s="422"/>
      <c r="AS6" s="422"/>
      <c r="AT6" s="422"/>
      <c r="AU6" s="422"/>
      <c r="AV6" s="422"/>
      <c r="AW6" s="422"/>
      <c r="AX6" s="422"/>
      <c r="AY6" s="422"/>
      <c r="AZ6" s="422"/>
      <c r="BA6" s="422"/>
      <c r="BB6" s="422"/>
      <c r="BC6" s="422"/>
      <c r="BD6" s="422"/>
      <c r="BE6" s="422"/>
      <c r="BF6" s="422"/>
      <c r="BG6" s="422"/>
      <c r="BH6" s="422"/>
      <c r="BI6" s="422"/>
      <c r="BJ6" s="422"/>
    </row>
    <row r="7" spans="1:62" x14ac:dyDescent="0.3">
      <c r="A7" s="733" t="s">
        <v>41</v>
      </c>
      <c r="B7" s="734"/>
      <c r="C7" s="734"/>
      <c r="D7" s="734"/>
      <c r="E7" s="734"/>
      <c r="F7" s="734"/>
      <c r="G7" s="734"/>
      <c r="H7" s="734"/>
      <c r="I7" s="735"/>
    </row>
    <row r="8" spans="1:62" x14ac:dyDescent="0.3">
      <c r="A8" s="83" t="s">
        <v>22</v>
      </c>
      <c r="B8" s="123" t="s">
        <v>304</v>
      </c>
      <c r="C8" s="279">
        <f>C9</f>
        <v>5</v>
      </c>
      <c r="D8" s="279">
        <f>D9</f>
        <v>5</v>
      </c>
      <c r="E8" s="279">
        <f>E9</f>
        <v>0</v>
      </c>
      <c r="F8" s="279">
        <f>F9</f>
        <v>0</v>
      </c>
      <c r="G8" s="125"/>
      <c r="H8" s="125"/>
      <c r="I8" s="125"/>
    </row>
    <row r="9" spans="1:62" ht="27" x14ac:dyDescent="0.3">
      <c r="A9" s="54">
        <v>1</v>
      </c>
      <c r="B9" s="87" t="s">
        <v>305</v>
      </c>
      <c r="C9" s="347">
        <f>SUM(D9:F9)</f>
        <v>5</v>
      </c>
      <c r="D9" s="347">
        <v>5</v>
      </c>
      <c r="E9" s="54"/>
      <c r="F9" s="54"/>
      <c r="G9" s="87" t="s">
        <v>306</v>
      </c>
      <c r="H9" s="404" t="s">
        <v>307</v>
      </c>
      <c r="I9" s="405"/>
    </row>
    <row r="10" spans="1:62" x14ac:dyDescent="0.3">
      <c r="A10" s="83" t="s">
        <v>23</v>
      </c>
      <c r="B10" s="92" t="s">
        <v>308</v>
      </c>
      <c r="C10" s="279">
        <f>C11+C12</f>
        <v>7</v>
      </c>
      <c r="D10" s="279">
        <f>D11+D12</f>
        <v>7</v>
      </c>
      <c r="E10" s="279">
        <f>E11+E12</f>
        <v>0</v>
      </c>
      <c r="F10" s="279">
        <f>F11+F12</f>
        <v>0</v>
      </c>
      <c r="G10" s="91"/>
      <c r="H10" s="124"/>
      <c r="I10" s="124"/>
    </row>
    <row r="11" spans="1:62" ht="25.5" x14ac:dyDescent="0.3">
      <c r="A11" s="85">
        <v>1</v>
      </c>
      <c r="B11" s="87" t="s">
        <v>738</v>
      </c>
      <c r="C11" s="347">
        <f>SUM(D11:F11)</f>
        <v>6</v>
      </c>
      <c r="D11" s="347">
        <v>6</v>
      </c>
      <c r="E11" s="347"/>
      <c r="F11" s="347"/>
      <c r="G11" s="87" t="s">
        <v>309</v>
      </c>
      <c r="H11" s="125" t="s">
        <v>310</v>
      </c>
      <c r="I11" s="87"/>
    </row>
    <row r="12" spans="1:62" ht="27" x14ac:dyDescent="0.3">
      <c r="A12" s="85">
        <v>2</v>
      </c>
      <c r="B12" s="87" t="s">
        <v>738</v>
      </c>
      <c r="C12" s="347">
        <f>SUM(D12:F12)</f>
        <v>1</v>
      </c>
      <c r="D12" s="347">
        <v>1</v>
      </c>
      <c r="E12" s="347"/>
      <c r="F12" s="347"/>
      <c r="G12" s="87" t="s">
        <v>311</v>
      </c>
      <c r="H12" s="404" t="s">
        <v>307</v>
      </c>
      <c r="I12" s="87"/>
    </row>
    <row r="13" spans="1:62" x14ac:dyDescent="0.3">
      <c r="A13" s="83" t="s">
        <v>24</v>
      </c>
      <c r="B13" s="92" t="s">
        <v>251</v>
      </c>
      <c r="C13" s="279">
        <f>SUM(C14:C17)</f>
        <v>13.700000000000001</v>
      </c>
      <c r="D13" s="279">
        <f>SUM(D14:D17)</f>
        <v>13.700000000000001</v>
      </c>
      <c r="E13" s="279">
        <f>SUM(E14:E17)</f>
        <v>0</v>
      </c>
      <c r="F13" s="279">
        <f>SUM(F14:F17)</f>
        <v>0</v>
      </c>
      <c r="G13" s="91"/>
      <c r="H13" s="124"/>
      <c r="I13" s="124"/>
    </row>
    <row r="14" spans="1:62" ht="25.5" x14ac:dyDescent="0.3">
      <c r="A14" s="85">
        <v>1</v>
      </c>
      <c r="B14" s="87" t="s">
        <v>739</v>
      </c>
      <c r="C14" s="347">
        <f>SUM(D14:F14)</f>
        <v>8</v>
      </c>
      <c r="D14" s="347">
        <v>8</v>
      </c>
      <c r="E14" s="347"/>
      <c r="F14" s="347"/>
      <c r="G14" s="87" t="s">
        <v>312</v>
      </c>
      <c r="H14" s="125" t="s">
        <v>313</v>
      </c>
      <c r="I14" s="87"/>
    </row>
    <row r="15" spans="1:62" ht="25.5" x14ac:dyDescent="0.3">
      <c r="A15" s="85">
        <v>2</v>
      </c>
      <c r="B15" s="87" t="s">
        <v>739</v>
      </c>
      <c r="C15" s="347">
        <f t="shared" ref="C15:C61" si="0">SUM(D15:F15)</f>
        <v>1.8</v>
      </c>
      <c r="D15" s="347">
        <v>1.8</v>
      </c>
      <c r="E15" s="347"/>
      <c r="F15" s="347"/>
      <c r="G15" s="87" t="s">
        <v>314</v>
      </c>
      <c r="H15" s="125" t="s">
        <v>315</v>
      </c>
      <c r="I15" s="87"/>
    </row>
    <row r="16" spans="1:62" ht="25.5" x14ac:dyDescent="0.3">
      <c r="A16" s="85">
        <v>3</v>
      </c>
      <c r="B16" s="87" t="s">
        <v>739</v>
      </c>
      <c r="C16" s="347">
        <f t="shared" si="0"/>
        <v>3.1</v>
      </c>
      <c r="D16" s="347">
        <v>3.1</v>
      </c>
      <c r="E16" s="347"/>
      <c r="F16" s="347"/>
      <c r="G16" s="87" t="s">
        <v>316</v>
      </c>
      <c r="H16" s="125" t="s">
        <v>317</v>
      </c>
      <c r="I16" s="87"/>
    </row>
    <row r="17" spans="1:62" ht="25.5" x14ac:dyDescent="0.3">
      <c r="A17" s="85">
        <v>4</v>
      </c>
      <c r="B17" s="87" t="s">
        <v>739</v>
      </c>
      <c r="C17" s="347">
        <f t="shared" si="0"/>
        <v>0.8</v>
      </c>
      <c r="D17" s="347">
        <v>0.8</v>
      </c>
      <c r="E17" s="347"/>
      <c r="F17" s="347"/>
      <c r="G17" s="87" t="s">
        <v>318</v>
      </c>
      <c r="H17" s="125" t="s">
        <v>319</v>
      </c>
      <c r="I17" s="87"/>
    </row>
    <row r="18" spans="1:62" x14ac:dyDescent="0.3">
      <c r="A18" s="83" t="s">
        <v>25</v>
      </c>
      <c r="B18" s="92" t="s">
        <v>57</v>
      </c>
      <c r="C18" s="279">
        <f>C19</f>
        <v>0.8</v>
      </c>
      <c r="D18" s="279">
        <f>D19</f>
        <v>0.8</v>
      </c>
      <c r="E18" s="279">
        <f>E19+E56</f>
        <v>0</v>
      </c>
      <c r="F18" s="279">
        <f>F19+F56</f>
        <v>0</v>
      </c>
      <c r="G18" s="91"/>
      <c r="H18" s="124"/>
      <c r="I18" s="124"/>
    </row>
    <row r="19" spans="1:62" x14ac:dyDescent="0.3">
      <c r="A19" s="85">
        <v>1</v>
      </c>
      <c r="B19" s="87" t="s">
        <v>320</v>
      </c>
      <c r="C19" s="347">
        <f>SUM(D19:F19)</f>
        <v>0.8</v>
      </c>
      <c r="D19" s="347">
        <v>0.8</v>
      </c>
      <c r="E19" s="347"/>
      <c r="F19" s="347"/>
      <c r="G19" s="87" t="s">
        <v>321</v>
      </c>
      <c r="H19" s="125" t="s">
        <v>322</v>
      </c>
      <c r="I19" s="87"/>
    </row>
    <row r="20" spans="1:62" x14ac:dyDescent="0.3">
      <c r="A20" s="83" t="s">
        <v>103</v>
      </c>
      <c r="B20" s="92" t="s">
        <v>265</v>
      </c>
      <c r="C20" s="279">
        <f>C21</f>
        <v>9</v>
      </c>
      <c r="D20" s="279">
        <f>D21</f>
        <v>9</v>
      </c>
      <c r="E20" s="279">
        <f>E21</f>
        <v>0</v>
      </c>
      <c r="F20" s="279">
        <f>F21</f>
        <v>0</v>
      </c>
      <c r="G20" s="93"/>
      <c r="H20" s="280"/>
      <c r="I20" s="93"/>
    </row>
    <row r="21" spans="1:62" ht="27" x14ac:dyDescent="0.3">
      <c r="A21" s="85">
        <v>1</v>
      </c>
      <c r="B21" s="87" t="s">
        <v>323</v>
      </c>
      <c r="C21" s="347">
        <f>SUM(D21:F21)</f>
        <v>9</v>
      </c>
      <c r="D21" s="347">
        <v>9</v>
      </c>
      <c r="E21" s="54"/>
      <c r="F21" s="54"/>
      <c r="G21" s="87" t="s">
        <v>324</v>
      </c>
      <c r="H21" s="404" t="s">
        <v>325</v>
      </c>
      <c r="I21" s="406"/>
    </row>
    <row r="22" spans="1:62" x14ac:dyDescent="0.3">
      <c r="A22" s="83" t="s">
        <v>111</v>
      </c>
      <c r="B22" s="92" t="s">
        <v>326</v>
      </c>
      <c r="C22" s="279">
        <f>C23</f>
        <v>0.5</v>
      </c>
      <c r="D22" s="279">
        <f t="shared" ref="D22:F22" si="1">D23</f>
        <v>0.5</v>
      </c>
      <c r="E22" s="279">
        <f t="shared" si="1"/>
        <v>0</v>
      </c>
      <c r="F22" s="279">
        <f t="shared" si="1"/>
        <v>0</v>
      </c>
      <c r="G22" s="91"/>
      <c r="H22" s="124"/>
      <c r="I22" s="124"/>
    </row>
    <row r="23" spans="1:62" ht="25.5" x14ac:dyDescent="0.3">
      <c r="A23" s="85">
        <v>2</v>
      </c>
      <c r="B23" s="91" t="s">
        <v>327</v>
      </c>
      <c r="C23" s="347">
        <f t="shared" si="0"/>
        <v>0.5</v>
      </c>
      <c r="D23" s="347">
        <v>0.5</v>
      </c>
      <c r="E23" s="279"/>
      <c r="F23" s="279"/>
      <c r="G23" s="91" t="s">
        <v>743</v>
      </c>
      <c r="H23" s="124" t="s">
        <v>328</v>
      </c>
      <c r="I23" s="124"/>
    </row>
    <row r="24" spans="1:62" x14ac:dyDescent="0.3">
      <c r="A24" s="79" t="s">
        <v>215</v>
      </c>
      <c r="B24" s="92" t="s">
        <v>329</v>
      </c>
      <c r="C24" s="279">
        <f>C25+C26</f>
        <v>4.3600000000000003</v>
      </c>
      <c r="D24" s="279">
        <f t="shared" ref="D24:F24" si="2">D25+D26</f>
        <v>4.3600000000000003</v>
      </c>
      <c r="E24" s="279">
        <f t="shared" si="2"/>
        <v>0</v>
      </c>
      <c r="F24" s="279">
        <f t="shared" si="2"/>
        <v>0</v>
      </c>
      <c r="G24" s="91"/>
      <c r="H24" s="124"/>
      <c r="I24" s="124"/>
    </row>
    <row r="25" spans="1:62" ht="27" x14ac:dyDescent="0.3">
      <c r="A25" s="407">
        <v>3</v>
      </c>
      <c r="B25" s="87" t="s">
        <v>330</v>
      </c>
      <c r="C25" s="347">
        <f t="shared" si="0"/>
        <v>4.16</v>
      </c>
      <c r="D25" s="347">
        <v>4.16</v>
      </c>
      <c r="E25" s="54"/>
      <c r="F25" s="54"/>
      <c r="G25" s="87" t="s">
        <v>331</v>
      </c>
      <c r="H25" s="404" t="s">
        <v>332</v>
      </c>
      <c r="I25" s="406"/>
    </row>
    <row r="26" spans="1:62" ht="25.5" x14ac:dyDescent="0.3">
      <c r="A26" s="407">
        <v>4</v>
      </c>
      <c r="B26" s="87" t="s">
        <v>744</v>
      </c>
      <c r="C26" s="347">
        <f t="shared" si="0"/>
        <v>0.2</v>
      </c>
      <c r="D26" s="347">
        <v>0.2</v>
      </c>
      <c r="E26" s="54"/>
      <c r="F26" s="54"/>
      <c r="G26" s="87" t="s">
        <v>333</v>
      </c>
      <c r="H26" s="125" t="s">
        <v>334</v>
      </c>
      <c r="I26" s="406"/>
    </row>
    <row r="27" spans="1:62" x14ac:dyDescent="0.3">
      <c r="A27" s="83" t="s">
        <v>218</v>
      </c>
      <c r="B27" s="92" t="s">
        <v>241</v>
      </c>
      <c r="C27" s="279">
        <f>C28+C29</f>
        <v>9.6</v>
      </c>
      <c r="D27" s="279">
        <f t="shared" ref="D27:F27" si="3">D28+D29</f>
        <v>9.6</v>
      </c>
      <c r="E27" s="279">
        <f t="shared" si="3"/>
        <v>0</v>
      </c>
      <c r="F27" s="279">
        <f t="shared" si="3"/>
        <v>0</v>
      </c>
      <c r="G27" s="91"/>
      <c r="H27" s="124"/>
      <c r="I27" s="124"/>
    </row>
    <row r="28" spans="1:62" ht="27" x14ac:dyDescent="0.3">
      <c r="A28" s="85">
        <v>1</v>
      </c>
      <c r="B28" s="87" t="s">
        <v>335</v>
      </c>
      <c r="C28" s="347">
        <f t="shared" si="0"/>
        <v>3</v>
      </c>
      <c r="D28" s="347">
        <v>3</v>
      </c>
      <c r="E28" s="54"/>
      <c r="F28" s="54"/>
      <c r="G28" s="87" t="s">
        <v>336</v>
      </c>
      <c r="H28" s="404" t="s">
        <v>337</v>
      </c>
      <c r="I28" s="406"/>
    </row>
    <row r="29" spans="1:62" ht="38.25" x14ac:dyDescent="0.3">
      <c r="A29" s="85">
        <v>3</v>
      </c>
      <c r="B29" s="87" t="s">
        <v>338</v>
      </c>
      <c r="C29" s="347">
        <f t="shared" si="0"/>
        <v>6.6</v>
      </c>
      <c r="D29" s="347">
        <v>6.6</v>
      </c>
      <c r="E29" s="54"/>
      <c r="F29" s="54"/>
      <c r="G29" s="87" t="s">
        <v>339</v>
      </c>
      <c r="H29" s="404" t="s">
        <v>1245</v>
      </c>
      <c r="I29" s="406"/>
    </row>
    <row r="30" spans="1:62" s="626" customFormat="1" x14ac:dyDescent="0.3">
      <c r="A30" s="619" t="s">
        <v>223</v>
      </c>
      <c r="B30" s="620" t="s">
        <v>79</v>
      </c>
      <c r="C30" s="621">
        <f>C31</f>
        <v>0.03</v>
      </c>
      <c r="D30" s="621">
        <f t="shared" ref="D30:F30" si="4">D31</f>
        <v>0.03</v>
      </c>
      <c r="E30" s="621">
        <f t="shared" si="4"/>
        <v>0</v>
      </c>
      <c r="F30" s="621">
        <f t="shared" si="4"/>
        <v>0</v>
      </c>
      <c r="G30" s="620"/>
      <c r="H30" s="623"/>
      <c r="I30" s="624"/>
      <c r="J30" s="625"/>
      <c r="K30" s="625"/>
      <c r="L30" s="625"/>
      <c r="M30" s="625"/>
      <c r="N30" s="625"/>
      <c r="O30" s="625"/>
      <c r="P30" s="625"/>
      <c r="Q30" s="625"/>
      <c r="R30" s="625"/>
      <c r="S30" s="625"/>
      <c r="T30" s="625"/>
      <c r="U30" s="625"/>
      <c r="V30" s="625"/>
      <c r="W30" s="625"/>
      <c r="X30" s="625"/>
      <c r="Y30" s="625"/>
      <c r="Z30" s="625"/>
      <c r="AA30" s="625"/>
      <c r="AB30" s="625"/>
      <c r="AC30" s="625"/>
      <c r="AD30" s="625"/>
      <c r="AE30" s="625"/>
      <c r="AF30" s="625"/>
      <c r="AG30" s="625"/>
      <c r="AH30" s="625"/>
      <c r="AI30" s="625"/>
      <c r="AJ30" s="625"/>
      <c r="AK30" s="625"/>
      <c r="AL30" s="625"/>
      <c r="AM30" s="625"/>
      <c r="AN30" s="625"/>
      <c r="AO30" s="625"/>
      <c r="AP30" s="625"/>
      <c r="AQ30" s="625"/>
      <c r="AR30" s="625"/>
      <c r="AS30" s="625"/>
      <c r="AT30" s="625"/>
      <c r="AU30" s="625"/>
      <c r="AV30" s="625"/>
      <c r="AW30" s="625"/>
      <c r="AX30" s="625"/>
      <c r="AY30" s="625"/>
      <c r="AZ30" s="625"/>
      <c r="BA30" s="625"/>
      <c r="BB30" s="625"/>
      <c r="BC30" s="625"/>
      <c r="BD30" s="625"/>
      <c r="BE30" s="625"/>
      <c r="BF30" s="625"/>
      <c r="BG30" s="625"/>
      <c r="BH30" s="625"/>
      <c r="BI30" s="625"/>
      <c r="BJ30" s="625"/>
    </row>
    <row r="31" spans="1:62" s="606" customFormat="1" ht="51" x14ac:dyDescent="0.25">
      <c r="A31" s="602">
        <v>1</v>
      </c>
      <c r="B31" s="616" t="s">
        <v>1280</v>
      </c>
      <c r="C31" s="604">
        <f>SUM(D31:F31)</f>
        <v>0.03</v>
      </c>
      <c r="D31" s="617">
        <v>0.03</v>
      </c>
      <c r="E31" s="617"/>
      <c r="F31" s="617"/>
      <c r="G31" s="618" t="s">
        <v>1281</v>
      </c>
      <c r="H31" s="618" t="s">
        <v>1282</v>
      </c>
      <c r="I31" s="602"/>
    </row>
    <row r="32" spans="1:62" x14ac:dyDescent="0.3">
      <c r="A32" s="83" t="s">
        <v>278</v>
      </c>
      <c r="B32" s="92" t="s">
        <v>36</v>
      </c>
      <c r="C32" s="279">
        <f>C33</f>
        <v>2</v>
      </c>
      <c r="D32" s="279">
        <f>D33</f>
        <v>2</v>
      </c>
      <c r="E32" s="279">
        <f>E33</f>
        <v>0</v>
      </c>
      <c r="F32" s="279">
        <f>F33</f>
        <v>0</v>
      </c>
      <c r="G32" s="91"/>
      <c r="H32" s="124"/>
      <c r="I32" s="124"/>
    </row>
    <row r="33" spans="1:9" ht="27" x14ac:dyDescent="0.3">
      <c r="A33" s="85">
        <v>1</v>
      </c>
      <c r="B33" s="87" t="s">
        <v>342</v>
      </c>
      <c r="C33" s="347">
        <f t="shared" si="0"/>
        <v>2</v>
      </c>
      <c r="D33" s="347">
        <v>2</v>
      </c>
      <c r="E33" s="54"/>
      <c r="F33" s="54"/>
      <c r="G33" s="87" t="s">
        <v>343</v>
      </c>
      <c r="H33" s="404" t="s">
        <v>344</v>
      </c>
      <c r="I33" s="406"/>
    </row>
    <row r="34" spans="1:9" x14ac:dyDescent="0.3">
      <c r="A34" s="79" t="s">
        <v>282</v>
      </c>
      <c r="B34" s="92" t="s">
        <v>104</v>
      </c>
      <c r="C34" s="279">
        <f>SUM(C35:C56)</f>
        <v>28.119999999999997</v>
      </c>
      <c r="D34" s="279">
        <f>SUM(D35:D56)</f>
        <v>28.119999999999997</v>
      </c>
      <c r="E34" s="279">
        <f>SUM(E35:E56)</f>
        <v>0</v>
      </c>
      <c r="F34" s="279">
        <f>SUM(F35:F56)</f>
        <v>0</v>
      </c>
      <c r="G34" s="91"/>
      <c r="H34" s="124"/>
      <c r="I34" s="124"/>
    </row>
    <row r="35" spans="1:9" ht="51" x14ac:dyDescent="0.3">
      <c r="A35" s="85">
        <v>1</v>
      </c>
      <c r="B35" s="87" t="s">
        <v>104</v>
      </c>
      <c r="C35" s="347">
        <f t="shared" si="0"/>
        <v>2.1</v>
      </c>
      <c r="D35" s="347">
        <v>2.1</v>
      </c>
      <c r="E35" s="54"/>
      <c r="F35" s="54"/>
      <c r="G35" s="87" t="s">
        <v>745</v>
      </c>
      <c r="H35" s="406" t="s">
        <v>1019</v>
      </c>
      <c r="I35" s="87"/>
    </row>
    <row r="36" spans="1:9" ht="38.25" x14ac:dyDescent="0.3">
      <c r="A36" s="85">
        <v>2</v>
      </c>
      <c r="B36" s="87" t="s">
        <v>104</v>
      </c>
      <c r="C36" s="347">
        <f t="shared" si="0"/>
        <v>0.74</v>
      </c>
      <c r="D36" s="347">
        <v>0.74</v>
      </c>
      <c r="E36" s="54"/>
      <c r="F36" s="54"/>
      <c r="G36" s="87" t="s">
        <v>346</v>
      </c>
      <c r="H36" s="125" t="s">
        <v>347</v>
      </c>
      <c r="I36" s="87"/>
    </row>
    <row r="37" spans="1:9" ht="25.5" x14ac:dyDescent="0.3">
      <c r="A37" s="85">
        <v>3</v>
      </c>
      <c r="B37" s="87" t="s">
        <v>104</v>
      </c>
      <c r="C37" s="347">
        <f t="shared" si="0"/>
        <v>0.3</v>
      </c>
      <c r="D37" s="347">
        <v>0.3</v>
      </c>
      <c r="E37" s="54"/>
      <c r="F37" s="54"/>
      <c r="G37" s="87" t="s">
        <v>348</v>
      </c>
      <c r="H37" s="125" t="s">
        <v>349</v>
      </c>
      <c r="I37" s="87"/>
    </row>
    <row r="38" spans="1:9" ht="51" x14ac:dyDescent="0.3">
      <c r="A38" s="85">
        <v>4</v>
      </c>
      <c r="B38" s="87" t="s">
        <v>104</v>
      </c>
      <c r="C38" s="347">
        <f t="shared" si="0"/>
        <v>0.3</v>
      </c>
      <c r="D38" s="347">
        <v>0.3</v>
      </c>
      <c r="E38" s="54"/>
      <c r="F38" s="54"/>
      <c r="G38" s="87" t="s">
        <v>746</v>
      </c>
      <c r="H38" s="125" t="s">
        <v>350</v>
      </c>
      <c r="I38" s="87"/>
    </row>
    <row r="39" spans="1:9" ht="51" x14ac:dyDescent="0.3">
      <c r="A39" s="85">
        <v>5</v>
      </c>
      <c r="B39" s="406" t="s">
        <v>104</v>
      </c>
      <c r="C39" s="347">
        <f t="shared" si="0"/>
        <v>0.4</v>
      </c>
      <c r="D39" s="426">
        <v>0.4</v>
      </c>
      <c r="E39" s="347"/>
      <c r="F39" s="426"/>
      <c r="G39" s="87" t="s">
        <v>747</v>
      </c>
      <c r="H39" s="125" t="s">
        <v>1020</v>
      </c>
      <c r="I39" s="87"/>
    </row>
    <row r="40" spans="1:9" ht="25.5" x14ac:dyDescent="0.3">
      <c r="A40" s="85">
        <v>6</v>
      </c>
      <c r="B40" s="87" t="s">
        <v>104</v>
      </c>
      <c r="C40" s="347">
        <f t="shared" si="0"/>
        <v>0.24</v>
      </c>
      <c r="D40" s="347">
        <v>0.24</v>
      </c>
      <c r="E40" s="54"/>
      <c r="F40" s="54"/>
      <c r="G40" s="87" t="s">
        <v>748</v>
      </c>
      <c r="H40" s="125" t="s">
        <v>351</v>
      </c>
      <c r="I40" s="87"/>
    </row>
    <row r="41" spans="1:9" ht="38.25" x14ac:dyDescent="0.3">
      <c r="A41" s="85">
        <v>7</v>
      </c>
      <c r="B41" s="87" t="s">
        <v>104</v>
      </c>
      <c r="C41" s="347">
        <f t="shared" si="0"/>
        <v>0.24</v>
      </c>
      <c r="D41" s="426">
        <v>0.24</v>
      </c>
      <c r="E41" s="54"/>
      <c r="F41" s="54"/>
      <c r="G41" s="87" t="s">
        <v>749</v>
      </c>
      <c r="H41" s="125" t="s">
        <v>750</v>
      </c>
      <c r="I41" s="87"/>
    </row>
    <row r="42" spans="1:9" ht="25.5" x14ac:dyDescent="0.3">
      <c r="A42" s="85">
        <v>8</v>
      </c>
      <c r="B42" s="87" t="s">
        <v>104</v>
      </c>
      <c r="C42" s="347">
        <f t="shared" si="0"/>
        <v>0.75</v>
      </c>
      <c r="D42" s="347">
        <v>0.75</v>
      </c>
      <c r="E42" s="54"/>
      <c r="F42" s="54"/>
      <c r="G42" s="87" t="s">
        <v>751</v>
      </c>
      <c r="H42" s="125" t="s">
        <v>352</v>
      </c>
      <c r="I42" s="87"/>
    </row>
    <row r="43" spans="1:9" ht="27" x14ac:dyDescent="0.3">
      <c r="A43" s="85">
        <v>9</v>
      </c>
      <c r="B43" s="87" t="s">
        <v>104</v>
      </c>
      <c r="C43" s="347">
        <f t="shared" si="0"/>
        <v>0.11</v>
      </c>
      <c r="D43" s="347">
        <v>0.11</v>
      </c>
      <c r="E43" s="54"/>
      <c r="F43" s="54"/>
      <c r="G43" s="87" t="s">
        <v>353</v>
      </c>
      <c r="H43" s="404" t="s">
        <v>354</v>
      </c>
      <c r="I43" s="87"/>
    </row>
    <row r="44" spans="1:9" ht="27" x14ac:dyDescent="0.3">
      <c r="A44" s="85">
        <v>10</v>
      </c>
      <c r="B44" s="87" t="s">
        <v>104</v>
      </c>
      <c r="C44" s="347">
        <f t="shared" si="0"/>
        <v>1.5</v>
      </c>
      <c r="D44" s="347">
        <v>1.5</v>
      </c>
      <c r="E44" s="54"/>
      <c r="F44" s="54"/>
      <c r="G44" s="87" t="s">
        <v>355</v>
      </c>
      <c r="H44" s="406" t="s">
        <v>356</v>
      </c>
      <c r="I44" s="87"/>
    </row>
    <row r="45" spans="1:9" x14ac:dyDescent="0.3">
      <c r="A45" s="85">
        <v>11</v>
      </c>
      <c r="B45" s="87" t="s">
        <v>104</v>
      </c>
      <c r="C45" s="347">
        <f t="shared" si="0"/>
        <v>0.2</v>
      </c>
      <c r="D45" s="347">
        <v>0.2</v>
      </c>
      <c r="E45" s="54"/>
      <c r="F45" s="54"/>
      <c r="G45" s="87" t="s">
        <v>357</v>
      </c>
      <c r="H45" s="406"/>
      <c r="I45" s="87"/>
    </row>
    <row r="46" spans="1:9" ht="25.5" x14ac:dyDescent="0.3">
      <c r="A46" s="85">
        <v>12</v>
      </c>
      <c r="B46" s="87" t="s">
        <v>104</v>
      </c>
      <c r="C46" s="347">
        <f t="shared" si="0"/>
        <v>0.64</v>
      </c>
      <c r="D46" s="347">
        <v>0.64</v>
      </c>
      <c r="E46" s="54"/>
      <c r="F46" s="54"/>
      <c r="G46" s="87" t="s">
        <v>358</v>
      </c>
      <c r="H46" s="125" t="s">
        <v>359</v>
      </c>
      <c r="I46" s="87"/>
    </row>
    <row r="47" spans="1:9" ht="25.5" x14ac:dyDescent="0.3">
      <c r="A47" s="85">
        <v>13</v>
      </c>
      <c r="B47" s="87" t="s">
        <v>104</v>
      </c>
      <c r="C47" s="347">
        <f t="shared" si="0"/>
        <v>1.1599999999999999</v>
      </c>
      <c r="D47" s="347">
        <v>1.1599999999999999</v>
      </c>
      <c r="E47" s="54"/>
      <c r="F47" s="54"/>
      <c r="G47" s="87" t="s">
        <v>360</v>
      </c>
      <c r="H47" s="125" t="s">
        <v>361</v>
      </c>
      <c r="I47" s="87"/>
    </row>
    <row r="48" spans="1:9" ht="52.5" x14ac:dyDescent="0.3">
      <c r="A48" s="85">
        <v>14</v>
      </c>
      <c r="B48" s="87" t="s">
        <v>104</v>
      </c>
      <c r="C48" s="347">
        <f t="shared" si="0"/>
        <v>1.99</v>
      </c>
      <c r="D48" s="347">
        <v>1.99</v>
      </c>
      <c r="E48" s="54"/>
      <c r="F48" s="54"/>
      <c r="G48" s="87" t="s">
        <v>752</v>
      </c>
      <c r="H48" s="404" t="s">
        <v>362</v>
      </c>
      <c r="I48" s="87"/>
    </row>
    <row r="49" spans="1:9" ht="39.75" x14ac:dyDescent="0.3">
      <c r="A49" s="85">
        <v>15</v>
      </c>
      <c r="B49" s="87" t="s">
        <v>104</v>
      </c>
      <c r="C49" s="347">
        <f t="shared" si="0"/>
        <v>0.95</v>
      </c>
      <c r="D49" s="347">
        <v>0.95</v>
      </c>
      <c r="E49" s="54"/>
      <c r="F49" s="54"/>
      <c r="G49" s="87" t="s">
        <v>753</v>
      </c>
      <c r="H49" s="406" t="s">
        <v>363</v>
      </c>
      <c r="I49" s="87"/>
    </row>
    <row r="50" spans="1:9" ht="25.5" x14ac:dyDescent="0.3">
      <c r="A50" s="85">
        <v>16</v>
      </c>
      <c r="B50" s="87" t="s">
        <v>104</v>
      </c>
      <c r="C50" s="347">
        <f t="shared" si="0"/>
        <v>1.5</v>
      </c>
      <c r="D50" s="347">
        <v>1.5</v>
      </c>
      <c r="E50" s="54"/>
      <c r="F50" s="54"/>
      <c r="G50" s="87" t="s">
        <v>364</v>
      </c>
      <c r="H50" s="125" t="s">
        <v>1021</v>
      </c>
      <c r="I50" s="87"/>
    </row>
    <row r="51" spans="1:9" ht="25.5" x14ac:dyDescent="0.3">
      <c r="A51" s="85">
        <v>17</v>
      </c>
      <c r="B51" s="87" t="s">
        <v>104</v>
      </c>
      <c r="C51" s="347">
        <f t="shared" si="0"/>
        <v>0.3</v>
      </c>
      <c r="D51" s="347">
        <v>0.3</v>
      </c>
      <c r="E51" s="54"/>
      <c r="F51" s="54"/>
      <c r="G51" s="87" t="s">
        <v>365</v>
      </c>
      <c r="H51" s="404" t="s">
        <v>366</v>
      </c>
      <c r="I51" s="87"/>
    </row>
    <row r="52" spans="1:9" ht="27" x14ac:dyDescent="0.3">
      <c r="A52" s="85">
        <v>18</v>
      </c>
      <c r="B52" s="87" t="s">
        <v>104</v>
      </c>
      <c r="C52" s="347">
        <f t="shared" si="0"/>
        <v>1.5</v>
      </c>
      <c r="D52" s="347">
        <v>1.5</v>
      </c>
      <c r="E52" s="54"/>
      <c r="F52" s="54"/>
      <c r="G52" s="87" t="s">
        <v>367</v>
      </c>
      <c r="H52" s="404" t="s">
        <v>368</v>
      </c>
      <c r="I52" s="87"/>
    </row>
    <row r="53" spans="1:9" ht="27" x14ac:dyDescent="0.3">
      <c r="A53" s="85">
        <v>19</v>
      </c>
      <c r="B53" s="87" t="s">
        <v>104</v>
      </c>
      <c r="C53" s="347">
        <f t="shared" si="0"/>
        <v>0.4</v>
      </c>
      <c r="D53" s="347">
        <v>0.4</v>
      </c>
      <c r="E53" s="54"/>
      <c r="F53" s="54"/>
      <c r="G53" s="87" t="s">
        <v>754</v>
      </c>
      <c r="H53" s="404" t="s">
        <v>369</v>
      </c>
      <c r="I53" s="87"/>
    </row>
    <row r="54" spans="1:9" ht="27" x14ac:dyDescent="0.3">
      <c r="A54" s="85">
        <v>20</v>
      </c>
      <c r="B54" s="87" t="s">
        <v>104</v>
      </c>
      <c r="C54" s="347">
        <f t="shared" si="0"/>
        <v>0.4</v>
      </c>
      <c r="D54" s="347">
        <v>0.4</v>
      </c>
      <c r="E54" s="54"/>
      <c r="F54" s="54"/>
      <c r="G54" s="87" t="s">
        <v>370</v>
      </c>
      <c r="H54" s="404" t="s">
        <v>371</v>
      </c>
      <c r="I54" s="87"/>
    </row>
    <row r="55" spans="1:9" ht="27" x14ac:dyDescent="0.3">
      <c r="A55" s="105">
        <v>21</v>
      </c>
      <c r="B55" s="109" t="s">
        <v>1167</v>
      </c>
      <c r="C55" s="107">
        <f t="shared" si="0"/>
        <v>4.5</v>
      </c>
      <c r="D55" s="107">
        <v>4.5</v>
      </c>
      <c r="E55" s="112"/>
      <c r="F55" s="112"/>
      <c r="G55" s="109" t="s">
        <v>1184</v>
      </c>
      <c r="H55" s="409" t="s">
        <v>1185</v>
      </c>
      <c r="I55" s="109"/>
    </row>
    <row r="56" spans="1:9" ht="63.75" x14ac:dyDescent="0.3">
      <c r="A56" s="85">
        <v>22</v>
      </c>
      <c r="B56" s="91" t="s">
        <v>740</v>
      </c>
      <c r="C56" s="347">
        <f t="shared" si="0"/>
        <v>7.9</v>
      </c>
      <c r="D56" s="410">
        <v>7.9</v>
      </c>
      <c r="E56" s="347"/>
      <c r="F56" s="347"/>
      <c r="G56" s="410" t="s">
        <v>741</v>
      </c>
      <c r="H56" s="429" t="s">
        <v>742</v>
      </c>
      <c r="I56" s="87"/>
    </row>
    <row r="57" spans="1:9" x14ac:dyDescent="0.3">
      <c r="A57" s="83" t="s">
        <v>285</v>
      </c>
      <c r="B57" s="92" t="s">
        <v>94</v>
      </c>
      <c r="C57" s="279">
        <f>C58+C59</f>
        <v>0.6</v>
      </c>
      <c r="D57" s="279">
        <f>D58+D59</f>
        <v>0.6</v>
      </c>
      <c r="E57" s="279">
        <f>E58+E59</f>
        <v>0</v>
      </c>
      <c r="F57" s="279">
        <f>F58+F59</f>
        <v>0</v>
      </c>
      <c r="G57" s="91"/>
      <c r="H57" s="124"/>
      <c r="I57" s="124"/>
    </row>
    <row r="58" spans="1:9" ht="27" x14ac:dyDescent="0.3">
      <c r="A58" s="85">
        <v>1</v>
      </c>
      <c r="B58" s="87" t="s">
        <v>94</v>
      </c>
      <c r="C58" s="347">
        <f t="shared" si="0"/>
        <v>0.3</v>
      </c>
      <c r="D58" s="347">
        <v>0.3</v>
      </c>
      <c r="E58" s="54"/>
      <c r="F58" s="54"/>
      <c r="G58" s="87" t="s">
        <v>372</v>
      </c>
      <c r="H58" s="404" t="s">
        <v>373</v>
      </c>
      <c r="I58" s="124"/>
    </row>
    <row r="59" spans="1:9" ht="27" x14ac:dyDescent="0.3">
      <c r="A59" s="85">
        <v>2</v>
      </c>
      <c r="B59" s="87" t="s">
        <v>94</v>
      </c>
      <c r="C59" s="347">
        <f t="shared" si="0"/>
        <v>0.3</v>
      </c>
      <c r="D59" s="347">
        <v>0.3</v>
      </c>
      <c r="E59" s="54"/>
      <c r="F59" s="54"/>
      <c r="G59" s="87" t="s">
        <v>374</v>
      </c>
      <c r="H59" s="404" t="s">
        <v>373</v>
      </c>
      <c r="I59" s="406"/>
    </row>
    <row r="60" spans="1:9" x14ac:dyDescent="0.3">
      <c r="A60" s="79" t="s">
        <v>375</v>
      </c>
      <c r="B60" s="92" t="s">
        <v>376</v>
      </c>
      <c r="C60" s="279">
        <f>C61</f>
        <v>3</v>
      </c>
      <c r="D60" s="279">
        <f>D61</f>
        <v>3</v>
      </c>
      <c r="E60" s="279">
        <f>E61</f>
        <v>0</v>
      </c>
      <c r="F60" s="279">
        <f>F61</f>
        <v>0</v>
      </c>
      <c r="G60" s="91"/>
      <c r="H60" s="124"/>
      <c r="I60" s="124"/>
    </row>
    <row r="61" spans="1:9" ht="25.5" x14ac:dyDescent="0.3">
      <c r="A61" s="85">
        <v>1</v>
      </c>
      <c r="B61" s="87" t="s">
        <v>377</v>
      </c>
      <c r="C61" s="347">
        <f t="shared" si="0"/>
        <v>3</v>
      </c>
      <c r="D61" s="347">
        <v>3</v>
      </c>
      <c r="E61" s="54"/>
      <c r="F61" s="54"/>
      <c r="G61" s="87" t="s">
        <v>378</v>
      </c>
      <c r="H61" s="125" t="s">
        <v>379</v>
      </c>
      <c r="I61" s="87"/>
    </row>
    <row r="62" spans="1:9" x14ac:dyDescent="0.3">
      <c r="A62" s="83" t="s">
        <v>380</v>
      </c>
      <c r="B62" s="92" t="s">
        <v>224</v>
      </c>
      <c r="C62" s="279">
        <f>SUM(C63)</f>
        <v>0.1</v>
      </c>
      <c r="D62" s="279">
        <f t="shared" ref="D62:F62" si="5">SUM(D63)</f>
        <v>0.1</v>
      </c>
      <c r="E62" s="279">
        <f t="shared" si="5"/>
        <v>0</v>
      </c>
      <c r="F62" s="279">
        <f t="shared" si="5"/>
        <v>0</v>
      </c>
      <c r="G62" s="91"/>
      <c r="H62" s="124"/>
      <c r="I62" s="124"/>
    </row>
    <row r="63" spans="1:9" ht="25.5" x14ac:dyDescent="0.3">
      <c r="A63" s="85">
        <v>1</v>
      </c>
      <c r="B63" s="87" t="s">
        <v>382</v>
      </c>
      <c r="C63" s="347">
        <f t="shared" ref="C63" si="6">SUM(D63:F63)</f>
        <v>0.1</v>
      </c>
      <c r="D63" s="347">
        <v>0.1</v>
      </c>
      <c r="E63" s="347"/>
      <c r="F63" s="347"/>
      <c r="G63" s="87" t="s">
        <v>383</v>
      </c>
      <c r="H63" s="125" t="s">
        <v>384</v>
      </c>
      <c r="I63" s="87"/>
    </row>
    <row r="64" spans="1:9" x14ac:dyDescent="0.3">
      <c r="A64" s="274" t="s">
        <v>1279</v>
      </c>
      <c r="B64" s="411" t="s">
        <v>381</v>
      </c>
      <c r="C64" s="279">
        <f>C65</f>
        <v>0.3</v>
      </c>
      <c r="D64" s="279">
        <f>D65</f>
        <v>0.3</v>
      </c>
      <c r="E64" s="279">
        <f>E65</f>
        <v>0</v>
      </c>
      <c r="F64" s="279">
        <f>F65</f>
        <v>0</v>
      </c>
      <c r="G64" s="412"/>
      <c r="H64" s="93"/>
      <c r="I64" s="274"/>
    </row>
    <row r="65" spans="1:9" ht="38.25" x14ac:dyDescent="0.3">
      <c r="A65" s="54">
        <v>1</v>
      </c>
      <c r="B65" s="91" t="s">
        <v>391</v>
      </c>
      <c r="C65" s="347">
        <f t="shared" ref="C65" si="7">SUM(D65:F65)</f>
        <v>0.3</v>
      </c>
      <c r="D65" s="347">
        <v>0.3</v>
      </c>
      <c r="E65" s="347"/>
      <c r="F65" s="347"/>
      <c r="G65" s="403" t="s">
        <v>768</v>
      </c>
      <c r="H65" s="125" t="s">
        <v>1187</v>
      </c>
      <c r="I65" s="405" t="s">
        <v>1024</v>
      </c>
    </row>
    <row r="66" spans="1:9" x14ac:dyDescent="0.3">
      <c r="A66" s="83">
        <v>43</v>
      </c>
      <c r="B66" s="93" t="s">
        <v>1266</v>
      </c>
      <c r="C66" s="279">
        <f>C64+C62+C60+C57+C34+C32+C27+C24+C22+C20+C18+C13+C10+C8+C30</f>
        <v>84.11</v>
      </c>
      <c r="D66" s="279">
        <f t="shared" ref="D66:F66" si="8">D64+D62+D60+D57+D34+D32+D27+D24+D22+D20+D18+D13+D10+D8+D30</f>
        <v>84.11</v>
      </c>
      <c r="E66" s="279">
        <f t="shared" si="8"/>
        <v>0</v>
      </c>
      <c r="F66" s="279">
        <f t="shared" si="8"/>
        <v>0</v>
      </c>
      <c r="G66" s="93"/>
      <c r="H66" s="280"/>
      <c r="I66" s="93"/>
    </row>
    <row r="67" spans="1:9" ht="32.25" customHeight="1" x14ac:dyDescent="0.3">
      <c r="A67" s="736" t="str">
        <f>'TP Ha Tinh'!A51:I51</f>
        <v>B. Công trình, dự án CMĐSD đất đã được HĐND tỉnh thông qua tại các Nghị quyết số 30/NQ-HĐND ngày 15/12/2016, Nghị quyết số 51/NQ-HĐND ngày 15/7/2017 nay chuyển sang thực hiện trong năm 2018</v>
      </c>
      <c r="B67" s="737"/>
      <c r="C67" s="737"/>
      <c r="D67" s="737"/>
      <c r="E67" s="737"/>
      <c r="F67" s="737"/>
      <c r="G67" s="737"/>
      <c r="H67" s="737"/>
      <c r="I67" s="738"/>
    </row>
    <row r="68" spans="1:9" x14ac:dyDescent="0.3">
      <c r="A68" s="83" t="s">
        <v>22</v>
      </c>
      <c r="B68" s="123" t="s">
        <v>251</v>
      </c>
      <c r="C68" s="279">
        <f>SUM(C69:C74)</f>
        <v>28.12</v>
      </c>
      <c r="D68" s="279">
        <f>SUM(D69:D74)</f>
        <v>28.12</v>
      </c>
      <c r="E68" s="279">
        <f>SUM(E69:E74)</f>
        <v>0</v>
      </c>
      <c r="F68" s="279">
        <f>SUM(F69:F74)</f>
        <v>0</v>
      </c>
      <c r="G68" s="124"/>
      <c r="H68" s="124"/>
      <c r="I68" s="85"/>
    </row>
    <row r="69" spans="1:9" x14ac:dyDescent="0.3">
      <c r="A69" s="85">
        <v>1</v>
      </c>
      <c r="B69" s="87" t="s">
        <v>739</v>
      </c>
      <c r="C69" s="347">
        <f t="shared" ref="C69:C130" si="9">SUM(D69:F69)</f>
        <v>8</v>
      </c>
      <c r="D69" s="347">
        <v>8</v>
      </c>
      <c r="E69" s="279"/>
      <c r="F69" s="279"/>
      <c r="G69" s="87" t="s">
        <v>755</v>
      </c>
      <c r="H69" s="125"/>
      <c r="I69" s="54" t="s">
        <v>387</v>
      </c>
    </row>
    <row r="70" spans="1:9" x14ac:dyDescent="0.3">
      <c r="A70" s="85">
        <v>2</v>
      </c>
      <c r="B70" s="87" t="s">
        <v>739</v>
      </c>
      <c r="C70" s="347">
        <f t="shared" si="9"/>
        <v>4.4000000000000004</v>
      </c>
      <c r="D70" s="347">
        <v>4.4000000000000004</v>
      </c>
      <c r="E70" s="279"/>
      <c r="F70" s="279"/>
      <c r="G70" s="406" t="s">
        <v>756</v>
      </c>
      <c r="H70" s="406"/>
      <c r="I70" s="54" t="s">
        <v>387</v>
      </c>
    </row>
    <row r="71" spans="1:9" x14ac:dyDescent="0.3">
      <c r="A71" s="85">
        <v>3</v>
      </c>
      <c r="B71" s="87" t="s">
        <v>739</v>
      </c>
      <c r="C71" s="347">
        <f t="shared" si="9"/>
        <v>1.1000000000000001</v>
      </c>
      <c r="D71" s="347">
        <v>1.1000000000000001</v>
      </c>
      <c r="E71" s="279"/>
      <c r="F71" s="279"/>
      <c r="G71" s="87" t="s">
        <v>757</v>
      </c>
      <c r="H71" s="125"/>
      <c r="I71" s="54" t="s">
        <v>387</v>
      </c>
    </row>
    <row r="72" spans="1:9" x14ac:dyDescent="0.3">
      <c r="A72" s="85">
        <v>4</v>
      </c>
      <c r="B72" s="87" t="s">
        <v>739</v>
      </c>
      <c r="C72" s="347">
        <f t="shared" si="9"/>
        <v>8</v>
      </c>
      <c r="D72" s="347">
        <v>8</v>
      </c>
      <c r="E72" s="279"/>
      <c r="F72" s="279"/>
      <c r="G72" s="87" t="s">
        <v>758</v>
      </c>
      <c r="H72" s="125"/>
      <c r="I72" s="54" t="s">
        <v>387</v>
      </c>
    </row>
    <row r="73" spans="1:9" x14ac:dyDescent="0.3">
      <c r="A73" s="85">
        <v>5</v>
      </c>
      <c r="B73" s="87" t="s">
        <v>739</v>
      </c>
      <c r="C73" s="347">
        <f t="shared" si="9"/>
        <v>6</v>
      </c>
      <c r="D73" s="347">
        <v>6</v>
      </c>
      <c r="E73" s="279"/>
      <c r="F73" s="279"/>
      <c r="G73" s="87" t="s">
        <v>759</v>
      </c>
      <c r="H73" s="125"/>
      <c r="I73" s="54" t="s">
        <v>387</v>
      </c>
    </row>
    <row r="74" spans="1:9" x14ac:dyDescent="0.3">
      <c r="A74" s="85">
        <v>6</v>
      </c>
      <c r="B74" s="87" t="s">
        <v>739</v>
      </c>
      <c r="C74" s="347">
        <f t="shared" si="9"/>
        <v>0.62</v>
      </c>
      <c r="D74" s="347">
        <v>0.62</v>
      </c>
      <c r="E74" s="279"/>
      <c r="F74" s="279"/>
      <c r="G74" s="87" t="s">
        <v>760</v>
      </c>
      <c r="H74" s="125"/>
      <c r="I74" s="54" t="s">
        <v>387</v>
      </c>
    </row>
    <row r="75" spans="1:9" x14ac:dyDescent="0.3">
      <c r="A75" s="83" t="s">
        <v>23</v>
      </c>
      <c r="B75" s="93" t="s">
        <v>265</v>
      </c>
      <c r="C75" s="279">
        <f>D75+E75+F75</f>
        <v>5</v>
      </c>
      <c r="D75" s="279">
        <f>D76</f>
        <v>0</v>
      </c>
      <c r="E75" s="279">
        <f>E76</f>
        <v>5</v>
      </c>
      <c r="F75" s="279">
        <f>F76</f>
        <v>0</v>
      </c>
      <c r="G75" s="93"/>
      <c r="H75" s="280"/>
      <c r="I75" s="274"/>
    </row>
    <row r="76" spans="1:9" x14ac:dyDescent="0.3">
      <c r="A76" s="85">
        <v>1</v>
      </c>
      <c r="B76" s="87" t="s">
        <v>761</v>
      </c>
      <c r="C76" s="347">
        <f t="shared" si="9"/>
        <v>5</v>
      </c>
      <c r="D76" s="347"/>
      <c r="E76" s="347">
        <v>5</v>
      </c>
      <c r="F76" s="279"/>
      <c r="G76" s="87" t="s">
        <v>762</v>
      </c>
      <c r="H76" s="125"/>
      <c r="I76" s="54" t="s">
        <v>387</v>
      </c>
    </row>
    <row r="77" spans="1:9" x14ac:dyDescent="0.3">
      <c r="A77" s="83" t="s">
        <v>24</v>
      </c>
      <c r="B77" s="92" t="s">
        <v>235</v>
      </c>
      <c r="C77" s="279">
        <f>C78+C79</f>
        <v>1.33</v>
      </c>
      <c r="D77" s="279">
        <f>D78+D79</f>
        <v>1.33</v>
      </c>
      <c r="E77" s="279">
        <f>E78+E79</f>
        <v>0</v>
      </c>
      <c r="F77" s="279">
        <f>F78+F79</f>
        <v>0</v>
      </c>
      <c r="G77" s="124"/>
      <c r="H77" s="124"/>
      <c r="I77" s="85"/>
    </row>
    <row r="78" spans="1:9" x14ac:dyDescent="0.3">
      <c r="A78" s="85">
        <v>1</v>
      </c>
      <c r="B78" s="87" t="s">
        <v>1022</v>
      </c>
      <c r="C78" s="347">
        <f t="shared" si="9"/>
        <v>0.33</v>
      </c>
      <c r="D78" s="405">
        <v>0.33</v>
      </c>
      <c r="E78" s="279"/>
      <c r="F78" s="279"/>
      <c r="G78" s="406" t="s">
        <v>345</v>
      </c>
      <c r="H78" s="406"/>
      <c r="I78" s="54" t="s">
        <v>387</v>
      </c>
    </row>
    <row r="79" spans="1:9" x14ac:dyDescent="0.3">
      <c r="A79" s="85">
        <v>2</v>
      </c>
      <c r="B79" s="413" t="s">
        <v>389</v>
      </c>
      <c r="C79" s="347">
        <f t="shared" si="9"/>
        <v>1</v>
      </c>
      <c r="D79" s="347">
        <v>1</v>
      </c>
      <c r="E79" s="54"/>
      <c r="F79" s="54"/>
      <c r="G79" s="406" t="s">
        <v>390</v>
      </c>
      <c r="H79" s="404"/>
      <c r="I79" s="405" t="s">
        <v>387</v>
      </c>
    </row>
    <row r="80" spans="1:9" x14ac:dyDescent="0.3">
      <c r="A80" s="83" t="s">
        <v>25</v>
      </c>
      <c r="B80" s="92" t="s">
        <v>392</v>
      </c>
      <c r="C80" s="279">
        <f>C81</f>
        <v>0.21</v>
      </c>
      <c r="D80" s="279">
        <f>D81</f>
        <v>0.21</v>
      </c>
      <c r="E80" s="279">
        <f>E81</f>
        <v>0</v>
      </c>
      <c r="F80" s="279">
        <f>F81</f>
        <v>0</v>
      </c>
      <c r="G80" s="124"/>
      <c r="H80" s="124"/>
      <c r="I80" s="85"/>
    </row>
    <row r="81" spans="1:9" x14ac:dyDescent="0.3">
      <c r="A81" s="85">
        <v>1</v>
      </c>
      <c r="B81" s="87" t="s">
        <v>393</v>
      </c>
      <c r="C81" s="347">
        <f t="shared" si="9"/>
        <v>0.21</v>
      </c>
      <c r="D81" s="347">
        <v>0.21</v>
      </c>
      <c r="E81" s="54"/>
      <c r="F81" s="54"/>
      <c r="G81" s="406" t="s">
        <v>394</v>
      </c>
      <c r="H81" s="406"/>
      <c r="I81" s="405" t="s">
        <v>395</v>
      </c>
    </row>
    <row r="82" spans="1:9" x14ac:dyDescent="0.3">
      <c r="A82" s="83" t="s">
        <v>103</v>
      </c>
      <c r="B82" s="92" t="s">
        <v>396</v>
      </c>
      <c r="C82" s="279">
        <f>C83+C84</f>
        <v>1.72</v>
      </c>
      <c r="D82" s="279">
        <f>SUM(D83:D84)</f>
        <v>1.72</v>
      </c>
      <c r="E82" s="279">
        <f>SUM(E83:E84)</f>
        <v>0</v>
      </c>
      <c r="F82" s="279">
        <f>SUM(F83:F84)</f>
        <v>0</v>
      </c>
      <c r="G82" s="124"/>
      <c r="H82" s="124"/>
      <c r="I82" s="85"/>
    </row>
    <row r="83" spans="1:9" x14ac:dyDescent="0.3">
      <c r="A83" s="85">
        <v>1</v>
      </c>
      <c r="B83" s="87" t="s">
        <v>397</v>
      </c>
      <c r="C83" s="347">
        <f t="shared" si="9"/>
        <v>0.52</v>
      </c>
      <c r="D83" s="347">
        <v>0.52</v>
      </c>
      <c r="E83" s="347"/>
      <c r="F83" s="347"/>
      <c r="G83" s="87" t="s">
        <v>398</v>
      </c>
      <c r="H83" s="125"/>
      <c r="I83" s="54" t="s">
        <v>387</v>
      </c>
    </row>
    <row r="84" spans="1:9" x14ac:dyDescent="0.3">
      <c r="A84" s="85">
        <v>2</v>
      </c>
      <c r="B84" s="87" t="s">
        <v>763</v>
      </c>
      <c r="C84" s="347">
        <f t="shared" si="9"/>
        <v>1.2</v>
      </c>
      <c r="D84" s="347">
        <v>1.2</v>
      </c>
      <c r="E84" s="54"/>
      <c r="F84" s="54"/>
      <c r="G84" s="87" t="s">
        <v>399</v>
      </c>
      <c r="H84" s="406"/>
      <c r="I84" s="54" t="s">
        <v>387</v>
      </c>
    </row>
    <row r="85" spans="1:9" x14ac:dyDescent="0.3">
      <c r="A85" s="83" t="s">
        <v>111</v>
      </c>
      <c r="B85" s="93" t="s">
        <v>26</v>
      </c>
      <c r="C85" s="279">
        <f>C86+C87</f>
        <v>2.0099999999999998</v>
      </c>
      <c r="D85" s="279">
        <f>D86+D87</f>
        <v>2.0099999999999998</v>
      </c>
      <c r="E85" s="279">
        <f>E86+E87</f>
        <v>0</v>
      </c>
      <c r="F85" s="279">
        <f>F86+F87</f>
        <v>0</v>
      </c>
      <c r="G85" s="93"/>
      <c r="H85" s="411"/>
      <c r="I85" s="274"/>
    </row>
    <row r="86" spans="1:9" ht="25.5" x14ac:dyDescent="0.3">
      <c r="A86" s="85">
        <v>1</v>
      </c>
      <c r="B86" s="413" t="s">
        <v>400</v>
      </c>
      <c r="C86" s="347">
        <f t="shared" si="9"/>
        <v>0.6</v>
      </c>
      <c r="D86" s="347">
        <v>0.6</v>
      </c>
      <c r="E86" s="274"/>
      <c r="F86" s="274"/>
      <c r="G86" s="413" t="s">
        <v>401</v>
      </c>
      <c r="H86" s="414"/>
      <c r="I86" s="405" t="s">
        <v>387</v>
      </c>
    </row>
    <row r="87" spans="1:9" ht="25.5" x14ac:dyDescent="0.3">
      <c r="A87" s="85">
        <v>2</v>
      </c>
      <c r="B87" s="413" t="s">
        <v>1023</v>
      </c>
      <c r="C87" s="347">
        <f t="shared" si="9"/>
        <v>1.41</v>
      </c>
      <c r="D87" s="415">
        <v>1.41</v>
      </c>
      <c r="E87" s="54"/>
      <c r="F87" s="54"/>
      <c r="G87" s="413" t="s">
        <v>402</v>
      </c>
      <c r="H87" s="414"/>
      <c r="I87" s="405" t="s">
        <v>387</v>
      </c>
    </row>
    <row r="88" spans="1:9" x14ac:dyDescent="0.3">
      <c r="A88" s="83" t="s">
        <v>215</v>
      </c>
      <c r="B88" s="92" t="s">
        <v>403</v>
      </c>
      <c r="C88" s="279">
        <f>SUM(C89:C92)</f>
        <v>0.89</v>
      </c>
      <c r="D88" s="279">
        <f>SUM(D89:D92)</f>
        <v>0.89</v>
      </c>
      <c r="E88" s="279">
        <f>SUM(E89:E92)</f>
        <v>0</v>
      </c>
      <c r="F88" s="279">
        <f>SUM(F89:F92)</f>
        <v>0</v>
      </c>
      <c r="G88" s="124"/>
      <c r="H88" s="124"/>
      <c r="I88" s="85"/>
    </row>
    <row r="89" spans="1:9" ht="27" x14ac:dyDescent="0.3">
      <c r="A89" s="85">
        <v>1</v>
      </c>
      <c r="B89" s="87" t="s">
        <v>172</v>
      </c>
      <c r="C89" s="347">
        <f t="shared" si="9"/>
        <v>0.13</v>
      </c>
      <c r="D89" s="347">
        <v>0.13</v>
      </c>
      <c r="E89" s="54"/>
      <c r="F89" s="54"/>
      <c r="G89" s="406" t="s">
        <v>404</v>
      </c>
      <c r="H89" s="404"/>
      <c r="I89" s="405" t="s">
        <v>395</v>
      </c>
    </row>
    <row r="90" spans="1:9" ht="27" x14ac:dyDescent="0.3">
      <c r="A90" s="85">
        <v>2</v>
      </c>
      <c r="B90" s="87" t="s">
        <v>172</v>
      </c>
      <c r="C90" s="347">
        <f t="shared" si="9"/>
        <v>0.1</v>
      </c>
      <c r="D90" s="347">
        <v>0.1</v>
      </c>
      <c r="E90" s="54"/>
      <c r="F90" s="54"/>
      <c r="G90" s="406" t="s">
        <v>405</v>
      </c>
      <c r="H90" s="404"/>
      <c r="I90" s="405" t="s">
        <v>395</v>
      </c>
    </row>
    <row r="91" spans="1:9" ht="39.75" x14ac:dyDescent="0.3">
      <c r="A91" s="85">
        <v>3</v>
      </c>
      <c r="B91" s="87" t="s">
        <v>406</v>
      </c>
      <c r="C91" s="347">
        <f t="shared" si="9"/>
        <v>0.61</v>
      </c>
      <c r="D91" s="347">
        <v>0.61</v>
      </c>
      <c r="E91" s="54"/>
      <c r="F91" s="54"/>
      <c r="G91" s="406" t="s">
        <v>407</v>
      </c>
      <c r="H91" s="404"/>
      <c r="I91" s="54" t="s">
        <v>395</v>
      </c>
    </row>
    <row r="92" spans="1:9" x14ac:dyDescent="0.3">
      <c r="A92" s="85">
        <v>4</v>
      </c>
      <c r="B92" s="87" t="s">
        <v>764</v>
      </c>
      <c r="C92" s="347">
        <f t="shared" si="9"/>
        <v>0.05</v>
      </c>
      <c r="D92" s="347">
        <v>0.05</v>
      </c>
      <c r="E92" s="54"/>
      <c r="F92" s="54"/>
      <c r="G92" s="406" t="s">
        <v>408</v>
      </c>
      <c r="H92" s="404"/>
      <c r="I92" s="405" t="s">
        <v>387</v>
      </c>
    </row>
    <row r="93" spans="1:9" x14ac:dyDescent="0.3">
      <c r="A93" s="83" t="s">
        <v>218</v>
      </c>
      <c r="B93" s="93" t="s">
        <v>104</v>
      </c>
      <c r="C93" s="279">
        <f>SUM(C94:C118)</f>
        <v>9.2199999999999989</v>
      </c>
      <c r="D93" s="279">
        <f>SUM(D94:D118)</f>
        <v>9.2199999999999989</v>
      </c>
      <c r="E93" s="279">
        <f>SUM(E94:E118)</f>
        <v>0</v>
      </c>
      <c r="F93" s="279">
        <f>SUM(F94:F118)</f>
        <v>0</v>
      </c>
      <c r="G93" s="406"/>
      <c r="H93" s="404"/>
      <c r="I93" s="405"/>
    </row>
    <row r="94" spans="1:9" x14ac:dyDescent="0.3">
      <c r="A94" s="85">
        <v>1</v>
      </c>
      <c r="B94" s="87" t="s">
        <v>104</v>
      </c>
      <c r="C94" s="347">
        <f t="shared" si="9"/>
        <v>0.3</v>
      </c>
      <c r="D94" s="347">
        <v>0.3</v>
      </c>
      <c r="E94" s="347"/>
      <c r="F94" s="347"/>
      <c r="G94" s="87" t="s">
        <v>321</v>
      </c>
      <c r="H94" s="125"/>
      <c r="I94" s="54" t="s">
        <v>387</v>
      </c>
    </row>
    <row r="95" spans="1:9" ht="38.25" x14ac:dyDescent="0.3">
      <c r="A95" s="85">
        <v>2</v>
      </c>
      <c r="B95" s="87" t="s">
        <v>104</v>
      </c>
      <c r="C95" s="347">
        <f t="shared" si="9"/>
        <v>1.1200000000000001</v>
      </c>
      <c r="D95" s="347">
        <v>1.1200000000000001</v>
      </c>
      <c r="E95" s="347"/>
      <c r="F95" s="347"/>
      <c r="G95" s="87" t="s">
        <v>409</v>
      </c>
      <c r="H95" s="125"/>
      <c r="I95" s="54" t="s">
        <v>387</v>
      </c>
    </row>
    <row r="96" spans="1:9" x14ac:dyDescent="0.3">
      <c r="A96" s="85">
        <v>3</v>
      </c>
      <c r="B96" s="87" t="s">
        <v>104</v>
      </c>
      <c r="C96" s="347">
        <f t="shared" si="9"/>
        <v>0.3</v>
      </c>
      <c r="D96" s="347">
        <v>0.3</v>
      </c>
      <c r="E96" s="347"/>
      <c r="F96" s="347"/>
      <c r="G96" s="87" t="s">
        <v>765</v>
      </c>
      <c r="H96" s="125"/>
      <c r="I96" s="54" t="s">
        <v>387</v>
      </c>
    </row>
    <row r="97" spans="1:9" x14ac:dyDescent="0.3">
      <c r="A97" s="85">
        <v>4</v>
      </c>
      <c r="B97" s="87" t="s">
        <v>104</v>
      </c>
      <c r="C97" s="347">
        <f t="shared" si="9"/>
        <v>0.2</v>
      </c>
      <c r="D97" s="347">
        <v>0.2</v>
      </c>
      <c r="E97" s="347"/>
      <c r="F97" s="347"/>
      <c r="G97" s="406" t="s">
        <v>410</v>
      </c>
      <c r="H97" s="404"/>
      <c r="I97" s="54" t="s">
        <v>395</v>
      </c>
    </row>
    <row r="98" spans="1:9" x14ac:dyDescent="0.3">
      <c r="A98" s="85">
        <v>5</v>
      </c>
      <c r="B98" s="87" t="s">
        <v>104</v>
      </c>
      <c r="C98" s="347">
        <f t="shared" si="9"/>
        <v>0.1</v>
      </c>
      <c r="D98" s="427">
        <v>0.1</v>
      </c>
      <c r="E98" s="347"/>
      <c r="F98" s="347"/>
      <c r="G98" s="87" t="s">
        <v>411</v>
      </c>
      <c r="H98" s="125"/>
      <c r="I98" s="54" t="s">
        <v>387</v>
      </c>
    </row>
    <row r="99" spans="1:9" x14ac:dyDescent="0.3">
      <c r="A99" s="85">
        <v>6</v>
      </c>
      <c r="B99" s="87" t="s">
        <v>104</v>
      </c>
      <c r="C99" s="347">
        <f t="shared" si="9"/>
        <v>0.35</v>
      </c>
      <c r="D99" s="427">
        <v>0.35</v>
      </c>
      <c r="E99" s="347"/>
      <c r="F99" s="347"/>
      <c r="G99" s="406" t="s">
        <v>412</v>
      </c>
      <c r="H99" s="125"/>
      <c r="I99" s="54" t="s">
        <v>413</v>
      </c>
    </row>
    <row r="100" spans="1:9" x14ac:dyDescent="0.3">
      <c r="A100" s="85">
        <v>7</v>
      </c>
      <c r="B100" s="87" t="s">
        <v>104</v>
      </c>
      <c r="C100" s="347">
        <f t="shared" si="9"/>
        <v>0.2</v>
      </c>
      <c r="D100" s="427">
        <v>0.2</v>
      </c>
      <c r="E100" s="347"/>
      <c r="F100" s="347"/>
      <c r="G100" s="87" t="s">
        <v>414</v>
      </c>
      <c r="H100" s="125"/>
      <c r="I100" s="54" t="s">
        <v>387</v>
      </c>
    </row>
    <row r="101" spans="1:9" x14ac:dyDescent="0.3">
      <c r="A101" s="85">
        <v>8</v>
      </c>
      <c r="B101" s="87" t="s">
        <v>104</v>
      </c>
      <c r="C101" s="347">
        <f t="shared" si="9"/>
        <v>0.26</v>
      </c>
      <c r="D101" s="347">
        <v>0.26</v>
      </c>
      <c r="E101" s="347"/>
      <c r="F101" s="347"/>
      <c r="G101" s="87" t="s">
        <v>415</v>
      </c>
      <c r="H101" s="125"/>
      <c r="I101" s="54" t="s">
        <v>387</v>
      </c>
    </row>
    <row r="102" spans="1:9" x14ac:dyDescent="0.3">
      <c r="A102" s="85">
        <v>9</v>
      </c>
      <c r="B102" s="87" t="s">
        <v>104</v>
      </c>
      <c r="C102" s="347">
        <f t="shared" si="9"/>
        <v>0.5</v>
      </c>
      <c r="D102" s="427">
        <v>0.5</v>
      </c>
      <c r="E102" s="347"/>
      <c r="F102" s="347"/>
      <c r="G102" s="87" t="s">
        <v>416</v>
      </c>
      <c r="H102" s="125"/>
      <c r="I102" s="54" t="s">
        <v>387</v>
      </c>
    </row>
    <row r="103" spans="1:9" x14ac:dyDescent="0.3">
      <c r="A103" s="85">
        <v>10</v>
      </c>
      <c r="B103" s="87" t="s">
        <v>104</v>
      </c>
      <c r="C103" s="347">
        <f t="shared" si="9"/>
        <v>0.08</v>
      </c>
      <c r="D103" s="347">
        <v>0.08</v>
      </c>
      <c r="E103" s="347"/>
      <c r="F103" s="347"/>
      <c r="G103" s="87" t="s">
        <v>417</v>
      </c>
      <c r="H103" s="125"/>
      <c r="I103" s="54" t="s">
        <v>387</v>
      </c>
    </row>
    <row r="104" spans="1:9" x14ac:dyDescent="0.3">
      <c r="A104" s="85">
        <v>11</v>
      </c>
      <c r="B104" s="87" t="s">
        <v>104</v>
      </c>
      <c r="C104" s="347">
        <f t="shared" si="9"/>
        <v>0.3</v>
      </c>
      <c r="D104" s="347">
        <v>0.3</v>
      </c>
      <c r="E104" s="347"/>
      <c r="F104" s="347"/>
      <c r="G104" s="87" t="s">
        <v>766</v>
      </c>
      <c r="H104" s="125"/>
      <c r="I104" s="54" t="s">
        <v>387</v>
      </c>
    </row>
    <row r="105" spans="1:9" x14ac:dyDescent="0.3">
      <c r="A105" s="85">
        <v>12</v>
      </c>
      <c r="B105" s="87" t="s">
        <v>104</v>
      </c>
      <c r="C105" s="347">
        <f t="shared" si="9"/>
        <v>0.56000000000000005</v>
      </c>
      <c r="D105" s="347">
        <v>0.56000000000000005</v>
      </c>
      <c r="E105" s="347"/>
      <c r="F105" s="347"/>
      <c r="G105" s="87" t="s">
        <v>418</v>
      </c>
      <c r="H105" s="125"/>
      <c r="I105" s="54" t="s">
        <v>395</v>
      </c>
    </row>
    <row r="106" spans="1:9" x14ac:dyDescent="0.3">
      <c r="A106" s="85">
        <v>13</v>
      </c>
      <c r="B106" s="87" t="s">
        <v>104</v>
      </c>
      <c r="C106" s="347">
        <f t="shared" si="9"/>
        <v>0.2</v>
      </c>
      <c r="D106" s="347">
        <v>0.2</v>
      </c>
      <c r="E106" s="347"/>
      <c r="F106" s="347"/>
      <c r="G106" s="87" t="s">
        <v>419</v>
      </c>
      <c r="H106" s="125"/>
      <c r="I106" s="54" t="s">
        <v>387</v>
      </c>
    </row>
    <row r="107" spans="1:9" x14ac:dyDescent="0.3">
      <c r="A107" s="85">
        <v>14</v>
      </c>
      <c r="B107" s="87" t="s">
        <v>104</v>
      </c>
      <c r="C107" s="347">
        <f t="shared" si="9"/>
        <v>0.2</v>
      </c>
      <c r="D107" s="347">
        <v>0.2</v>
      </c>
      <c r="E107" s="347"/>
      <c r="F107" s="347"/>
      <c r="G107" s="87" t="s">
        <v>420</v>
      </c>
      <c r="H107" s="125"/>
      <c r="I107" s="54" t="s">
        <v>387</v>
      </c>
    </row>
    <row r="108" spans="1:9" x14ac:dyDescent="0.3">
      <c r="A108" s="85">
        <v>15</v>
      </c>
      <c r="B108" s="87" t="s">
        <v>104</v>
      </c>
      <c r="C108" s="347">
        <f t="shared" si="9"/>
        <v>0.75</v>
      </c>
      <c r="D108" s="347">
        <v>0.75</v>
      </c>
      <c r="E108" s="347"/>
      <c r="F108" s="347"/>
      <c r="G108" s="87" t="s">
        <v>421</v>
      </c>
      <c r="H108" s="125"/>
      <c r="I108" s="54" t="s">
        <v>387</v>
      </c>
    </row>
    <row r="109" spans="1:9" x14ac:dyDescent="0.3">
      <c r="A109" s="85">
        <v>16</v>
      </c>
      <c r="B109" s="87" t="s">
        <v>104</v>
      </c>
      <c r="C109" s="347">
        <f t="shared" si="9"/>
        <v>0.72</v>
      </c>
      <c r="D109" s="347">
        <v>0.72</v>
      </c>
      <c r="E109" s="347"/>
      <c r="F109" s="347"/>
      <c r="G109" s="87" t="s">
        <v>422</v>
      </c>
      <c r="H109" s="125"/>
      <c r="I109" s="54" t="s">
        <v>387</v>
      </c>
    </row>
    <row r="110" spans="1:9" x14ac:dyDescent="0.3">
      <c r="A110" s="85">
        <v>17</v>
      </c>
      <c r="B110" s="87" t="s">
        <v>104</v>
      </c>
      <c r="C110" s="347">
        <f t="shared" si="9"/>
        <v>0.15</v>
      </c>
      <c r="D110" s="347">
        <v>0.15</v>
      </c>
      <c r="E110" s="347"/>
      <c r="F110" s="347"/>
      <c r="G110" s="87" t="s">
        <v>423</v>
      </c>
      <c r="H110" s="125"/>
      <c r="I110" s="54" t="s">
        <v>387</v>
      </c>
    </row>
    <row r="111" spans="1:9" x14ac:dyDescent="0.3">
      <c r="A111" s="85">
        <v>18</v>
      </c>
      <c r="B111" s="87" t="s">
        <v>104</v>
      </c>
      <c r="C111" s="347">
        <f t="shared" si="9"/>
        <v>0.1</v>
      </c>
      <c r="D111" s="347">
        <v>0.1</v>
      </c>
      <c r="E111" s="347"/>
      <c r="F111" s="347"/>
      <c r="G111" s="406" t="s">
        <v>424</v>
      </c>
      <c r="H111" s="404"/>
      <c r="I111" s="405" t="s">
        <v>387</v>
      </c>
    </row>
    <row r="112" spans="1:9" x14ac:dyDescent="0.3">
      <c r="A112" s="85">
        <v>19</v>
      </c>
      <c r="B112" s="87" t="s">
        <v>104</v>
      </c>
      <c r="C112" s="347">
        <f t="shared" si="9"/>
        <v>0.2</v>
      </c>
      <c r="D112" s="347">
        <v>0.2</v>
      </c>
      <c r="E112" s="347"/>
      <c r="F112" s="347"/>
      <c r="G112" s="406" t="s">
        <v>425</v>
      </c>
      <c r="H112" s="404"/>
      <c r="I112" s="405" t="s">
        <v>387</v>
      </c>
    </row>
    <row r="113" spans="1:9" x14ac:dyDescent="0.3">
      <c r="A113" s="85">
        <v>20</v>
      </c>
      <c r="B113" s="87" t="s">
        <v>104</v>
      </c>
      <c r="C113" s="347">
        <f t="shared" si="9"/>
        <v>0.98</v>
      </c>
      <c r="D113" s="405">
        <v>0.98</v>
      </c>
      <c r="E113" s="347"/>
      <c r="F113" s="347"/>
      <c r="G113" s="406" t="s">
        <v>425</v>
      </c>
      <c r="H113" s="404"/>
      <c r="I113" s="405" t="s">
        <v>395</v>
      </c>
    </row>
    <row r="114" spans="1:9" x14ac:dyDescent="0.3">
      <c r="A114" s="85">
        <v>21</v>
      </c>
      <c r="B114" s="87" t="s">
        <v>104</v>
      </c>
      <c r="C114" s="347">
        <f t="shared" si="9"/>
        <v>0.05</v>
      </c>
      <c r="D114" s="405">
        <v>0.05</v>
      </c>
      <c r="E114" s="347"/>
      <c r="F114" s="347"/>
      <c r="G114" s="406" t="s">
        <v>426</v>
      </c>
      <c r="H114" s="404"/>
      <c r="I114" s="405" t="s">
        <v>387</v>
      </c>
    </row>
    <row r="115" spans="1:9" x14ac:dyDescent="0.3">
      <c r="A115" s="85">
        <v>22</v>
      </c>
      <c r="B115" s="87" t="s">
        <v>104</v>
      </c>
      <c r="C115" s="347">
        <f t="shared" si="9"/>
        <v>0.3</v>
      </c>
      <c r="D115" s="347">
        <v>0.3</v>
      </c>
      <c r="E115" s="347"/>
      <c r="F115" s="347"/>
      <c r="G115" s="406" t="s">
        <v>427</v>
      </c>
      <c r="H115" s="404"/>
      <c r="I115" s="405" t="s">
        <v>387</v>
      </c>
    </row>
    <row r="116" spans="1:9" x14ac:dyDescent="0.3">
      <c r="A116" s="85">
        <v>23</v>
      </c>
      <c r="B116" s="87" t="s">
        <v>104</v>
      </c>
      <c r="C116" s="347">
        <f t="shared" si="9"/>
        <v>0.2</v>
      </c>
      <c r="D116" s="347">
        <v>0.2</v>
      </c>
      <c r="E116" s="347"/>
      <c r="F116" s="347"/>
      <c r="G116" s="406" t="s">
        <v>428</v>
      </c>
      <c r="H116" s="404"/>
      <c r="I116" s="405" t="s">
        <v>387</v>
      </c>
    </row>
    <row r="117" spans="1:9" ht="27" x14ac:dyDescent="0.3">
      <c r="A117" s="85">
        <v>24</v>
      </c>
      <c r="B117" s="87" t="s">
        <v>104</v>
      </c>
      <c r="C117" s="347">
        <f t="shared" si="9"/>
        <v>0.5</v>
      </c>
      <c r="D117" s="347">
        <v>0.5</v>
      </c>
      <c r="E117" s="347"/>
      <c r="F117" s="347"/>
      <c r="G117" s="406" t="s">
        <v>429</v>
      </c>
      <c r="H117" s="404"/>
      <c r="I117" s="405" t="s">
        <v>387</v>
      </c>
    </row>
    <row r="118" spans="1:9" x14ac:dyDescent="0.3">
      <c r="A118" s="85">
        <v>25</v>
      </c>
      <c r="B118" s="87" t="s">
        <v>104</v>
      </c>
      <c r="C118" s="347">
        <f t="shared" si="9"/>
        <v>0.6</v>
      </c>
      <c r="D118" s="347">
        <v>0.6</v>
      </c>
      <c r="E118" s="347"/>
      <c r="F118" s="347"/>
      <c r="G118" s="406" t="s">
        <v>430</v>
      </c>
      <c r="H118" s="404"/>
      <c r="I118" s="405" t="s">
        <v>395</v>
      </c>
    </row>
    <row r="119" spans="1:9" x14ac:dyDescent="0.3">
      <c r="A119" s="83" t="s">
        <v>223</v>
      </c>
      <c r="B119" s="93" t="s">
        <v>94</v>
      </c>
      <c r="C119" s="279">
        <f>SUM(C120:C125)</f>
        <v>1.71</v>
      </c>
      <c r="D119" s="279">
        <f>SUM(D120:D125)</f>
        <v>1.71</v>
      </c>
      <c r="E119" s="279">
        <f>SUM(E120:E125)</f>
        <v>0</v>
      </c>
      <c r="F119" s="279">
        <f>SUM(F120:F125)</f>
        <v>0</v>
      </c>
      <c r="G119" s="125"/>
      <c r="H119" s="87"/>
      <c r="I119" s="54"/>
    </row>
    <row r="120" spans="1:9" x14ac:dyDescent="0.3">
      <c r="A120" s="85">
        <v>1</v>
      </c>
      <c r="B120" s="403" t="s">
        <v>94</v>
      </c>
      <c r="C120" s="347">
        <f t="shared" si="9"/>
        <v>0.2</v>
      </c>
      <c r="D120" s="347">
        <v>0.2</v>
      </c>
      <c r="E120" s="54"/>
      <c r="F120" s="54"/>
      <c r="G120" s="406" t="s">
        <v>431</v>
      </c>
      <c r="H120" s="404"/>
      <c r="I120" s="405" t="s">
        <v>387</v>
      </c>
    </row>
    <row r="121" spans="1:9" x14ac:dyDescent="0.3">
      <c r="A121" s="85">
        <v>2</v>
      </c>
      <c r="B121" s="403" t="s">
        <v>94</v>
      </c>
      <c r="C121" s="347">
        <f t="shared" si="9"/>
        <v>1</v>
      </c>
      <c r="D121" s="347">
        <v>1</v>
      </c>
      <c r="E121" s="54"/>
      <c r="F121" s="54"/>
      <c r="G121" s="406" t="s">
        <v>432</v>
      </c>
      <c r="H121" s="404"/>
      <c r="I121" s="405" t="s">
        <v>395</v>
      </c>
    </row>
    <row r="122" spans="1:9" x14ac:dyDescent="0.3">
      <c r="A122" s="85">
        <v>3</v>
      </c>
      <c r="B122" s="403" t="s">
        <v>94</v>
      </c>
      <c r="C122" s="347">
        <f t="shared" si="9"/>
        <v>0.2</v>
      </c>
      <c r="D122" s="347">
        <v>0.2</v>
      </c>
      <c r="E122" s="54"/>
      <c r="F122" s="54"/>
      <c r="G122" s="406" t="s">
        <v>433</v>
      </c>
      <c r="H122" s="404"/>
      <c r="I122" s="405" t="s">
        <v>387</v>
      </c>
    </row>
    <row r="123" spans="1:9" x14ac:dyDescent="0.3">
      <c r="A123" s="85">
        <v>4</v>
      </c>
      <c r="B123" s="403" t="s">
        <v>94</v>
      </c>
      <c r="C123" s="347">
        <f t="shared" si="9"/>
        <v>0.2</v>
      </c>
      <c r="D123" s="347">
        <v>0.2</v>
      </c>
      <c r="E123" s="54"/>
      <c r="F123" s="54"/>
      <c r="G123" s="406" t="s">
        <v>434</v>
      </c>
      <c r="H123" s="404"/>
      <c r="I123" s="405" t="s">
        <v>387</v>
      </c>
    </row>
    <row r="124" spans="1:9" x14ac:dyDescent="0.3">
      <c r="A124" s="85">
        <v>5</v>
      </c>
      <c r="B124" s="403" t="s">
        <v>94</v>
      </c>
      <c r="C124" s="347">
        <f t="shared" si="9"/>
        <v>0.05</v>
      </c>
      <c r="D124" s="347">
        <v>0.05</v>
      </c>
      <c r="E124" s="54"/>
      <c r="F124" s="54"/>
      <c r="G124" s="406" t="s">
        <v>341</v>
      </c>
      <c r="H124" s="404"/>
      <c r="I124" s="405" t="s">
        <v>387</v>
      </c>
    </row>
    <row r="125" spans="1:9" x14ac:dyDescent="0.3">
      <c r="A125" s="85">
        <v>6</v>
      </c>
      <c r="B125" s="403" t="s">
        <v>94</v>
      </c>
      <c r="C125" s="347">
        <f t="shared" si="9"/>
        <v>0.06</v>
      </c>
      <c r="D125" s="347">
        <v>0.06</v>
      </c>
      <c r="E125" s="54"/>
      <c r="F125" s="54"/>
      <c r="G125" s="406" t="s">
        <v>435</v>
      </c>
      <c r="H125" s="404"/>
      <c r="I125" s="405" t="s">
        <v>387</v>
      </c>
    </row>
    <row r="126" spans="1:9" x14ac:dyDescent="0.3">
      <c r="A126" s="79" t="s">
        <v>278</v>
      </c>
      <c r="B126" s="416" t="s">
        <v>258</v>
      </c>
      <c r="C126" s="428">
        <f>C127</f>
        <v>0.39</v>
      </c>
      <c r="D126" s="428">
        <f>D127</f>
        <v>0.39</v>
      </c>
      <c r="E126" s="428">
        <f>E127</f>
        <v>0</v>
      </c>
      <c r="F126" s="428">
        <f>F127</f>
        <v>0</v>
      </c>
      <c r="G126" s="417"/>
      <c r="H126" s="417"/>
      <c r="I126" s="407"/>
    </row>
    <row r="127" spans="1:9" ht="25.5" x14ac:dyDescent="0.3">
      <c r="A127" s="407">
        <v>1</v>
      </c>
      <c r="B127" s="87" t="s">
        <v>767</v>
      </c>
      <c r="C127" s="347">
        <f t="shared" si="9"/>
        <v>0.39</v>
      </c>
      <c r="D127" s="347">
        <v>0.39</v>
      </c>
      <c r="E127" s="347"/>
      <c r="F127" s="347"/>
      <c r="G127" s="418" t="s">
        <v>436</v>
      </c>
      <c r="H127" s="87"/>
      <c r="I127" s="54" t="s">
        <v>387</v>
      </c>
    </row>
    <row r="128" spans="1:9" x14ac:dyDescent="0.3">
      <c r="A128" s="79" t="s">
        <v>282</v>
      </c>
      <c r="B128" s="416" t="s">
        <v>224</v>
      </c>
      <c r="C128" s="428">
        <f>SUM(C129:C131)</f>
        <v>0.5</v>
      </c>
      <c r="D128" s="428">
        <f>SUM(D129:D131)</f>
        <v>0.5</v>
      </c>
      <c r="E128" s="428">
        <f>SUM(E129:E131)</f>
        <v>0</v>
      </c>
      <c r="F128" s="428">
        <f>SUM(F129:F131)</f>
        <v>0</v>
      </c>
      <c r="G128" s="417"/>
      <c r="H128" s="417"/>
      <c r="I128" s="407"/>
    </row>
    <row r="129" spans="1:9" x14ac:dyDescent="0.3">
      <c r="A129" s="54">
        <v>1</v>
      </c>
      <c r="B129" s="87" t="s">
        <v>382</v>
      </c>
      <c r="C129" s="347">
        <f t="shared" si="9"/>
        <v>0.2</v>
      </c>
      <c r="D129" s="347">
        <v>0.2</v>
      </c>
      <c r="E129" s="347"/>
      <c r="F129" s="347"/>
      <c r="G129" s="87" t="s">
        <v>398</v>
      </c>
      <c r="H129" s="54"/>
      <c r="I129" s="54" t="s">
        <v>387</v>
      </c>
    </row>
    <row r="130" spans="1:9" x14ac:dyDescent="0.3">
      <c r="A130" s="54">
        <v>2</v>
      </c>
      <c r="B130" s="87" t="s">
        <v>382</v>
      </c>
      <c r="C130" s="347">
        <f t="shared" si="9"/>
        <v>0.15</v>
      </c>
      <c r="D130" s="347">
        <v>0.15</v>
      </c>
      <c r="E130" s="54"/>
      <c r="F130" s="54"/>
      <c r="G130" s="406" t="s">
        <v>438</v>
      </c>
      <c r="H130" s="125"/>
      <c r="I130" s="54" t="s">
        <v>387</v>
      </c>
    </row>
    <row r="131" spans="1:9" x14ac:dyDescent="0.3">
      <c r="A131" s="54">
        <v>3</v>
      </c>
      <c r="B131" s="87" t="s">
        <v>382</v>
      </c>
      <c r="C131" s="347">
        <f t="shared" ref="C131:C133" si="10">SUM(D131:F131)</f>
        <v>0.15</v>
      </c>
      <c r="D131" s="347">
        <v>0.15</v>
      </c>
      <c r="E131" s="54"/>
      <c r="F131" s="54"/>
      <c r="G131" s="406" t="s">
        <v>439</v>
      </c>
      <c r="H131" s="125"/>
      <c r="I131" s="54" t="s">
        <v>387</v>
      </c>
    </row>
    <row r="132" spans="1:9" x14ac:dyDescent="0.3">
      <c r="A132" s="79" t="s">
        <v>285</v>
      </c>
      <c r="B132" s="416" t="s">
        <v>437</v>
      </c>
      <c r="C132" s="428">
        <f>C133</f>
        <v>1</v>
      </c>
      <c r="D132" s="428">
        <f>D133</f>
        <v>1</v>
      </c>
      <c r="E132" s="428">
        <f>E133</f>
        <v>0</v>
      </c>
      <c r="F132" s="428">
        <f>F133</f>
        <v>0</v>
      </c>
      <c r="G132" s="417"/>
      <c r="H132" s="417"/>
      <c r="I132" s="407"/>
    </row>
    <row r="133" spans="1:9" x14ac:dyDescent="0.3">
      <c r="A133" s="407">
        <v>1</v>
      </c>
      <c r="B133" s="403" t="s">
        <v>377</v>
      </c>
      <c r="C133" s="347">
        <f t="shared" si="10"/>
        <v>1</v>
      </c>
      <c r="D133" s="347">
        <v>1</v>
      </c>
      <c r="E133" s="347"/>
      <c r="F133" s="347"/>
      <c r="G133" s="87" t="s">
        <v>412</v>
      </c>
      <c r="H133" s="87"/>
      <c r="I133" s="54" t="s">
        <v>387</v>
      </c>
    </row>
    <row r="134" spans="1:9" x14ac:dyDescent="0.3">
      <c r="A134" s="424">
        <f>A133+A131+A127+A125+A118+A92+A87+A84+A81+A79+A76+A74</f>
        <v>54</v>
      </c>
      <c r="B134" s="425" t="s">
        <v>1266</v>
      </c>
      <c r="C134" s="428">
        <f>C132+C128+C126+C119+C93+C88+C85+C82+C80+C77+C75+C68</f>
        <v>52.099999999999994</v>
      </c>
      <c r="D134" s="428">
        <f>D132+D128+D126+D119+D93+D88+D85+D82+D80+D77+D75+D68</f>
        <v>47.099999999999994</v>
      </c>
      <c r="E134" s="428">
        <f>E132+E128+E126+E119+E93+E88+E85+E82+E80+E77+E75+E68</f>
        <v>5</v>
      </c>
      <c r="F134" s="428">
        <f>F132+F128+F126+F119+F93+F88+F85+F82+F80+F77+F75+F68</f>
        <v>0</v>
      </c>
      <c r="G134" s="417"/>
      <c r="H134" s="417"/>
      <c r="I134" s="417"/>
    </row>
    <row r="135" spans="1:9" x14ac:dyDescent="0.3">
      <c r="A135" s="424">
        <f>A134+A66</f>
        <v>97</v>
      </c>
      <c r="B135" s="425" t="s">
        <v>1256</v>
      </c>
      <c r="C135" s="428">
        <f>C134+C66</f>
        <v>136.20999999999998</v>
      </c>
      <c r="D135" s="428">
        <f>D134+D66</f>
        <v>131.20999999999998</v>
      </c>
      <c r="E135" s="428">
        <f>E134</f>
        <v>5</v>
      </c>
      <c r="F135" s="428">
        <f>F134+F66</f>
        <v>0</v>
      </c>
      <c r="G135" s="417"/>
      <c r="H135" s="417"/>
      <c r="I135" s="417"/>
    </row>
    <row r="136" spans="1:9" x14ac:dyDescent="0.3">
      <c r="A136" s="9"/>
      <c r="B136" s="2"/>
      <c r="C136" s="9"/>
      <c r="D136" s="9"/>
      <c r="E136" s="9"/>
      <c r="F136" s="9"/>
      <c r="G136" s="2"/>
      <c r="H136" s="2"/>
      <c r="I136" s="2"/>
    </row>
    <row r="137" spans="1:9" x14ac:dyDescent="0.3">
      <c r="E137" s="658" t="s">
        <v>1311</v>
      </c>
      <c r="F137" s="658"/>
      <c r="G137" s="658"/>
      <c r="H137" s="658"/>
      <c r="I137" s="658"/>
    </row>
  </sheetData>
  <mergeCells count="12">
    <mergeCell ref="A1:I1"/>
    <mergeCell ref="A2:I2"/>
    <mergeCell ref="I4:I5"/>
    <mergeCell ref="A7:I7"/>
    <mergeCell ref="E137:I137"/>
    <mergeCell ref="A67:I67"/>
    <mergeCell ref="A4:A5"/>
    <mergeCell ref="B4:B5"/>
    <mergeCell ref="C4:C5"/>
    <mergeCell ref="D4:F4"/>
    <mergeCell ref="G4:G5"/>
    <mergeCell ref="H4:H5"/>
  </mergeCells>
  <pageMargins left="0.48" right="0.39" top="0.8" bottom="0.49" header="0.3" footer="0.3"/>
  <pageSetup paperSize="9" orientation="landscape"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11</vt:i4>
      </vt:variant>
    </vt:vector>
  </HeadingPairs>
  <TitlesOfParts>
    <vt:vector size="28" baseType="lpstr">
      <vt:lpstr>Tong </vt:lpstr>
      <vt:lpstr>2018Mơi</vt:lpstr>
      <vt:lpstr>NQ</vt:lpstr>
      <vt:lpstr>TP Ha Tinh</vt:lpstr>
      <vt:lpstr>TX Hong Linh</vt:lpstr>
      <vt:lpstr>TX Kỳ Anh</vt:lpstr>
      <vt:lpstr>Nghi Xuân</vt:lpstr>
      <vt:lpstr>THACH HÂ</vt:lpstr>
      <vt:lpstr>Cẩm Xuyên</vt:lpstr>
      <vt:lpstr>Hương Sơn</vt:lpstr>
      <vt:lpstr>Đức Thọ</vt:lpstr>
      <vt:lpstr>Can Lộc</vt:lpstr>
      <vt:lpstr>Kỳ Anh </vt:lpstr>
      <vt:lpstr>HUONG KHÊ</vt:lpstr>
      <vt:lpstr>VU QUANG </vt:lpstr>
      <vt:lpstr>LOC HA</vt:lpstr>
      <vt:lpstr>VB TTT</vt:lpstr>
      <vt:lpstr>'Cẩm Xuyên'!Print_Titles</vt:lpstr>
      <vt:lpstr>'Đức Thọ'!Print_Titles</vt:lpstr>
      <vt:lpstr>'HUONG KHÊ'!Print_Titles</vt:lpstr>
      <vt:lpstr>'Hương Sơn'!Print_Titles</vt:lpstr>
      <vt:lpstr>'Kỳ Anh '!Print_Titles</vt:lpstr>
      <vt:lpstr>'LOC HA'!Print_Titles</vt:lpstr>
      <vt:lpstr>'Nghi Xuân'!Print_Titles</vt:lpstr>
      <vt:lpstr>'THACH HÂ'!Print_Titles</vt:lpstr>
      <vt:lpstr>'TP Ha Tinh'!Print_Titles</vt:lpstr>
      <vt:lpstr>'TX Hong Linh'!Print_Titles</vt:lpstr>
      <vt:lpstr>'TX Kỳ Anh'!Print_Titles</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LÊ VIỆT ANH</dc:creator>
  <cp:lastModifiedBy>Admin</cp:lastModifiedBy>
  <cp:lastPrinted>2017-12-05T08:49:59Z</cp:lastPrinted>
  <dcterms:created xsi:type="dcterms:W3CDTF">2009-02-20T23:33:57Z</dcterms:created>
  <dcterms:modified xsi:type="dcterms:W3CDTF">2017-12-05T08:52:25Z</dcterms:modified>
</cp:coreProperties>
</file>