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80" windowHeight="7170" activeTab="1"/>
  </bookViews>
  <sheets>
    <sheet name="KP chung" sheetId="1" r:id="rId1"/>
    <sheet name="TANG THEM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2" l="1"/>
  <c r="I30" i="1" l="1"/>
  <c r="J30" i="1"/>
  <c r="H30" i="1"/>
  <c r="G16" i="2"/>
  <c r="G15" i="2"/>
  <c r="G12" i="2"/>
  <c r="G13" i="2"/>
  <c r="G11" i="2"/>
  <c r="J45" i="1"/>
  <c r="J44" i="1"/>
  <c r="H43" i="1"/>
  <c r="J43" i="1"/>
  <c r="H45" i="1"/>
  <c r="H44" i="1"/>
  <c r="I6" i="1"/>
  <c r="K6" i="1"/>
  <c r="L6" i="1"/>
  <c r="J21" i="1"/>
  <c r="J20" i="1"/>
  <c r="H19" i="1"/>
  <c r="J19" i="1"/>
  <c r="H21" i="1"/>
  <c r="H20" i="1"/>
  <c r="G10" i="2" l="1"/>
  <c r="G14" i="2"/>
  <c r="I36" i="1"/>
  <c r="I12" i="1"/>
  <c r="L30" i="1" l="1"/>
  <c r="I31" i="1"/>
  <c r="K31" i="1"/>
  <c r="K30" i="1" s="1"/>
  <c r="H29" i="1"/>
  <c r="H52" i="1"/>
  <c r="G18" i="2" l="1"/>
  <c r="G17" i="2"/>
  <c r="G7" i="2"/>
  <c r="G8" i="2"/>
  <c r="G9" i="2"/>
  <c r="G5" i="2"/>
  <c r="H48" i="1"/>
  <c r="H49" i="1"/>
  <c r="H47" i="1"/>
  <c r="H46" i="1"/>
  <c r="H22" i="1"/>
  <c r="G6" i="2" l="1"/>
  <c r="J47" i="1"/>
  <c r="J48" i="1"/>
  <c r="H28" i="1"/>
  <c r="J46" i="1"/>
  <c r="J49" i="1"/>
  <c r="H51" i="1"/>
  <c r="J51" i="1" s="1"/>
  <c r="H50" i="1"/>
  <c r="J50" i="1" s="1"/>
  <c r="H39" i="1"/>
  <c r="H40" i="1"/>
  <c r="J40" i="1" s="1"/>
  <c r="H41" i="1"/>
  <c r="J41" i="1" s="1"/>
  <c r="H42" i="1"/>
  <c r="J42" i="1" s="1"/>
  <c r="H37" i="1"/>
  <c r="H33" i="1"/>
  <c r="J33" i="1" s="1"/>
  <c r="H34" i="1"/>
  <c r="J34" i="1" s="1"/>
  <c r="H35" i="1"/>
  <c r="J35" i="1" s="1"/>
  <c r="H32" i="1"/>
  <c r="J32" i="1" s="1"/>
  <c r="J22" i="1"/>
  <c r="I7" i="1"/>
  <c r="K7" i="1"/>
  <c r="K53" i="1" s="1"/>
  <c r="L7" i="1"/>
  <c r="L53" i="1" s="1"/>
  <c r="I29" i="1"/>
  <c r="H26" i="1"/>
  <c r="J26" i="1" s="1"/>
  <c r="H25" i="1"/>
  <c r="J25" i="1" s="1"/>
  <c r="H24" i="1"/>
  <c r="J24" i="1" s="1"/>
  <c r="H23" i="1"/>
  <c r="J23" i="1" s="1"/>
  <c r="H9" i="1"/>
  <c r="J9" i="1" s="1"/>
  <c r="H10" i="1"/>
  <c r="J10" i="1" s="1"/>
  <c r="H11" i="1"/>
  <c r="J11" i="1" s="1"/>
  <c r="H13" i="1"/>
  <c r="H12" i="1" s="1"/>
  <c r="H15" i="1"/>
  <c r="H16" i="1"/>
  <c r="J16" i="1" s="1"/>
  <c r="H17" i="1"/>
  <c r="J17" i="1" s="1"/>
  <c r="H18" i="1"/>
  <c r="J18" i="1" s="1"/>
  <c r="H8" i="1"/>
  <c r="J8" i="1" s="1"/>
  <c r="J37" i="1" l="1"/>
  <c r="J36" i="1" s="1"/>
  <c r="H36" i="1"/>
  <c r="J39" i="1"/>
  <c r="H38" i="1"/>
  <c r="J38" i="1" s="1"/>
  <c r="J31" i="1"/>
  <c r="J15" i="1"/>
  <c r="H14" i="1"/>
  <c r="J14" i="1" s="1"/>
  <c r="I53" i="1"/>
  <c r="J7" i="1"/>
  <c r="J13" i="1"/>
  <c r="J12" i="1" s="1"/>
  <c r="J6" i="1" l="1"/>
  <c r="H31" i="1"/>
  <c r="H7" i="1"/>
  <c r="H6" i="1" s="1"/>
  <c r="H53" i="1" l="1"/>
  <c r="J53" i="1"/>
</calcChain>
</file>

<file path=xl/sharedStrings.xml><?xml version="1.0" encoding="utf-8"?>
<sst xmlns="http://schemas.openxmlformats.org/spreadsheetml/2006/main" count="164" uniqueCount="89">
  <si>
    <t>TT</t>
  </si>
  <si>
    <t>Nội dung</t>
  </si>
  <si>
    <t>ĐVT</t>
  </si>
  <si>
    <t>Số lượng</t>
  </si>
  <si>
    <t>Đinh mức</t>
  </si>
  <si>
    <t>Thành tiền</t>
  </si>
  <si>
    <t>ĐTXD</t>
  </si>
  <si>
    <t>Chi T/Xuyên</t>
  </si>
  <si>
    <t>ĐTXD (PPP)</t>
  </si>
  <si>
    <t>Chi khác</t>
  </si>
  <si>
    <t>Ghi chú</t>
  </si>
  <si>
    <t>I</t>
  </si>
  <si>
    <t>Giai đoạn 2018 - 2020</t>
  </si>
  <si>
    <t>II</t>
  </si>
  <si>
    <t xml:space="preserve">Tiền ăn </t>
  </si>
  <si>
    <t>hưởng thêm</t>
  </si>
  <si>
    <t>Người</t>
  </si>
  <si>
    <t>Ăn hàng ngày</t>
  </si>
  <si>
    <t>Ăn thi đấu</t>
  </si>
  <si>
    <t>Ăn VĐV đạt kiện tướng</t>
  </si>
  <si>
    <t>Ăn VĐV đạt cấp I</t>
  </si>
  <si>
    <t>Đơn vị tính : Ngàn đồng</t>
  </si>
  <si>
    <t xml:space="preserve">Tiền công : </t>
  </si>
  <si>
    <t>Khen thưởng</t>
  </si>
  <si>
    <t>Tiền công VĐV các môn</t>
  </si>
  <si>
    <t>Tiền công VĐV BC đội mạnh</t>
  </si>
  <si>
    <t xml:space="preserve">Đội hình chính </t>
  </si>
  <si>
    <t>Đội hình dự bị</t>
  </si>
  <si>
    <t>Đội trẻ, năng khiếu</t>
  </si>
  <si>
    <t>08</t>
  </si>
  <si>
    <t>Bảo hiểm</t>
  </si>
  <si>
    <t>30</t>
  </si>
  <si>
    <t>227</t>
  </si>
  <si>
    <t>Dụng cụ thể thao</t>
  </si>
  <si>
    <t>Trợ cấp thôi việc</t>
  </si>
  <si>
    <t>Hợp đồng VĐV bchuyền đội mạnh</t>
  </si>
  <si>
    <t>04</t>
  </si>
  <si>
    <t>Tiền ăn :</t>
  </si>
  <si>
    <t>Gồm 210 VĐV và 17 HLV</t>
  </si>
  <si>
    <t>Số năm hưởng</t>
  </si>
  <si>
    <t>Số ngày/năm</t>
  </si>
  <si>
    <t>Giải</t>
  </si>
  <si>
    <t>3</t>
  </si>
  <si>
    <t>Giai đoạn 2021 - 2025</t>
  </si>
  <si>
    <t>Mua xe ô tô phục vụ thi đấu (năm 2018)</t>
  </si>
  <si>
    <t>Năm</t>
  </si>
  <si>
    <t>Mua sắm trang thiết bị phục vụ tập luyện để nâng cao sức khỏe cho VĐV</t>
  </si>
  <si>
    <t>Bộ môn</t>
  </si>
  <si>
    <t>Mua sắm trang thiết bị</t>
  </si>
  <si>
    <t>Tổng cộng</t>
  </si>
  <si>
    <t>KINH PHÍ TĂNG THÊM CỦA CHÍNH SÁCH MỚI SO VỚI NGHỊ QUYẾT 162</t>
  </si>
  <si>
    <t>Mức tăng</t>
  </si>
  <si>
    <t>Chi phí tham gia các giải thi đấu trong năm của 10 VĐV tăng thêm</t>
  </si>
  <si>
    <t>Chi phí tham gia các giải thi đấu trong năm của 30 VĐV tăng thêm cho 3 bộ môn mới</t>
  </si>
  <si>
    <t>220</t>
  </si>
  <si>
    <t>Tăng tiền ăn hàng ngày mức từ 120,000đ/ngày lên 150,000/đ/ngày</t>
  </si>
  <si>
    <t>Tiền ăn cho 10 VĐV tăng thêm</t>
  </si>
  <si>
    <t>Ăn bình thường</t>
  </si>
  <si>
    <t>Tiền công cho 10 VĐV tăng thêm</t>
  </si>
  <si>
    <t>VĐV</t>
  </si>
  <si>
    <t>Dụng cụ thi đấu</t>
  </si>
  <si>
    <t>Chi phí tham gia các giải thi đấu</t>
  </si>
  <si>
    <t>Cộng</t>
  </si>
  <si>
    <t>Gồm 200 VĐV và 17 HLV (tăng 10 VĐV so với năm 2017)</t>
  </si>
  <si>
    <t>Gồm 220 VĐV và 17 HLV (tăng 20 VĐV so với giai đoạn 2018-2020)</t>
  </si>
  <si>
    <r>
      <t xml:space="preserve">Ngân sách tỉnh, </t>
    </r>
    <r>
      <rPr>
        <i/>
        <sz val="10"/>
        <color indexed="8"/>
        <rFont val="Times New Roman"/>
        <family val="1"/>
      </rPr>
      <t>trong đó</t>
    </r>
  </si>
  <si>
    <r>
      <t xml:space="preserve">Nguồn XHH, </t>
    </r>
    <r>
      <rPr>
        <i/>
        <sz val="10"/>
        <color indexed="8"/>
        <rFont val="Times New Roman"/>
        <family val="1"/>
      </rPr>
      <t>trong đó</t>
    </r>
  </si>
  <si>
    <t>PHỤ LỤC SỐ 06</t>
  </si>
  <si>
    <t>PHỤ LỤC SỐ 07</t>
  </si>
  <si>
    <t>Đơn vị tính: Ngàn đồng</t>
  </si>
  <si>
    <t xml:space="preserve">Sửa chữa nhà thi đấu </t>
  </si>
  <si>
    <t>Cải tạo, nâng cấp sân vận động</t>
  </si>
  <si>
    <t>Sân</t>
  </si>
  <si>
    <t>Cái</t>
  </si>
  <si>
    <t>KINH PHÍ ĐẦU TƯ CHO THỂ THAO THÀNH TÍCH CAO GIAI ĐOẠN 2018 - 2025</t>
  </si>
  <si>
    <t>Tiền công cho VĐV bóng chuyền</t>
  </si>
  <si>
    <t>Hợp đồng Huấn luyện viên</t>
  </si>
  <si>
    <t>Huấn luyện viên trưởng có KN</t>
  </si>
  <si>
    <t>Huấn luyện viên phó</t>
  </si>
  <si>
    <t>1</t>
  </si>
  <si>
    <t>Hợp đồng huấn luyện viên</t>
  </si>
  <si>
    <t>HLV trưởng nhiều kinh nghiệm</t>
  </si>
  <si>
    <t>HLV phó</t>
  </si>
  <si>
    <t>Huấn luyện viên bóng chuyền</t>
  </si>
  <si>
    <t xml:space="preserve">Huấn luyện viên trưởng </t>
  </si>
  <si>
    <t>HLV</t>
  </si>
  <si>
    <t>Số ngày/tháng</t>
  </si>
  <si>
    <t>Tiền ăn tăng thêm cho HLV và VĐV</t>
  </si>
  <si>
    <t>Tiền thưởng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</si>
</sst>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4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color indexed="8"/>
      <name val="Times New Roman"/>
      <family val="1"/>
    </font>
    <font>
      <sz val="8"/>
      <name val="Times New Roman"/>
      <family val="2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b/>
      <i/>
      <sz val="14"/>
      <color theme="1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1" xfId="0" applyFont="1" applyBorder="1"/>
    <xf numFmtId="0" fontId="11" fillId="0" borderId="1" xfId="0" applyFont="1" applyBorder="1"/>
    <xf numFmtId="165" fontId="11" fillId="0" borderId="1" xfId="0" applyNumberFormat="1" applyFont="1" applyBorder="1"/>
    <xf numFmtId="165" fontId="10" fillId="0" borderId="1" xfId="1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" fontId="13" fillId="0" borderId="1" xfId="0" applyNumberFormat="1" applyFont="1" applyBorder="1"/>
    <xf numFmtId="0" fontId="13" fillId="0" borderId="1" xfId="0" applyFont="1" applyBorder="1"/>
    <xf numFmtId="3" fontId="13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3" fontId="14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15" fillId="0" borderId="1" xfId="0" applyFont="1" applyBorder="1"/>
    <xf numFmtId="49" fontId="14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165" fontId="14" fillId="0" borderId="1" xfId="1" applyNumberFormat="1" applyFont="1" applyBorder="1"/>
    <xf numFmtId="0" fontId="17" fillId="0" borderId="0" xfId="0" applyFont="1"/>
    <xf numFmtId="0" fontId="14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/>
    <xf numFmtId="0" fontId="18" fillId="0" borderId="1" xfId="0" applyFont="1" applyBorder="1" applyAlignment="1">
      <alignment vertical="center" wrapText="1"/>
    </xf>
    <xf numFmtId="165" fontId="17" fillId="0" borderId="1" xfId="1" applyNumberFormat="1" applyFont="1" applyBorder="1"/>
    <xf numFmtId="0" fontId="19" fillId="0" borderId="0" xfId="0" applyFont="1"/>
    <xf numFmtId="0" fontId="17" fillId="0" borderId="1" xfId="0" applyFont="1" applyBorder="1" applyAlignment="1">
      <alignment wrapText="1"/>
    </xf>
    <xf numFmtId="3" fontId="15" fillId="0" borderId="1" xfId="0" applyNumberFormat="1" applyFont="1" applyBorder="1"/>
    <xf numFmtId="0" fontId="20" fillId="0" borderId="1" xfId="0" applyFont="1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43" workbookViewId="0">
      <selection activeCell="A48" sqref="A48:M53"/>
    </sheetView>
  </sheetViews>
  <sheetFormatPr defaultRowHeight="18.75" x14ac:dyDescent="0.3"/>
  <cols>
    <col min="1" max="1" width="4.77734375" customWidth="1"/>
    <col min="2" max="2" width="20.109375" customWidth="1"/>
    <col min="3" max="3" width="5.6640625" customWidth="1"/>
    <col min="4" max="4" width="4.6640625" customWidth="1"/>
    <col min="5" max="5" width="4.33203125" customWidth="1"/>
    <col min="6" max="6" width="7.6640625" customWidth="1"/>
    <col min="7" max="7" width="7" customWidth="1"/>
    <col min="8" max="8" width="9.44140625" customWidth="1"/>
    <col min="9" max="9" width="8.21875" customWidth="1"/>
    <col min="10" max="10" width="9.33203125" customWidth="1"/>
    <col min="11" max="11" width="8.6640625" customWidth="1"/>
    <col min="12" max="12" width="7" customWidth="1"/>
    <col min="13" max="13" width="16.33203125" customWidth="1"/>
  </cols>
  <sheetData>
    <row r="1" spans="1:15" x14ac:dyDescent="0.3">
      <c r="A1" s="44" t="s">
        <v>67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x14ac:dyDescent="0.3">
      <c r="A2" s="43" t="s">
        <v>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x14ac:dyDescent="0.3">
      <c r="L3" s="3" t="s">
        <v>21</v>
      </c>
      <c r="M3" s="3"/>
      <c r="N3" s="3"/>
    </row>
    <row r="4" spans="1:15" s="1" customFormat="1" ht="15.75" x14ac:dyDescent="0.25">
      <c r="A4" s="41" t="s">
        <v>0</v>
      </c>
      <c r="B4" s="41" t="s">
        <v>1</v>
      </c>
      <c r="C4" s="41" t="s">
        <v>2</v>
      </c>
      <c r="D4" s="41" t="s">
        <v>3</v>
      </c>
      <c r="E4" s="41" t="s">
        <v>40</v>
      </c>
      <c r="F4" s="41" t="s">
        <v>4</v>
      </c>
      <c r="G4" s="41" t="s">
        <v>39</v>
      </c>
      <c r="H4" s="41" t="s">
        <v>5</v>
      </c>
      <c r="I4" s="45" t="s">
        <v>65</v>
      </c>
      <c r="J4" s="46"/>
      <c r="K4" s="45" t="s">
        <v>66</v>
      </c>
      <c r="L4" s="46"/>
      <c r="M4" s="41" t="s">
        <v>10</v>
      </c>
    </row>
    <row r="5" spans="1:15" s="1" customFormat="1" ht="31.5" customHeight="1" x14ac:dyDescent="0.25">
      <c r="A5" s="42"/>
      <c r="B5" s="42"/>
      <c r="C5" s="42"/>
      <c r="D5" s="42"/>
      <c r="E5" s="42"/>
      <c r="F5" s="42"/>
      <c r="G5" s="42"/>
      <c r="H5" s="42"/>
      <c r="I5" s="13" t="s">
        <v>6</v>
      </c>
      <c r="J5" s="13" t="s">
        <v>7</v>
      </c>
      <c r="K5" s="13" t="s">
        <v>8</v>
      </c>
      <c r="L5" s="13" t="s">
        <v>9</v>
      </c>
      <c r="M5" s="42"/>
    </row>
    <row r="6" spans="1:15" s="1" customFormat="1" ht="26.25" customHeight="1" x14ac:dyDescent="0.25">
      <c r="A6" s="14" t="s">
        <v>11</v>
      </c>
      <c r="B6" s="14" t="s">
        <v>12</v>
      </c>
      <c r="C6" s="14"/>
      <c r="D6" s="14"/>
      <c r="E6" s="14"/>
      <c r="F6" s="14"/>
      <c r="G6" s="14"/>
      <c r="H6" s="15">
        <f>H7+H12+H14+H23+H24+H25+H26+H27+H29+H28+H22+H19</f>
        <v>74452600</v>
      </c>
      <c r="I6" s="15">
        <f t="shared" ref="I6:L6" si="0">I7+I12+I14+I23+I24+I25+I26+I27+I29+I28+I22+I19</f>
        <v>2500000</v>
      </c>
      <c r="J6" s="15">
        <f t="shared" si="0"/>
        <v>71952600</v>
      </c>
      <c r="K6" s="15">
        <f t="shared" si="0"/>
        <v>0</v>
      </c>
      <c r="L6" s="15">
        <f t="shared" si="0"/>
        <v>0</v>
      </c>
      <c r="M6" s="17"/>
    </row>
    <row r="7" spans="1:15" s="2" customFormat="1" ht="20.100000000000001" customHeight="1" x14ac:dyDescent="0.25">
      <c r="A7" s="18">
        <v>1</v>
      </c>
      <c r="B7" s="16" t="s">
        <v>37</v>
      </c>
      <c r="C7" s="18"/>
      <c r="D7" s="19"/>
      <c r="E7" s="19"/>
      <c r="F7" s="20"/>
      <c r="G7" s="20"/>
      <c r="H7" s="15">
        <f>SUM(H8:H11)</f>
        <v>36618600</v>
      </c>
      <c r="I7" s="15">
        <f>SUM(I8:I11)</f>
        <v>0</v>
      </c>
      <c r="J7" s="15">
        <f>SUM(J8:J11)</f>
        <v>36618600</v>
      </c>
      <c r="K7" s="15">
        <f>SUM(K8:K11)</f>
        <v>0</v>
      </c>
      <c r="L7" s="15">
        <f>SUM(L8:L11)</f>
        <v>0</v>
      </c>
      <c r="M7" s="6"/>
      <c r="N7" s="4"/>
      <c r="O7" s="4"/>
    </row>
    <row r="8" spans="1:15" s="2" customFormat="1" ht="51.75" customHeight="1" x14ac:dyDescent="0.25">
      <c r="A8" s="18"/>
      <c r="B8" s="19" t="s">
        <v>17</v>
      </c>
      <c r="C8" s="18" t="s">
        <v>16</v>
      </c>
      <c r="D8" s="19">
        <v>217</v>
      </c>
      <c r="E8" s="19">
        <v>313</v>
      </c>
      <c r="F8" s="20">
        <v>150</v>
      </c>
      <c r="G8" s="20">
        <v>3</v>
      </c>
      <c r="H8" s="20">
        <f>D8*E8*F8*G8</f>
        <v>30564450</v>
      </c>
      <c r="I8" s="20"/>
      <c r="J8" s="20">
        <f>H8</f>
        <v>30564450</v>
      </c>
      <c r="K8" s="19"/>
      <c r="L8" s="19"/>
      <c r="M8" s="21" t="s">
        <v>63</v>
      </c>
      <c r="N8" s="4"/>
      <c r="O8" s="4"/>
    </row>
    <row r="9" spans="1:15" s="2" customFormat="1" ht="33.75" customHeight="1" x14ac:dyDescent="0.25">
      <c r="A9" s="18"/>
      <c r="B9" s="19" t="s">
        <v>18</v>
      </c>
      <c r="C9" s="18" t="s">
        <v>16</v>
      </c>
      <c r="D9" s="19">
        <v>217</v>
      </c>
      <c r="E9" s="19">
        <v>42</v>
      </c>
      <c r="F9" s="20">
        <v>200</v>
      </c>
      <c r="G9" s="20">
        <v>3</v>
      </c>
      <c r="H9" s="20">
        <f t="shared" ref="H9:H18" si="1">D9*E9*F9*G9</f>
        <v>5468400</v>
      </c>
      <c r="I9" s="20"/>
      <c r="J9" s="20">
        <f>H9</f>
        <v>5468400</v>
      </c>
      <c r="K9" s="19"/>
      <c r="L9" s="19"/>
      <c r="M9" s="21" t="s">
        <v>38</v>
      </c>
      <c r="N9" s="4"/>
      <c r="O9" s="4"/>
    </row>
    <row r="10" spans="1:15" s="2" customFormat="1" ht="20.100000000000001" customHeight="1" x14ac:dyDescent="0.25">
      <c r="A10" s="18"/>
      <c r="B10" s="19" t="s">
        <v>19</v>
      </c>
      <c r="C10" s="18" t="s">
        <v>16</v>
      </c>
      <c r="D10" s="19">
        <v>20</v>
      </c>
      <c r="E10" s="19">
        <v>355</v>
      </c>
      <c r="F10" s="20">
        <v>15</v>
      </c>
      <c r="G10" s="20">
        <v>3</v>
      </c>
      <c r="H10" s="20">
        <f t="shared" si="1"/>
        <v>319500</v>
      </c>
      <c r="I10" s="20"/>
      <c r="J10" s="20">
        <f>H10</f>
        <v>319500</v>
      </c>
      <c r="K10" s="19"/>
      <c r="L10" s="19"/>
      <c r="M10" s="6" t="s">
        <v>15</v>
      </c>
      <c r="N10" s="4"/>
      <c r="O10" s="4"/>
    </row>
    <row r="11" spans="1:15" s="2" customFormat="1" ht="20.100000000000001" customHeight="1" x14ac:dyDescent="0.25">
      <c r="A11" s="18"/>
      <c r="B11" s="19" t="s">
        <v>20</v>
      </c>
      <c r="C11" s="18" t="s">
        <v>16</v>
      </c>
      <c r="D11" s="19">
        <v>25</v>
      </c>
      <c r="E11" s="19">
        <v>355</v>
      </c>
      <c r="F11" s="20">
        <v>10</v>
      </c>
      <c r="G11" s="20">
        <v>3</v>
      </c>
      <c r="H11" s="20">
        <f t="shared" si="1"/>
        <v>266250</v>
      </c>
      <c r="I11" s="20"/>
      <c r="J11" s="20">
        <f>H11</f>
        <v>266250</v>
      </c>
      <c r="K11" s="19"/>
      <c r="L11" s="19"/>
      <c r="M11" s="6" t="s">
        <v>15</v>
      </c>
      <c r="N11" s="4"/>
      <c r="O11" s="4"/>
    </row>
    <row r="12" spans="1:15" s="1" customFormat="1" ht="20.100000000000001" customHeight="1" x14ac:dyDescent="0.25">
      <c r="A12" s="13">
        <v>2</v>
      </c>
      <c r="B12" s="16" t="s">
        <v>22</v>
      </c>
      <c r="C12" s="13"/>
      <c r="D12" s="16"/>
      <c r="E12" s="16"/>
      <c r="F12" s="16"/>
      <c r="G12" s="16"/>
      <c r="H12" s="15">
        <f>H13</f>
        <v>14976000</v>
      </c>
      <c r="I12" s="15">
        <f t="shared" ref="I12:J12" si="2">I13</f>
        <v>0</v>
      </c>
      <c r="J12" s="15">
        <f t="shared" si="2"/>
        <v>14976000</v>
      </c>
      <c r="K12" s="16"/>
      <c r="L12" s="16"/>
      <c r="M12" s="22"/>
    </row>
    <row r="13" spans="1:15" s="2" customFormat="1" ht="20.100000000000001" customHeight="1" x14ac:dyDescent="0.25">
      <c r="A13" s="18"/>
      <c r="B13" s="19" t="s">
        <v>24</v>
      </c>
      <c r="C13" s="18" t="s">
        <v>16</v>
      </c>
      <c r="D13" s="19">
        <v>200</v>
      </c>
      <c r="E13" s="19">
        <v>312</v>
      </c>
      <c r="F13" s="20">
        <v>80</v>
      </c>
      <c r="G13" s="20">
        <v>3</v>
      </c>
      <c r="H13" s="20">
        <f t="shared" si="1"/>
        <v>14976000</v>
      </c>
      <c r="I13" s="20"/>
      <c r="J13" s="20">
        <f>H13</f>
        <v>14976000</v>
      </c>
      <c r="K13" s="19"/>
      <c r="L13" s="19"/>
      <c r="M13" s="6"/>
      <c r="N13" s="4"/>
      <c r="O13" s="4"/>
    </row>
    <row r="14" spans="1:15" s="1" customFormat="1" ht="20.100000000000001" customHeight="1" x14ac:dyDescent="0.25">
      <c r="A14" s="13">
        <v>3</v>
      </c>
      <c r="B14" s="16" t="s">
        <v>25</v>
      </c>
      <c r="C14" s="13" t="s">
        <v>16</v>
      </c>
      <c r="D14" s="16"/>
      <c r="E14" s="16"/>
      <c r="F14" s="16"/>
      <c r="G14" s="16">
        <v>3</v>
      </c>
      <c r="H14" s="15">
        <f>SUM(H15:H18)</f>
        <v>9360000</v>
      </c>
      <c r="I14" s="16"/>
      <c r="J14" s="15">
        <f t="shared" ref="J14:J22" si="3">H14</f>
        <v>9360000</v>
      </c>
      <c r="K14" s="16"/>
      <c r="L14" s="16"/>
      <c r="M14" s="22"/>
    </row>
    <row r="15" spans="1:15" s="2" customFormat="1" ht="20.100000000000001" customHeight="1" x14ac:dyDescent="0.25">
      <c r="A15" s="18"/>
      <c r="B15" s="19" t="s">
        <v>26</v>
      </c>
      <c r="C15" s="18" t="s">
        <v>16</v>
      </c>
      <c r="D15" s="19">
        <v>10</v>
      </c>
      <c r="E15" s="19">
        <v>12</v>
      </c>
      <c r="F15" s="20">
        <v>10000</v>
      </c>
      <c r="G15" s="20">
        <v>3</v>
      </c>
      <c r="H15" s="20">
        <f t="shared" si="1"/>
        <v>3600000</v>
      </c>
      <c r="I15" s="20"/>
      <c r="J15" s="20">
        <f t="shared" si="3"/>
        <v>3600000</v>
      </c>
      <c r="K15" s="19"/>
      <c r="L15" s="19"/>
      <c r="M15" s="6"/>
      <c r="N15" s="4"/>
      <c r="O15" s="4"/>
    </row>
    <row r="16" spans="1:15" s="2" customFormat="1" ht="20.100000000000001" customHeight="1" x14ac:dyDescent="0.25">
      <c r="A16" s="18"/>
      <c r="B16" s="19" t="s">
        <v>27</v>
      </c>
      <c r="C16" s="18" t="s">
        <v>16</v>
      </c>
      <c r="D16" s="23" t="s">
        <v>29</v>
      </c>
      <c r="E16" s="19">
        <v>12</v>
      </c>
      <c r="F16" s="20">
        <v>7000</v>
      </c>
      <c r="G16" s="20">
        <v>3</v>
      </c>
      <c r="H16" s="20">
        <f t="shared" si="1"/>
        <v>2016000</v>
      </c>
      <c r="I16" s="20"/>
      <c r="J16" s="20">
        <f t="shared" si="3"/>
        <v>2016000</v>
      </c>
      <c r="K16" s="19"/>
      <c r="L16" s="19"/>
      <c r="M16" s="19"/>
      <c r="N16" s="4"/>
      <c r="O16" s="4"/>
    </row>
    <row r="17" spans="1:15" s="2" customFormat="1" ht="20.100000000000001" customHeight="1" x14ac:dyDescent="0.25">
      <c r="A17" s="18"/>
      <c r="B17" s="19" t="s">
        <v>28</v>
      </c>
      <c r="C17" s="18" t="s">
        <v>16</v>
      </c>
      <c r="D17" s="23" t="s">
        <v>29</v>
      </c>
      <c r="E17" s="19">
        <v>12</v>
      </c>
      <c r="F17" s="20">
        <v>4000</v>
      </c>
      <c r="G17" s="20">
        <v>3</v>
      </c>
      <c r="H17" s="20">
        <f t="shared" si="1"/>
        <v>1152000</v>
      </c>
      <c r="I17" s="20"/>
      <c r="J17" s="20">
        <f t="shared" si="3"/>
        <v>1152000</v>
      </c>
      <c r="K17" s="19"/>
      <c r="L17" s="19"/>
      <c r="M17" s="19"/>
      <c r="N17" s="4"/>
      <c r="O17" s="4"/>
    </row>
    <row r="18" spans="1:15" s="2" customFormat="1" ht="20.100000000000001" customHeight="1" x14ac:dyDescent="0.25">
      <c r="A18" s="18"/>
      <c r="B18" s="19" t="s">
        <v>35</v>
      </c>
      <c r="C18" s="18" t="s">
        <v>16</v>
      </c>
      <c r="D18" s="23" t="s">
        <v>36</v>
      </c>
      <c r="E18" s="19">
        <v>12</v>
      </c>
      <c r="F18" s="20">
        <v>18000</v>
      </c>
      <c r="G18" s="20">
        <v>3</v>
      </c>
      <c r="H18" s="20">
        <f t="shared" si="1"/>
        <v>2592000</v>
      </c>
      <c r="I18" s="20"/>
      <c r="J18" s="20">
        <f t="shared" si="3"/>
        <v>2592000</v>
      </c>
      <c r="K18" s="19"/>
      <c r="L18" s="19"/>
      <c r="M18" s="19"/>
      <c r="N18" s="4"/>
      <c r="O18" s="4"/>
    </row>
    <row r="19" spans="1:15" s="1" customFormat="1" ht="20.100000000000001" customHeight="1" x14ac:dyDescent="0.25">
      <c r="A19" s="13">
        <v>4</v>
      </c>
      <c r="B19" s="16" t="s">
        <v>76</v>
      </c>
      <c r="C19" s="13"/>
      <c r="D19" s="32"/>
      <c r="E19" s="16"/>
      <c r="F19" s="15"/>
      <c r="G19" s="15"/>
      <c r="H19" s="15">
        <f>H20+H21</f>
        <v>1296000</v>
      </c>
      <c r="I19" s="15"/>
      <c r="J19" s="15">
        <f t="shared" si="3"/>
        <v>1296000</v>
      </c>
      <c r="K19" s="16"/>
      <c r="L19" s="16"/>
      <c r="M19" s="16"/>
    </row>
    <row r="20" spans="1:15" s="2" customFormat="1" ht="20.100000000000001" customHeight="1" x14ac:dyDescent="0.25">
      <c r="A20" s="18"/>
      <c r="B20" s="19" t="s">
        <v>77</v>
      </c>
      <c r="C20" s="18" t="s">
        <v>16</v>
      </c>
      <c r="D20" s="23" t="s">
        <v>79</v>
      </c>
      <c r="E20" s="19">
        <v>12</v>
      </c>
      <c r="F20" s="20">
        <v>21000</v>
      </c>
      <c r="G20" s="20">
        <v>3</v>
      </c>
      <c r="H20" s="20">
        <f>D20*E20*F20*G20</f>
        <v>756000</v>
      </c>
      <c r="I20" s="20"/>
      <c r="J20" s="20">
        <f>H20</f>
        <v>756000</v>
      </c>
      <c r="K20" s="19"/>
      <c r="L20" s="19"/>
      <c r="M20" s="19"/>
      <c r="N20" s="4"/>
      <c r="O20" s="4"/>
    </row>
    <row r="21" spans="1:15" s="2" customFormat="1" ht="20.100000000000001" customHeight="1" x14ac:dyDescent="0.25">
      <c r="A21" s="18"/>
      <c r="B21" s="19" t="s">
        <v>78</v>
      </c>
      <c r="C21" s="18" t="s">
        <v>16</v>
      </c>
      <c r="D21" s="23" t="s">
        <v>79</v>
      </c>
      <c r="E21" s="19">
        <v>12</v>
      </c>
      <c r="F21" s="20">
        <v>15000</v>
      </c>
      <c r="G21" s="20">
        <v>3</v>
      </c>
      <c r="H21" s="20">
        <f>D21*E21*F21*G21</f>
        <v>540000</v>
      </c>
      <c r="I21" s="20"/>
      <c r="J21" s="20">
        <f>H21</f>
        <v>540000</v>
      </c>
      <c r="K21" s="19"/>
      <c r="L21" s="19"/>
      <c r="M21" s="19"/>
      <c r="N21" s="4"/>
      <c r="O21" s="4"/>
    </row>
    <row r="22" spans="1:15" s="1" customFormat="1" ht="49.5" customHeight="1" x14ac:dyDescent="0.25">
      <c r="A22" s="13">
        <v>5</v>
      </c>
      <c r="B22" s="24" t="s">
        <v>52</v>
      </c>
      <c r="C22" s="18" t="s">
        <v>41</v>
      </c>
      <c r="D22" s="23" t="s">
        <v>42</v>
      </c>
      <c r="E22" s="19"/>
      <c r="F22" s="20">
        <v>50000</v>
      </c>
      <c r="G22" s="20">
        <v>3</v>
      </c>
      <c r="H22" s="20">
        <f>D22*F22*G22</f>
        <v>450000</v>
      </c>
      <c r="I22" s="15"/>
      <c r="J22" s="20">
        <f t="shared" si="3"/>
        <v>450000</v>
      </c>
      <c r="K22" s="16"/>
      <c r="L22" s="16"/>
      <c r="M22" s="16"/>
    </row>
    <row r="23" spans="1:15" s="2" customFormat="1" ht="20.100000000000001" customHeight="1" x14ac:dyDescent="0.25">
      <c r="A23" s="13">
        <v>6</v>
      </c>
      <c r="B23" s="16" t="s">
        <v>23</v>
      </c>
      <c r="C23" s="18" t="s">
        <v>16</v>
      </c>
      <c r="D23" s="23"/>
      <c r="E23" s="19"/>
      <c r="F23" s="20">
        <v>1200000</v>
      </c>
      <c r="G23" s="19">
        <v>3</v>
      </c>
      <c r="H23" s="20">
        <f>F23*G23</f>
        <v>3600000</v>
      </c>
      <c r="I23" s="15"/>
      <c r="J23" s="20">
        <f>H23</f>
        <v>3600000</v>
      </c>
      <c r="K23" s="19"/>
      <c r="L23" s="19"/>
      <c r="M23" s="19"/>
      <c r="N23" s="4"/>
      <c r="O23" s="4"/>
    </row>
    <row r="24" spans="1:15" s="2" customFormat="1" ht="20.100000000000001" customHeight="1" x14ac:dyDescent="0.25">
      <c r="A24" s="13">
        <v>7</v>
      </c>
      <c r="B24" s="16" t="s">
        <v>34</v>
      </c>
      <c r="C24" s="18"/>
      <c r="D24" s="23"/>
      <c r="E24" s="19"/>
      <c r="F24" s="20">
        <v>400000</v>
      </c>
      <c r="G24" s="19">
        <v>3</v>
      </c>
      <c r="H24" s="20">
        <f>F24*G24</f>
        <v>1200000</v>
      </c>
      <c r="I24" s="15"/>
      <c r="J24" s="20">
        <f>H24</f>
        <v>1200000</v>
      </c>
      <c r="K24" s="19"/>
      <c r="L24" s="19"/>
      <c r="M24" s="19"/>
      <c r="N24" s="4"/>
      <c r="O24" s="4"/>
    </row>
    <row r="25" spans="1:15" s="2" customFormat="1" ht="20.100000000000001" customHeight="1" x14ac:dyDescent="0.25">
      <c r="A25" s="13">
        <v>8</v>
      </c>
      <c r="B25" s="16" t="s">
        <v>30</v>
      </c>
      <c r="C25" s="18" t="s">
        <v>16</v>
      </c>
      <c r="D25" s="23" t="s">
        <v>31</v>
      </c>
      <c r="E25" s="19">
        <v>12</v>
      </c>
      <c r="F25" s="20">
        <v>103000</v>
      </c>
      <c r="G25" s="20">
        <v>3</v>
      </c>
      <c r="H25" s="20">
        <f>F25*G25</f>
        <v>309000</v>
      </c>
      <c r="I25" s="15"/>
      <c r="J25" s="20">
        <f>H25</f>
        <v>309000</v>
      </c>
      <c r="K25" s="19"/>
      <c r="L25" s="19"/>
      <c r="M25" s="19"/>
      <c r="N25" s="4"/>
      <c r="O25" s="4"/>
    </row>
    <row r="26" spans="1:15" s="2" customFormat="1" ht="20.100000000000001" customHeight="1" x14ac:dyDescent="0.25">
      <c r="A26" s="13">
        <v>9</v>
      </c>
      <c r="B26" s="16" t="s">
        <v>33</v>
      </c>
      <c r="C26" s="18" t="s">
        <v>16</v>
      </c>
      <c r="D26" s="23" t="s">
        <v>32</v>
      </c>
      <c r="E26" s="19"/>
      <c r="F26" s="20">
        <v>3000</v>
      </c>
      <c r="G26" s="20">
        <v>3</v>
      </c>
      <c r="H26" s="20">
        <f>D26*F26*G26</f>
        <v>2043000</v>
      </c>
      <c r="I26" s="15"/>
      <c r="J26" s="20">
        <f>H26</f>
        <v>2043000</v>
      </c>
      <c r="K26" s="19"/>
      <c r="L26" s="19"/>
      <c r="M26" s="19"/>
      <c r="N26" s="4"/>
      <c r="O26" s="4"/>
    </row>
    <row r="27" spans="1:15" s="2" customFormat="1" ht="32.25" customHeight="1" x14ac:dyDescent="0.25">
      <c r="A27" s="13">
        <v>10</v>
      </c>
      <c r="B27" s="24" t="s">
        <v>44</v>
      </c>
      <c r="C27" s="18"/>
      <c r="D27" s="23"/>
      <c r="E27" s="19"/>
      <c r="F27" s="19"/>
      <c r="G27" s="19"/>
      <c r="H27" s="20">
        <v>1200000</v>
      </c>
      <c r="I27" s="15"/>
      <c r="J27" s="20">
        <v>1200000</v>
      </c>
      <c r="K27" s="20"/>
      <c r="L27" s="20"/>
      <c r="M27" s="6"/>
      <c r="N27" s="4"/>
      <c r="O27" s="4"/>
    </row>
    <row r="28" spans="1:15" s="2" customFormat="1" ht="32.25" customHeight="1" x14ac:dyDescent="0.25">
      <c r="A28" s="28">
        <v>11</v>
      </c>
      <c r="B28" s="24" t="s">
        <v>48</v>
      </c>
      <c r="C28" s="18" t="s">
        <v>45</v>
      </c>
      <c r="D28" s="23"/>
      <c r="E28" s="19"/>
      <c r="F28" s="25">
        <v>300000</v>
      </c>
      <c r="G28" s="19">
        <v>3</v>
      </c>
      <c r="H28" s="20">
        <f>F28*G28</f>
        <v>900000</v>
      </c>
      <c r="I28" s="15"/>
      <c r="J28" s="20">
        <v>900000</v>
      </c>
      <c r="K28" s="20"/>
      <c r="L28" s="20"/>
      <c r="M28" s="6"/>
      <c r="N28" s="4"/>
      <c r="O28" s="4"/>
    </row>
    <row r="29" spans="1:15" s="2" customFormat="1" ht="26.25" customHeight="1" x14ac:dyDescent="0.25">
      <c r="A29" s="28">
        <v>12</v>
      </c>
      <c r="B29" s="24" t="s">
        <v>70</v>
      </c>
      <c r="C29" s="18" t="s">
        <v>73</v>
      </c>
      <c r="D29" s="19">
        <v>1</v>
      </c>
      <c r="E29" s="19"/>
      <c r="F29" s="25">
        <v>2500000</v>
      </c>
      <c r="G29" s="19"/>
      <c r="H29" s="15">
        <f>D29*F29</f>
        <v>2500000</v>
      </c>
      <c r="I29" s="15">
        <f>H29</f>
        <v>2500000</v>
      </c>
      <c r="J29" s="19"/>
      <c r="K29" s="19"/>
      <c r="L29" s="19"/>
      <c r="M29" s="6"/>
      <c r="N29" s="4"/>
      <c r="O29" s="4"/>
    </row>
    <row r="30" spans="1:15" s="1" customFormat="1" ht="22.5" customHeight="1" x14ac:dyDescent="0.25">
      <c r="A30" s="13" t="s">
        <v>13</v>
      </c>
      <c r="B30" s="16" t="s">
        <v>43</v>
      </c>
      <c r="C30" s="13"/>
      <c r="D30" s="16"/>
      <c r="E30" s="16"/>
      <c r="F30" s="15"/>
      <c r="G30" s="15"/>
      <c r="H30" s="15">
        <f>H31+H36+H46+H47+H48+H49+H50+H51+H52+H43+H38</f>
        <v>135775750</v>
      </c>
      <c r="I30" s="15">
        <f t="shared" ref="I30:J30" si="4">I31+I36+I46+I47+I48+I49+I50+I51+I52+I43+I38</f>
        <v>3000000</v>
      </c>
      <c r="J30" s="15">
        <f t="shared" si="4"/>
        <v>132775750</v>
      </c>
      <c r="K30" s="15">
        <f t="shared" ref="K30:L30" si="5">K31+K36+K46+K47+K48+K49+K50+K51+K52</f>
        <v>0</v>
      </c>
      <c r="L30" s="15">
        <f t="shared" si="5"/>
        <v>0</v>
      </c>
      <c r="M30" s="22"/>
    </row>
    <row r="31" spans="1:15" s="2" customFormat="1" ht="20.100000000000001" customHeight="1" x14ac:dyDescent="0.25">
      <c r="A31" s="18">
        <v>1</v>
      </c>
      <c r="B31" s="16" t="s">
        <v>14</v>
      </c>
      <c r="C31" s="18"/>
      <c r="D31" s="19"/>
      <c r="E31" s="19"/>
      <c r="F31" s="20"/>
      <c r="G31" s="20"/>
      <c r="H31" s="15">
        <f>SUM(H32:H35)</f>
        <v>67009750</v>
      </c>
      <c r="I31" s="15">
        <f t="shared" ref="I31:K31" si="6">SUM(I32:I35)</f>
        <v>0</v>
      </c>
      <c r="J31" s="15">
        <f t="shared" si="6"/>
        <v>67009750</v>
      </c>
      <c r="K31" s="15">
        <f t="shared" si="6"/>
        <v>0</v>
      </c>
      <c r="L31" s="19"/>
      <c r="M31" s="6"/>
      <c r="N31" s="4"/>
      <c r="O31" s="4"/>
    </row>
    <row r="32" spans="1:15" s="2" customFormat="1" ht="42.75" customHeight="1" x14ac:dyDescent="0.25">
      <c r="A32" s="18"/>
      <c r="B32" s="19" t="s">
        <v>17</v>
      </c>
      <c r="C32" s="18" t="s">
        <v>16</v>
      </c>
      <c r="D32" s="19">
        <v>237</v>
      </c>
      <c r="E32" s="19">
        <v>313</v>
      </c>
      <c r="F32" s="20">
        <v>150</v>
      </c>
      <c r="G32" s="20">
        <v>5</v>
      </c>
      <c r="H32" s="20">
        <f>D32*E32*F32*G32</f>
        <v>55635750</v>
      </c>
      <c r="I32" s="20"/>
      <c r="J32" s="20">
        <f t="shared" ref="J32:J50" si="7">H32</f>
        <v>55635750</v>
      </c>
      <c r="K32" s="19"/>
      <c r="L32" s="19"/>
      <c r="M32" s="21" t="s">
        <v>64</v>
      </c>
      <c r="N32" s="4"/>
      <c r="O32" s="4"/>
    </row>
    <row r="33" spans="1:15" s="2" customFormat="1" ht="20.100000000000001" customHeight="1" x14ac:dyDescent="0.25">
      <c r="A33" s="18"/>
      <c r="B33" s="19" t="s">
        <v>18</v>
      </c>
      <c r="C33" s="18" t="s">
        <v>16</v>
      </c>
      <c r="D33" s="19">
        <v>237</v>
      </c>
      <c r="E33" s="19">
        <v>42</v>
      </c>
      <c r="F33" s="20">
        <v>200</v>
      </c>
      <c r="G33" s="20">
        <v>5</v>
      </c>
      <c r="H33" s="20">
        <f>D33*E33*F33*G33</f>
        <v>9954000</v>
      </c>
      <c r="I33" s="20"/>
      <c r="J33" s="20">
        <f t="shared" si="7"/>
        <v>9954000</v>
      </c>
      <c r="K33" s="19"/>
      <c r="L33" s="19"/>
      <c r="M33" s="6"/>
      <c r="N33" s="4"/>
      <c r="O33" s="4"/>
    </row>
    <row r="34" spans="1:15" s="2" customFormat="1" ht="20.100000000000001" customHeight="1" x14ac:dyDescent="0.25">
      <c r="A34" s="18"/>
      <c r="B34" s="19" t="s">
        <v>19</v>
      </c>
      <c r="C34" s="18" t="s">
        <v>16</v>
      </c>
      <c r="D34" s="19">
        <v>30</v>
      </c>
      <c r="E34" s="19">
        <v>355</v>
      </c>
      <c r="F34" s="20">
        <v>15</v>
      </c>
      <c r="G34" s="20">
        <v>5</v>
      </c>
      <c r="H34" s="20">
        <f>D34*E34*F34*G34</f>
        <v>798750</v>
      </c>
      <c r="I34" s="20"/>
      <c r="J34" s="20">
        <f t="shared" si="7"/>
        <v>798750</v>
      </c>
      <c r="K34" s="19"/>
      <c r="L34" s="19"/>
      <c r="M34" s="6"/>
      <c r="N34" s="4"/>
      <c r="O34" s="4"/>
    </row>
    <row r="35" spans="1:15" s="2" customFormat="1" ht="20.100000000000001" customHeight="1" x14ac:dyDescent="0.25">
      <c r="A35" s="18"/>
      <c r="B35" s="19" t="s">
        <v>20</v>
      </c>
      <c r="C35" s="18" t="s">
        <v>16</v>
      </c>
      <c r="D35" s="19">
        <v>35</v>
      </c>
      <c r="E35" s="19">
        <v>355</v>
      </c>
      <c r="F35" s="20">
        <v>10</v>
      </c>
      <c r="G35" s="20">
        <v>5</v>
      </c>
      <c r="H35" s="20">
        <f>D35*E35*F35*G35</f>
        <v>621250</v>
      </c>
      <c r="I35" s="20"/>
      <c r="J35" s="20">
        <f t="shared" si="7"/>
        <v>621250</v>
      </c>
      <c r="K35" s="19"/>
      <c r="L35" s="19"/>
      <c r="M35" s="6"/>
      <c r="N35" s="4"/>
      <c r="O35" s="4"/>
    </row>
    <row r="36" spans="1:15" s="2" customFormat="1" ht="20.100000000000001" customHeight="1" x14ac:dyDescent="0.25">
      <c r="A36" s="13">
        <v>2</v>
      </c>
      <c r="B36" s="16" t="s">
        <v>22</v>
      </c>
      <c r="C36" s="13"/>
      <c r="D36" s="16"/>
      <c r="E36" s="16"/>
      <c r="F36" s="16"/>
      <c r="G36" s="16"/>
      <c r="H36" s="15">
        <f>H37</f>
        <v>27456000</v>
      </c>
      <c r="I36" s="15">
        <f t="shared" ref="I36:J36" si="8">I37</f>
        <v>0</v>
      </c>
      <c r="J36" s="15">
        <f t="shared" si="8"/>
        <v>27456000</v>
      </c>
      <c r="K36" s="16"/>
      <c r="L36" s="16"/>
      <c r="M36" s="22"/>
      <c r="N36" s="4"/>
      <c r="O36" s="4"/>
    </row>
    <row r="37" spans="1:15" s="2" customFormat="1" ht="20.100000000000001" customHeight="1" x14ac:dyDescent="0.25">
      <c r="A37" s="18"/>
      <c r="B37" s="19" t="s">
        <v>24</v>
      </c>
      <c r="C37" s="18" t="s">
        <v>16</v>
      </c>
      <c r="D37" s="19">
        <v>220</v>
      </c>
      <c r="E37" s="19">
        <v>312</v>
      </c>
      <c r="F37" s="20">
        <v>80</v>
      </c>
      <c r="G37" s="20">
        <v>5</v>
      </c>
      <c r="H37" s="20">
        <f t="shared" ref="H37:H42" si="9">D37*E37*F37*G37</f>
        <v>27456000</v>
      </c>
      <c r="I37" s="20"/>
      <c r="J37" s="20">
        <f t="shared" si="7"/>
        <v>27456000</v>
      </c>
      <c r="K37" s="19"/>
      <c r="L37" s="19"/>
      <c r="M37" s="6"/>
      <c r="N37" s="4"/>
      <c r="O37" s="4"/>
    </row>
    <row r="38" spans="1:15" s="1" customFormat="1" ht="20.100000000000001" customHeight="1" x14ac:dyDescent="0.25">
      <c r="A38" s="13">
        <v>3</v>
      </c>
      <c r="B38" s="16" t="s">
        <v>25</v>
      </c>
      <c r="C38" s="13" t="s">
        <v>16</v>
      </c>
      <c r="D38" s="16"/>
      <c r="E38" s="16"/>
      <c r="F38" s="16"/>
      <c r="G38" s="16"/>
      <c r="H38" s="15">
        <f>SUM(H39:H42)</f>
        <v>15600000</v>
      </c>
      <c r="I38" s="16"/>
      <c r="J38" s="15">
        <f t="shared" si="7"/>
        <v>15600000</v>
      </c>
      <c r="K38" s="16"/>
      <c r="L38" s="16"/>
      <c r="M38" s="22"/>
    </row>
    <row r="39" spans="1:15" s="2" customFormat="1" ht="20.100000000000001" customHeight="1" x14ac:dyDescent="0.25">
      <c r="A39" s="18"/>
      <c r="B39" s="19" t="s">
        <v>26</v>
      </c>
      <c r="C39" s="18" t="s">
        <v>16</v>
      </c>
      <c r="D39" s="19">
        <v>10</v>
      </c>
      <c r="E39" s="19">
        <v>12</v>
      </c>
      <c r="F39" s="20">
        <v>10000</v>
      </c>
      <c r="G39" s="20">
        <v>5</v>
      </c>
      <c r="H39" s="20">
        <f t="shared" si="9"/>
        <v>6000000</v>
      </c>
      <c r="I39" s="20"/>
      <c r="J39" s="20">
        <f t="shared" si="7"/>
        <v>6000000</v>
      </c>
      <c r="K39" s="19"/>
      <c r="L39" s="19"/>
      <c r="M39" s="6"/>
      <c r="N39" s="4"/>
      <c r="O39" s="4"/>
    </row>
    <row r="40" spans="1:15" s="2" customFormat="1" ht="20.100000000000001" customHeight="1" x14ac:dyDescent="0.25">
      <c r="A40" s="18"/>
      <c r="B40" s="19" t="s">
        <v>27</v>
      </c>
      <c r="C40" s="18" t="s">
        <v>16</v>
      </c>
      <c r="D40" s="23" t="s">
        <v>29</v>
      </c>
      <c r="E40" s="19">
        <v>12</v>
      </c>
      <c r="F40" s="20">
        <v>7000</v>
      </c>
      <c r="G40" s="20">
        <v>5</v>
      </c>
      <c r="H40" s="20">
        <f t="shared" si="9"/>
        <v>3360000</v>
      </c>
      <c r="I40" s="20"/>
      <c r="J40" s="20">
        <f t="shared" si="7"/>
        <v>3360000</v>
      </c>
      <c r="K40" s="19"/>
      <c r="L40" s="19"/>
      <c r="M40" s="19"/>
      <c r="N40" s="4"/>
      <c r="O40" s="4"/>
    </row>
    <row r="41" spans="1:15" s="2" customFormat="1" ht="20.100000000000001" customHeight="1" x14ac:dyDescent="0.25">
      <c r="A41" s="18"/>
      <c r="B41" s="19" t="s">
        <v>28</v>
      </c>
      <c r="C41" s="18" t="s">
        <v>16</v>
      </c>
      <c r="D41" s="23" t="s">
        <v>29</v>
      </c>
      <c r="E41" s="19">
        <v>12</v>
      </c>
      <c r="F41" s="20">
        <v>4000</v>
      </c>
      <c r="G41" s="20">
        <v>5</v>
      </c>
      <c r="H41" s="20">
        <f t="shared" si="9"/>
        <v>1920000</v>
      </c>
      <c r="I41" s="20"/>
      <c r="J41" s="20">
        <f t="shared" si="7"/>
        <v>1920000</v>
      </c>
      <c r="K41" s="19"/>
      <c r="L41" s="19"/>
      <c r="M41" s="19"/>
      <c r="N41" s="4"/>
      <c r="O41" s="4"/>
    </row>
    <row r="42" spans="1:15" s="2" customFormat="1" ht="31.5" customHeight="1" x14ac:dyDescent="0.25">
      <c r="A42" s="18"/>
      <c r="B42" s="27" t="s">
        <v>35</v>
      </c>
      <c r="C42" s="18" t="s">
        <v>16</v>
      </c>
      <c r="D42" s="23" t="s">
        <v>36</v>
      </c>
      <c r="E42" s="19">
        <v>12</v>
      </c>
      <c r="F42" s="20">
        <v>18000</v>
      </c>
      <c r="G42" s="20">
        <v>5</v>
      </c>
      <c r="H42" s="20">
        <f t="shared" si="9"/>
        <v>4320000</v>
      </c>
      <c r="I42" s="20"/>
      <c r="J42" s="20">
        <f t="shared" si="7"/>
        <v>4320000</v>
      </c>
      <c r="K42" s="19"/>
      <c r="L42" s="19"/>
      <c r="M42" s="19"/>
      <c r="N42" s="4"/>
      <c r="O42" s="4"/>
    </row>
    <row r="43" spans="1:15" s="1" customFormat="1" ht="23.25" customHeight="1" x14ac:dyDescent="0.25">
      <c r="A43" s="13">
        <v>4</v>
      </c>
      <c r="B43" s="24" t="s">
        <v>80</v>
      </c>
      <c r="C43" s="13"/>
      <c r="D43" s="32"/>
      <c r="E43" s="16"/>
      <c r="F43" s="15"/>
      <c r="G43" s="15"/>
      <c r="H43" s="15">
        <f>H44+H45</f>
        <v>2160000</v>
      </c>
      <c r="I43" s="15"/>
      <c r="J43" s="15">
        <f t="shared" si="7"/>
        <v>2160000</v>
      </c>
      <c r="K43" s="16"/>
      <c r="L43" s="16"/>
      <c r="M43" s="16"/>
    </row>
    <row r="44" spans="1:15" s="2" customFormat="1" ht="22.5" customHeight="1" x14ac:dyDescent="0.25">
      <c r="A44" s="18"/>
      <c r="B44" s="27" t="s">
        <v>81</v>
      </c>
      <c r="C44" s="18" t="s">
        <v>16</v>
      </c>
      <c r="D44" s="23" t="s">
        <v>79</v>
      </c>
      <c r="E44" s="19">
        <v>12</v>
      </c>
      <c r="F44" s="20">
        <v>21000</v>
      </c>
      <c r="G44" s="20">
        <v>5</v>
      </c>
      <c r="H44" s="20">
        <f>D44*E44*F44*G44</f>
        <v>1260000</v>
      </c>
      <c r="I44" s="20"/>
      <c r="J44" s="20">
        <f>H44</f>
        <v>1260000</v>
      </c>
      <c r="K44" s="19"/>
      <c r="L44" s="19"/>
      <c r="M44" s="19"/>
      <c r="N44" s="4"/>
      <c r="O44" s="4"/>
    </row>
    <row r="45" spans="1:15" s="2" customFormat="1" ht="19.5" customHeight="1" x14ac:dyDescent="0.25">
      <c r="A45" s="18"/>
      <c r="B45" s="27" t="s">
        <v>82</v>
      </c>
      <c r="C45" s="18" t="s">
        <v>16</v>
      </c>
      <c r="D45" s="23" t="s">
        <v>79</v>
      </c>
      <c r="E45" s="19">
        <v>12</v>
      </c>
      <c r="F45" s="20">
        <v>15000</v>
      </c>
      <c r="G45" s="20">
        <v>5</v>
      </c>
      <c r="H45" s="20">
        <f>D45*E45*F45*G45</f>
        <v>900000</v>
      </c>
      <c r="I45" s="20"/>
      <c r="J45" s="20">
        <f>H45</f>
        <v>900000</v>
      </c>
      <c r="K45" s="19"/>
      <c r="L45" s="19"/>
      <c r="M45" s="19"/>
      <c r="N45" s="4"/>
      <c r="O45" s="4"/>
    </row>
    <row r="46" spans="1:15" s="1" customFormat="1" ht="51" customHeight="1" x14ac:dyDescent="0.25">
      <c r="A46" s="13">
        <v>5</v>
      </c>
      <c r="B46" s="24" t="s">
        <v>53</v>
      </c>
      <c r="C46" s="18" t="s">
        <v>47</v>
      </c>
      <c r="D46" s="23" t="s">
        <v>42</v>
      </c>
      <c r="E46" s="19"/>
      <c r="F46" s="20">
        <v>60000</v>
      </c>
      <c r="G46" s="20">
        <v>5</v>
      </c>
      <c r="H46" s="20">
        <f>D46*F46*G46</f>
        <v>900000</v>
      </c>
      <c r="I46" s="15"/>
      <c r="J46" s="20">
        <f t="shared" si="7"/>
        <v>900000</v>
      </c>
      <c r="K46" s="16"/>
      <c r="L46" s="16"/>
      <c r="M46" s="16"/>
    </row>
    <row r="47" spans="1:15" s="2" customFormat="1" ht="20.100000000000001" customHeight="1" x14ac:dyDescent="0.25">
      <c r="A47" s="13">
        <v>6</v>
      </c>
      <c r="B47" s="16" t="s">
        <v>23</v>
      </c>
      <c r="C47" s="18" t="s">
        <v>45</v>
      </c>
      <c r="D47" s="23"/>
      <c r="E47" s="19"/>
      <c r="F47" s="20">
        <v>1300000</v>
      </c>
      <c r="G47" s="19">
        <v>5</v>
      </c>
      <c r="H47" s="20">
        <f>F47*G47</f>
        <v>6500000</v>
      </c>
      <c r="I47" s="15"/>
      <c r="J47" s="20">
        <f t="shared" si="7"/>
        <v>6500000</v>
      </c>
      <c r="K47" s="19"/>
      <c r="L47" s="19"/>
      <c r="M47" s="19"/>
      <c r="N47" s="4"/>
      <c r="O47" s="4"/>
    </row>
    <row r="48" spans="1:15" s="2" customFormat="1" ht="20.100000000000001" customHeight="1" x14ac:dyDescent="0.25">
      <c r="A48" s="13">
        <v>7</v>
      </c>
      <c r="B48" s="16" t="s">
        <v>34</v>
      </c>
      <c r="C48" s="18"/>
      <c r="D48" s="23"/>
      <c r="E48" s="19"/>
      <c r="F48" s="20">
        <v>500000</v>
      </c>
      <c r="G48" s="19">
        <v>5</v>
      </c>
      <c r="H48" s="20">
        <f t="shared" ref="H48:H49" si="10">F48*G48</f>
        <v>2500000</v>
      </c>
      <c r="I48" s="15"/>
      <c r="J48" s="20">
        <f t="shared" si="7"/>
        <v>2500000</v>
      </c>
      <c r="K48" s="19"/>
      <c r="L48" s="19"/>
      <c r="M48" s="19"/>
      <c r="N48" s="4"/>
      <c r="O48" s="4"/>
    </row>
    <row r="49" spans="1:15" s="2" customFormat="1" ht="20.100000000000001" customHeight="1" x14ac:dyDescent="0.25">
      <c r="A49" s="13">
        <v>8</v>
      </c>
      <c r="B49" s="16" t="s">
        <v>30</v>
      </c>
      <c r="C49" s="18" t="s">
        <v>16</v>
      </c>
      <c r="D49" s="23"/>
      <c r="E49" s="19"/>
      <c r="F49" s="20">
        <v>250000</v>
      </c>
      <c r="G49" s="20">
        <v>5</v>
      </c>
      <c r="H49" s="20">
        <f t="shared" si="10"/>
        <v>1250000</v>
      </c>
      <c r="I49" s="15"/>
      <c r="J49" s="20">
        <f t="shared" si="7"/>
        <v>1250000</v>
      </c>
      <c r="K49" s="19"/>
      <c r="L49" s="19"/>
      <c r="M49" s="19"/>
      <c r="N49" s="4"/>
      <c r="O49" s="4"/>
    </row>
    <row r="50" spans="1:15" s="2" customFormat="1" ht="25.5" customHeight="1" x14ac:dyDescent="0.25">
      <c r="A50" s="13">
        <v>9</v>
      </c>
      <c r="B50" s="16" t="s">
        <v>33</v>
      </c>
      <c r="C50" s="18" t="s">
        <v>16</v>
      </c>
      <c r="D50" s="23" t="s">
        <v>54</v>
      </c>
      <c r="E50" s="19"/>
      <c r="F50" s="20">
        <v>4000</v>
      </c>
      <c r="G50" s="20">
        <v>5</v>
      </c>
      <c r="H50" s="20">
        <f>D50*F50*G50</f>
        <v>4400000</v>
      </c>
      <c r="I50" s="15"/>
      <c r="J50" s="20">
        <f t="shared" si="7"/>
        <v>4400000</v>
      </c>
      <c r="K50" s="19"/>
      <c r="L50" s="19"/>
      <c r="M50" s="19"/>
      <c r="N50" s="4"/>
      <c r="O50" s="4"/>
    </row>
    <row r="51" spans="1:15" s="2" customFormat="1" ht="46.5" customHeight="1" x14ac:dyDescent="0.25">
      <c r="A51" s="13">
        <v>10</v>
      </c>
      <c r="B51" s="24" t="s">
        <v>46</v>
      </c>
      <c r="C51" s="18" t="s">
        <v>45</v>
      </c>
      <c r="D51" s="19"/>
      <c r="E51" s="19"/>
      <c r="F51" s="20">
        <v>1000000</v>
      </c>
      <c r="G51" s="20">
        <v>5</v>
      </c>
      <c r="H51" s="20">
        <f>F51*G51</f>
        <v>5000000</v>
      </c>
      <c r="I51" s="20"/>
      <c r="J51" s="20">
        <f>H51</f>
        <v>5000000</v>
      </c>
      <c r="K51" s="19"/>
      <c r="L51" s="19"/>
      <c r="M51" s="6"/>
      <c r="N51" s="4"/>
      <c r="O51" s="4"/>
    </row>
    <row r="52" spans="1:15" s="2" customFormat="1" ht="30" customHeight="1" x14ac:dyDescent="0.25">
      <c r="A52" s="13">
        <v>11</v>
      </c>
      <c r="B52" s="24" t="s">
        <v>71</v>
      </c>
      <c r="C52" s="18" t="s">
        <v>72</v>
      </c>
      <c r="D52" s="19">
        <v>1</v>
      </c>
      <c r="E52" s="19"/>
      <c r="F52" s="20">
        <v>3000000</v>
      </c>
      <c r="G52" s="20">
        <v>1</v>
      </c>
      <c r="H52" s="20">
        <f>F52*G52</f>
        <v>3000000</v>
      </c>
      <c r="I52" s="20">
        <v>3000000</v>
      </c>
      <c r="J52" s="20"/>
      <c r="K52" s="19"/>
      <c r="L52" s="19"/>
      <c r="M52" s="6"/>
      <c r="N52" s="4"/>
      <c r="O52" s="4"/>
    </row>
    <row r="53" spans="1:15" s="1" customFormat="1" ht="24" customHeight="1" x14ac:dyDescent="0.25">
      <c r="A53" s="13"/>
      <c r="B53" s="13" t="s">
        <v>49</v>
      </c>
      <c r="C53" s="13"/>
      <c r="D53" s="16"/>
      <c r="E53" s="16"/>
      <c r="F53" s="15"/>
      <c r="G53" s="15"/>
      <c r="H53" s="15">
        <f>H30+H6</f>
        <v>210228350</v>
      </c>
      <c r="I53" s="15">
        <f>I30+I6</f>
        <v>5500000</v>
      </c>
      <c r="J53" s="15">
        <f>J30+J6</f>
        <v>204728350</v>
      </c>
      <c r="K53" s="15">
        <f>K30+K6</f>
        <v>0</v>
      </c>
      <c r="L53" s="15">
        <f>L30+L6</f>
        <v>0</v>
      </c>
      <c r="M53" s="39"/>
    </row>
    <row r="54" spans="1:15" x14ac:dyDescent="0.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</sheetData>
  <mergeCells count="13">
    <mergeCell ref="M4:M5"/>
    <mergeCell ref="A2:M2"/>
    <mergeCell ref="A1:M1"/>
    <mergeCell ref="I4:J4"/>
    <mergeCell ref="K4:L4"/>
    <mergeCell ref="A4:A5"/>
    <mergeCell ref="B4:B5"/>
    <mergeCell ref="C4:C5"/>
    <mergeCell ref="D4:D5"/>
    <mergeCell ref="G4:G5"/>
    <mergeCell ref="H4:H5"/>
    <mergeCell ref="E4:E5"/>
    <mergeCell ref="F4:F5"/>
  </mergeCells>
  <phoneticPr fontId="4" type="noConversion"/>
  <pageMargins left="0.31" right="0.2" top="0.43" bottom="0.38" header="0.3" footer="0.3"/>
  <pageSetup paperSize="9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G20" sqref="G20"/>
    </sheetView>
  </sheetViews>
  <sheetFormatPr defaultRowHeight="18.75" x14ac:dyDescent="0.3"/>
  <cols>
    <col min="1" max="1" width="4.6640625" customWidth="1"/>
    <col min="2" max="2" width="27.44140625" customWidth="1"/>
    <col min="4" max="4" width="9" bestFit="1" customWidth="1"/>
    <col min="5" max="5" width="11.44140625" bestFit="1" customWidth="1"/>
    <col min="6" max="6" width="9" bestFit="1" customWidth="1"/>
    <col min="7" max="7" width="14.21875" customWidth="1"/>
    <col min="8" max="8" width="25.33203125" customWidth="1"/>
  </cols>
  <sheetData>
    <row r="1" spans="1:8" x14ac:dyDescent="0.3">
      <c r="A1" s="47" t="s">
        <v>68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50</v>
      </c>
      <c r="B2" s="48"/>
      <c r="C2" s="48"/>
      <c r="D2" s="48"/>
      <c r="E2" s="48"/>
      <c r="F2" s="48"/>
      <c r="G2" s="48"/>
      <c r="H2" s="48"/>
    </row>
    <row r="3" spans="1:8" x14ac:dyDescent="0.3">
      <c r="H3" s="26" t="s">
        <v>69</v>
      </c>
    </row>
    <row r="4" spans="1:8" ht="32.25" x14ac:dyDescent="0.3">
      <c r="A4" s="12" t="s">
        <v>0</v>
      </c>
      <c r="B4" s="12" t="s">
        <v>1</v>
      </c>
      <c r="C4" s="12" t="s">
        <v>2</v>
      </c>
      <c r="D4" s="12" t="s">
        <v>3</v>
      </c>
      <c r="E4" s="12" t="s">
        <v>51</v>
      </c>
      <c r="F4" s="33" t="s">
        <v>86</v>
      </c>
      <c r="G4" s="12" t="s">
        <v>5</v>
      </c>
      <c r="H4" s="12" t="s">
        <v>10</v>
      </c>
    </row>
    <row r="5" spans="1:8" s="37" customFormat="1" ht="38.25" customHeight="1" x14ac:dyDescent="0.35">
      <c r="A5" s="34">
        <v>1</v>
      </c>
      <c r="B5" s="38" t="s">
        <v>87</v>
      </c>
      <c r="C5" s="34" t="s">
        <v>59</v>
      </c>
      <c r="D5" s="36">
        <v>207</v>
      </c>
      <c r="E5" s="36">
        <v>30</v>
      </c>
      <c r="F5" s="36">
        <v>313</v>
      </c>
      <c r="G5" s="36">
        <f>D5*E5*F5</f>
        <v>1943730</v>
      </c>
      <c r="H5" s="40" t="s">
        <v>55</v>
      </c>
    </row>
    <row r="6" spans="1:8" s="37" customFormat="1" ht="19.5" x14ac:dyDescent="0.35">
      <c r="A6" s="34">
        <v>2</v>
      </c>
      <c r="B6" s="34" t="s">
        <v>56</v>
      </c>
      <c r="C6" s="34"/>
      <c r="D6" s="36"/>
      <c r="E6" s="36"/>
      <c r="F6" s="36"/>
      <c r="G6" s="36">
        <f>G7+G8</f>
        <v>553500</v>
      </c>
      <c r="H6" s="34"/>
    </row>
    <row r="7" spans="1:8" x14ac:dyDescent="0.3">
      <c r="A7" s="8"/>
      <c r="B7" s="8" t="s">
        <v>57</v>
      </c>
      <c r="C7" s="8" t="s">
        <v>59</v>
      </c>
      <c r="D7" s="11">
        <v>10</v>
      </c>
      <c r="E7" s="11">
        <v>150</v>
      </c>
      <c r="F7" s="11">
        <v>313</v>
      </c>
      <c r="G7" s="11">
        <f t="shared" ref="G7:G9" si="0">D7*E7*F7</f>
        <v>469500</v>
      </c>
      <c r="H7" s="8"/>
    </row>
    <row r="8" spans="1:8" x14ac:dyDescent="0.3">
      <c r="A8" s="8"/>
      <c r="B8" s="8" t="s">
        <v>18</v>
      </c>
      <c r="C8" s="8" t="s">
        <v>59</v>
      </c>
      <c r="D8" s="11">
        <v>10</v>
      </c>
      <c r="E8" s="11">
        <v>200</v>
      </c>
      <c r="F8" s="11">
        <v>42</v>
      </c>
      <c r="G8" s="11">
        <f t="shared" si="0"/>
        <v>84000</v>
      </c>
      <c r="H8" s="8"/>
    </row>
    <row r="9" spans="1:8" s="37" customFormat="1" ht="19.5" x14ac:dyDescent="0.35">
      <c r="A9" s="34">
        <v>3</v>
      </c>
      <c r="B9" s="38" t="s">
        <v>58</v>
      </c>
      <c r="C9" s="34" t="s">
        <v>59</v>
      </c>
      <c r="D9" s="36">
        <v>10</v>
      </c>
      <c r="E9" s="36">
        <v>80</v>
      </c>
      <c r="F9" s="36">
        <v>312</v>
      </c>
      <c r="G9" s="36">
        <f t="shared" si="0"/>
        <v>249600</v>
      </c>
      <c r="H9" s="34"/>
    </row>
    <row r="10" spans="1:8" s="37" customFormat="1" ht="19.5" x14ac:dyDescent="0.35">
      <c r="A10" s="34">
        <v>4</v>
      </c>
      <c r="B10" s="38" t="s">
        <v>75</v>
      </c>
      <c r="C10" s="34"/>
      <c r="D10" s="36"/>
      <c r="E10" s="36"/>
      <c r="F10" s="36"/>
      <c r="G10" s="36">
        <f>SUM(G11:G13)</f>
        <v>408960</v>
      </c>
      <c r="H10" s="34"/>
    </row>
    <row r="11" spans="1:8" s="30" customFormat="1" ht="15.75" x14ac:dyDescent="0.25">
      <c r="A11" s="8"/>
      <c r="B11" s="29" t="s">
        <v>26</v>
      </c>
      <c r="C11" s="8" t="s">
        <v>59</v>
      </c>
      <c r="D11" s="11">
        <v>10</v>
      </c>
      <c r="E11" s="11">
        <v>1680</v>
      </c>
      <c r="F11" s="11">
        <v>12</v>
      </c>
      <c r="G11" s="11">
        <f>D11*E11*F11</f>
        <v>201600</v>
      </c>
      <c r="H11" s="8"/>
    </row>
    <row r="12" spans="1:8" s="30" customFormat="1" ht="15.75" x14ac:dyDescent="0.25">
      <c r="A12" s="8"/>
      <c r="B12" s="29" t="s">
        <v>27</v>
      </c>
      <c r="C12" s="8" t="s">
        <v>59</v>
      </c>
      <c r="D12" s="11">
        <v>8</v>
      </c>
      <c r="E12" s="11">
        <v>1280</v>
      </c>
      <c r="F12" s="11">
        <v>12</v>
      </c>
      <c r="G12" s="11">
        <f t="shared" ref="G12:G13" si="1">D12*E12*F12</f>
        <v>122880</v>
      </c>
      <c r="H12" s="8"/>
    </row>
    <row r="13" spans="1:8" s="30" customFormat="1" ht="15.75" x14ac:dyDescent="0.25">
      <c r="A13" s="8"/>
      <c r="B13" s="29" t="s">
        <v>28</v>
      </c>
      <c r="C13" s="8" t="s">
        <v>59</v>
      </c>
      <c r="D13" s="11">
        <v>8</v>
      </c>
      <c r="E13" s="11">
        <v>880</v>
      </c>
      <c r="F13" s="11">
        <v>12</v>
      </c>
      <c r="G13" s="11">
        <f t="shared" si="1"/>
        <v>84480</v>
      </c>
      <c r="H13" s="8"/>
    </row>
    <row r="14" spans="1:8" s="26" customFormat="1" ht="15.75" x14ac:dyDescent="0.25">
      <c r="A14" s="34">
        <v>5</v>
      </c>
      <c r="B14" s="35" t="s">
        <v>83</v>
      </c>
      <c r="C14" s="34"/>
      <c r="D14" s="36"/>
      <c r="E14" s="36"/>
      <c r="F14" s="36"/>
      <c r="G14" s="36">
        <f>G15+G16</f>
        <v>57600</v>
      </c>
      <c r="H14" s="34"/>
    </row>
    <row r="15" spans="1:8" s="30" customFormat="1" ht="15.75" x14ac:dyDescent="0.25">
      <c r="A15" s="8"/>
      <c r="B15" s="31" t="s">
        <v>84</v>
      </c>
      <c r="C15" s="8" t="s">
        <v>85</v>
      </c>
      <c r="D15" s="11">
        <v>1</v>
      </c>
      <c r="E15" s="11">
        <v>2800</v>
      </c>
      <c r="F15" s="11">
        <v>12</v>
      </c>
      <c r="G15" s="11">
        <f>D15*E15*F15</f>
        <v>33600</v>
      </c>
      <c r="H15" s="8"/>
    </row>
    <row r="16" spans="1:8" s="30" customFormat="1" ht="15.75" x14ac:dyDescent="0.25">
      <c r="A16" s="8"/>
      <c r="B16" s="31" t="s">
        <v>78</v>
      </c>
      <c r="C16" s="8" t="s">
        <v>85</v>
      </c>
      <c r="D16" s="11">
        <v>1</v>
      </c>
      <c r="E16" s="11">
        <v>2000</v>
      </c>
      <c r="F16" s="11">
        <v>12</v>
      </c>
      <c r="G16" s="11">
        <f>D16*E16*F16</f>
        <v>24000</v>
      </c>
      <c r="H16" s="8"/>
    </row>
    <row r="17" spans="1:8" s="37" customFormat="1" ht="19.5" x14ac:dyDescent="0.35">
      <c r="A17" s="34">
        <v>6</v>
      </c>
      <c r="B17" s="34" t="s">
        <v>61</v>
      </c>
      <c r="C17" s="34" t="s">
        <v>41</v>
      </c>
      <c r="D17" s="36">
        <v>3</v>
      </c>
      <c r="E17" s="36">
        <v>50000</v>
      </c>
      <c r="F17" s="36"/>
      <c r="G17" s="36">
        <f>D17*E17</f>
        <v>150000</v>
      </c>
      <c r="H17" s="34"/>
    </row>
    <row r="18" spans="1:8" s="37" customFormat="1" ht="19.5" x14ac:dyDescent="0.35">
      <c r="A18" s="34">
        <v>7</v>
      </c>
      <c r="B18" s="34" t="s">
        <v>60</v>
      </c>
      <c r="C18" s="34" t="s">
        <v>59</v>
      </c>
      <c r="D18" s="36">
        <v>10</v>
      </c>
      <c r="E18" s="36">
        <v>3000</v>
      </c>
      <c r="F18" s="36"/>
      <c r="G18" s="36">
        <f>D18*E18</f>
        <v>30000</v>
      </c>
      <c r="H18" s="34"/>
    </row>
    <row r="19" spans="1:8" s="37" customFormat="1" ht="19.5" x14ac:dyDescent="0.35">
      <c r="A19" s="34">
        <v>8</v>
      </c>
      <c r="B19" s="34" t="s">
        <v>88</v>
      </c>
      <c r="C19" s="34" t="s">
        <v>45</v>
      </c>
      <c r="D19" s="36"/>
      <c r="E19" s="36"/>
      <c r="F19" s="36"/>
      <c r="G19" s="36">
        <v>100000</v>
      </c>
      <c r="H19" s="34"/>
    </row>
    <row r="20" spans="1:8" s="7" customFormat="1" ht="19.5" customHeight="1" x14ac:dyDescent="0.3">
      <c r="A20" s="9"/>
      <c r="B20" s="9" t="s">
        <v>62</v>
      </c>
      <c r="C20" s="9"/>
      <c r="D20" s="9"/>
      <c r="E20" s="9"/>
      <c r="F20" s="9"/>
      <c r="G20" s="10">
        <f>G5+G6+G9+G10+G14+G17+G18+G19</f>
        <v>3493390</v>
      </c>
      <c r="H20" s="9"/>
    </row>
  </sheetData>
  <mergeCells count="2">
    <mergeCell ref="A1:H1"/>
    <mergeCell ref="A2:H2"/>
  </mergeCells>
  <phoneticPr fontId="4" type="noConversion"/>
  <pageMargins left="0.45" right="0.36" top="0.61" bottom="0.39" header="0.5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 chung</vt:lpstr>
      <vt:lpstr>TANG THEM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Van Xuan</cp:lastModifiedBy>
  <cp:lastPrinted>2017-11-13T03:24:11Z</cp:lastPrinted>
  <dcterms:created xsi:type="dcterms:W3CDTF">2017-10-17T07:50:30Z</dcterms:created>
  <dcterms:modified xsi:type="dcterms:W3CDTF">2017-12-07T02:48:04Z</dcterms:modified>
</cp:coreProperties>
</file>