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4000" windowHeight="9675" tabRatio="805" firstSheet="12" activeTab="27"/>
  </bookViews>
  <sheets>
    <sheet name="TH -BO SUNG 2019" sheetId="4" r:id="rId1"/>
    <sheet name="1.1.TPHT" sheetId="6" r:id="rId2"/>
    <sheet name="1.2.TXHL" sheetId="7" r:id="rId3"/>
    <sheet name="1.3.TXKA" sheetId="8" r:id="rId4"/>
    <sheet name="1.4.NXz" sheetId="9" r:id="rId5"/>
    <sheet name="1.5.TH" sheetId="10" r:id="rId6"/>
    <sheet name="1.6.CX" sheetId="11" r:id="rId7"/>
    <sheet name="1.7.HS" sheetId="12" r:id="rId8"/>
    <sheet name="1.8.DTz" sheetId="13" r:id="rId9"/>
    <sheet name="1.9.CL" sheetId="14" r:id="rId10"/>
    <sheet name="1.10.KAHz" sheetId="15" r:id="rId11"/>
    <sheet name="1.11.HKz" sheetId="16" r:id="rId12"/>
    <sheet name="1.12.VQ" sheetId="17" r:id="rId13"/>
    <sheet name="1.13.LH" sheetId="18" r:id="rId14"/>
    <sheet name="CMD-BO SUNG 2018" sheetId="24" r:id="rId15"/>
    <sheet name="2.1.TPHT" sheetId="25" r:id="rId16"/>
    <sheet name="2.2.TXHL" sheetId="26" r:id="rId17"/>
    <sheet name="2.3.TXKA" sheetId="27" r:id="rId18"/>
    <sheet name="2.4.NX" sheetId="45" r:id="rId19"/>
    <sheet name="2.5.TH" sheetId="29" r:id="rId20"/>
    <sheet name="2.6.CX" sheetId="30" r:id="rId21"/>
    <sheet name="2.7.HS" sheetId="31" r:id="rId22"/>
    <sheet name="2.8.DT" sheetId="32" r:id="rId23"/>
    <sheet name="2.9.CL" sheetId="33" r:id="rId24"/>
    <sheet name="2.10.KAH" sheetId="34" r:id="rId25"/>
    <sheet name="2.11.HHKE" sheetId="44" r:id="rId26"/>
    <sheet name="2.12.VQ" sheetId="36" r:id="rId27"/>
    <sheet name="2.13.LH" sheetId="37" r:id="rId28"/>
  </sheets>
  <externalReferences>
    <externalReference r:id="rId29"/>
  </externalReferences>
  <definedNames>
    <definedName name="_xlnm._FilterDatabase" localSheetId="1" hidden="1">'1.1.TPHT'!$A$7:$Q$7</definedName>
    <definedName name="_xlnm._FilterDatabase" localSheetId="10" hidden="1">'1.10.KAHz'!$A$7:$AZ$17</definedName>
    <definedName name="_xlnm._FilterDatabase" localSheetId="11" hidden="1">'1.11.HKz'!$A$7:$P$13</definedName>
    <definedName name="_xlnm._FilterDatabase" localSheetId="12" hidden="1">'1.12.VQ'!$A$7:$P$15</definedName>
    <definedName name="_xlnm._FilterDatabase" localSheetId="13" hidden="1">'1.13.LH'!$A$7:$P$33</definedName>
    <definedName name="_xlnm._FilterDatabase" localSheetId="2" hidden="1">'1.2.TXHL'!$A$7:$P$23</definedName>
    <definedName name="_xlnm._FilterDatabase" localSheetId="3" hidden="1">'1.3.TXKA'!$A$7:$P$22</definedName>
    <definedName name="_xlnm._FilterDatabase" localSheetId="4" hidden="1">'1.4.NXz'!$A$7:$P$19</definedName>
    <definedName name="_xlnm._FilterDatabase" localSheetId="5" hidden="1">'1.5.TH'!$A$7:$Q$38</definedName>
    <definedName name="_xlnm._FilterDatabase" localSheetId="6" hidden="1">'1.6.CX'!$A$7:$AH$26</definedName>
    <definedName name="_xlnm._FilterDatabase" localSheetId="7" hidden="1">'1.7.HS'!$A$7:$AZ$38</definedName>
    <definedName name="_xlnm._FilterDatabase" localSheetId="8" hidden="1">'1.8.DTz'!$A$7:$P$20</definedName>
    <definedName name="_xlnm._FilterDatabase" localSheetId="9" hidden="1">'1.9.CL'!$A$7:$R$17</definedName>
    <definedName name="_xlnm._FilterDatabase" localSheetId="15" hidden="1">'2.1.TPHT'!$A$7:$I$26</definedName>
    <definedName name="_xlnm._FilterDatabase" localSheetId="24" hidden="1">'2.10.KAH'!$A$7:$I$19</definedName>
    <definedName name="_xlnm._FilterDatabase" localSheetId="25" hidden="1">'2.11.HHKE'!$A$7:$I$10</definedName>
    <definedName name="_xlnm._FilterDatabase" localSheetId="26" hidden="1">'2.12.VQ'!#REF!</definedName>
    <definedName name="_xlnm._FilterDatabase" localSheetId="16" hidden="1">'2.2.TXHL'!$A$7:$I$13</definedName>
    <definedName name="_xlnm._FilterDatabase" localSheetId="17" hidden="1">'2.3.TXKA'!$A$6:$I$16</definedName>
    <definedName name="_xlnm._FilterDatabase" localSheetId="19" hidden="1">'2.5.TH'!$G$8:$G$36</definedName>
    <definedName name="_xlnm._FilterDatabase" localSheetId="20" hidden="1">'2.6.CX'!$A$7:$BJ$20</definedName>
    <definedName name="_xlnm._FilterDatabase" localSheetId="21" hidden="1">'2.7.HS'!$A$7:$I$25</definedName>
    <definedName name="_xlnm._FilterDatabase" localSheetId="22" hidden="1">'2.8.DT'!$A$7:$DO$21</definedName>
    <definedName name="_xlnm.Print_Area" localSheetId="1">'1.1.TPHT'!$A$1:$P$22</definedName>
    <definedName name="_xlnm.Print_Area" localSheetId="10">'1.10.KAHz'!$A$1:$P$19</definedName>
    <definedName name="_xlnm.Print_Area" localSheetId="11">'1.11.HKz'!$A$1:$P$15</definedName>
    <definedName name="_xlnm.Print_Area" localSheetId="12">'1.12.VQ'!$A$1:$P$17</definedName>
    <definedName name="_xlnm.Print_Area" localSheetId="13">'1.13.LH'!$A$1:$P$36</definedName>
    <definedName name="_xlnm.Print_Area" localSheetId="2">'1.2.TXHL'!$A$1:$P$26</definedName>
    <definedName name="_xlnm.Print_Area" localSheetId="3">'1.3.TXKA'!$A$1:$P$25</definedName>
    <definedName name="_xlnm.Print_Area" localSheetId="4">'1.4.NXz'!$A$1:$P$24</definedName>
    <definedName name="_xlnm.Print_Area" localSheetId="5">'1.5.TH'!$A$1:$P$41</definedName>
    <definedName name="_xlnm.Print_Area" localSheetId="6">'1.6.CX'!$A$1:$P$31</definedName>
    <definedName name="_xlnm.Print_Area" localSheetId="7">'1.7.HS'!$A$1:$P$40</definedName>
    <definedName name="_xlnm.Print_Area" localSheetId="8">'1.8.DTz'!$A$1:$P$22</definedName>
    <definedName name="_xlnm.Print_Area" localSheetId="9">'1.9.CL'!$A$1:$P$22</definedName>
    <definedName name="_xlnm.Print_Area" localSheetId="15">'2.1.TPHT'!$A$1:$I$28</definedName>
    <definedName name="_xlnm.Print_Area" localSheetId="24">'2.10.KAH'!$A$1:$I$21</definedName>
    <definedName name="_xlnm.Print_Area" localSheetId="25">'2.11.HHKE'!$A$1:$I$13</definedName>
    <definedName name="_xlnm.Print_Area" localSheetId="26">'2.12.VQ'!$A$1:$I$17</definedName>
    <definedName name="_xlnm.Print_Area" localSheetId="27">'2.13.LH'!$A$1:$I$29</definedName>
    <definedName name="_xlnm.Print_Area" localSheetId="16">'2.2.TXHL'!$A$1:$I$16</definedName>
    <definedName name="_xlnm.Print_Area" localSheetId="17">'2.3.TXKA'!$A$1:$I$18</definedName>
    <definedName name="_xlnm.Print_Area" localSheetId="18">'2.4.NX'!$A$1:$I$20</definedName>
    <definedName name="_xlnm.Print_Area" localSheetId="19">'2.5.TH'!$A$1:$I$41</definedName>
    <definedName name="_xlnm.Print_Area" localSheetId="20">'2.6.CX'!$A$1:$I$22</definedName>
    <definedName name="_xlnm.Print_Area" localSheetId="21">'2.7.HS'!$A$1:$I$27</definedName>
    <definedName name="_xlnm.Print_Area" localSheetId="22">'2.8.DT'!$A$1:$I$23</definedName>
    <definedName name="_xlnm.Print_Area" localSheetId="23">'2.9.CL'!$A$1:$I$16</definedName>
    <definedName name="_xlnm.Print_Area" localSheetId="14">'CMD-BO SUNG 2018'!$A$1:$H$23</definedName>
    <definedName name="_xlnm.Print_Area" localSheetId="0">'TH -BO SUNG 2019'!$A$1:$O$23</definedName>
    <definedName name="_xlnm.Print_Titles" localSheetId="1">'1.1.TPHT'!$5:$6</definedName>
    <definedName name="_xlnm.Print_Titles" localSheetId="10">'1.10.KAHz'!$5:$6</definedName>
    <definedName name="_xlnm.Print_Titles" localSheetId="11">'1.11.HKz'!$5:$6</definedName>
    <definedName name="_xlnm.Print_Titles" localSheetId="12">'1.12.VQ'!$5:$6</definedName>
    <definedName name="_xlnm.Print_Titles" localSheetId="13">'1.13.LH'!$5:$6</definedName>
    <definedName name="_xlnm.Print_Titles" localSheetId="3">'1.3.TXKA'!$5:$6</definedName>
    <definedName name="_xlnm.Print_Titles" localSheetId="4">'1.4.NXz'!$5:$6</definedName>
    <definedName name="_xlnm.Print_Titles" localSheetId="5">'1.5.TH'!$5:$6</definedName>
    <definedName name="_xlnm.Print_Titles" localSheetId="6">'1.6.CX'!$5:$6</definedName>
    <definedName name="_xlnm.Print_Titles" localSheetId="7">'1.7.HS'!$5:$6</definedName>
    <definedName name="_xlnm.Print_Titles" localSheetId="8">'1.8.DTz'!$5:$6</definedName>
    <definedName name="_xlnm.Print_Titles" localSheetId="9">'1.9.CL'!$5:$6</definedName>
    <definedName name="_xlnm.Print_Titles" localSheetId="15">'2.1.TPHT'!$5:$7</definedName>
    <definedName name="_xlnm.Print_Titles" localSheetId="24">'2.10.KAH'!$5:$7</definedName>
    <definedName name="_xlnm.Print_Titles" localSheetId="25">'2.11.HHKE'!$5:$7</definedName>
    <definedName name="_xlnm.Print_Titles" localSheetId="26">'2.12.VQ'!#REF!</definedName>
    <definedName name="_xlnm.Print_Titles" localSheetId="27">'2.13.LH'!$5:$7</definedName>
    <definedName name="_xlnm.Print_Titles" localSheetId="16">'2.2.TXHL'!$5:$7</definedName>
    <definedName name="_xlnm.Print_Titles" localSheetId="17">'2.3.TXKA'!$4:$6</definedName>
    <definedName name="_xlnm.Print_Titles" localSheetId="19">'2.5.TH'!$5:$7</definedName>
    <definedName name="_xlnm.Print_Titles" localSheetId="20">'2.6.CX'!$5:$7</definedName>
    <definedName name="_xlnm.Print_Titles" localSheetId="21">'2.7.HS'!$5:$7</definedName>
    <definedName name="_xlnm.Print_Titles" localSheetId="22">'2.8.DT'!$5:$7</definedName>
    <definedName name="_xlnm.Print_Titles" localSheetId="0">'TH -BO SUNG 2019'!$7:$7</definedName>
    <definedName name="_xlnm.Print_Titles">#N/A</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A3" i="9" l="1"/>
  <c r="A3" i="4"/>
  <c r="I18" i="14" l="1"/>
  <c r="D12" i="14"/>
  <c r="E12" i="14"/>
  <c r="F12" i="14"/>
  <c r="G12" i="14"/>
  <c r="H12" i="14"/>
  <c r="I12" i="14"/>
  <c r="J12" i="14"/>
  <c r="K12" i="14"/>
  <c r="L12" i="14"/>
  <c r="M12" i="14"/>
  <c r="N12" i="14"/>
  <c r="C12" i="14"/>
  <c r="D20" i="14"/>
  <c r="E20" i="14"/>
  <c r="F20" i="14"/>
  <c r="G20" i="14"/>
  <c r="H20" i="14"/>
  <c r="I20" i="14"/>
  <c r="J20" i="14"/>
  <c r="K20" i="14"/>
  <c r="L20" i="14"/>
  <c r="M20" i="14"/>
  <c r="N20" i="14"/>
  <c r="C20" i="14"/>
  <c r="A20" i="14"/>
  <c r="C14" i="14"/>
  <c r="I14" i="14" s="1"/>
  <c r="C13" i="14"/>
  <c r="I13" i="14" s="1"/>
  <c r="C19" i="14"/>
  <c r="I19" i="14" s="1"/>
  <c r="N18" i="14"/>
  <c r="M18" i="14"/>
  <c r="L18" i="14"/>
  <c r="K18" i="14"/>
  <c r="J18" i="14"/>
  <c r="G18" i="14"/>
  <c r="F18" i="14"/>
  <c r="E18" i="14"/>
  <c r="D18" i="14"/>
  <c r="C18" i="14" l="1"/>
  <c r="E27" i="37" l="1"/>
  <c r="F27" i="37"/>
  <c r="D27" i="37"/>
  <c r="C27" i="37"/>
  <c r="A27" i="37"/>
  <c r="A10" i="44"/>
  <c r="D20" i="30"/>
  <c r="E20" i="30"/>
  <c r="F20" i="30"/>
  <c r="C20" i="30"/>
  <c r="A20" i="30"/>
  <c r="A39" i="29"/>
  <c r="A17" i="45"/>
  <c r="F17" i="45"/>
  <c r="D16" i="27"/>
  <c r="E16" i="27"/>
  <c r="F16" i="27"/>
  <c r="C16" i="27"/>
  <c r="A16" i="27"/>
  <c r="D33" i="18"/>
  <c r="E33" i="18"/>
  <c r="F33" i="18"/>
  <c r="G33" i="18"/>
  <c r="H33" i="18"/>
  <c r="I33" i="18"/>
  <c r="J33" i="18"/>
  <c r="K33" i="18"/>
  <c r="L33" i="18"/>
  <c r="M33" i="18"/>
  <c r="N33" i="18"/>
  <c r="C33" i="18"/>
  <c r="A33" i="18"/>
  <c r="D10" i="44"/>
  <c r="E10" i="44"/>
  <c r="F10" i="44"/>
  <c r="A14" i="33" l="1"/>
  <c r="A25" i="31"/>
  <c r="G12" i="24"/>
  <c r="C12" i="24"/>
  <c r="D14" i="45"/>
  <c r="C14" i="45"/>
  <c r="D11" i="45"/>
  <c r="C11" i="45"/>
  <c r="E8" i="45"/>
  <c r="D8" i="45"/>
  <c r="C8" i="45"/>
  <c r="A20" i="13"/>
  <c r="F12" i="24" l="1"/>
  <c r="E17" i="45"/>
  <c r="D17" i="45"/>
  <c r="E12" i="24" s="1"/>
  <c r="C17" i="45"/>
  <c r="D12" i="24"/>
  <c r="J8" i="16"/>
  <c r="J13" i="16" s="1"/>
  <c r="L8" i="16"/>
  <c r="M8" i="16"/>
  <c r="N8" i="16"/>
  <c r="A13" i="16" l="1"/>
  <c r="A17" i="15"/>
  <c r="D22" i="12"/>
  <c r="E22" i="12"/>
  <c r="F22" i="12"/>
  <c r="G22" i="12"/>
  <c r="H22" i="12"/>
  <c r="I22" i="12"/>
  <c r="J22" i="12"/>
  <c r="K22" i="12"/>
  <c r="L22" i="12"/>
  <c r="M22" i="12"/>
  <c r="N22" i="12"/>
  <c r="C22" i="12"/>
  <c r="D14" i="12"/>
  <c r="E14" i="12"/>
  <c r="F14" i="12"/>
  <c r="G14" i="12"/>
  <c r="H14" i="12"/>
  <c r="I14" i="12"/>
  <c r="J14" i="12"/>
  <c r="K14" i="12"/>
  <c r="L14" i="12"/>
  <c r="M14" i="12"/>
  <c r="N14" i="12"/>
  <c r="C14" i="12"/>
  <c r="H38" i="12"/>
  <c r="A26" i="11"/>
  <c r="A23" i="7"/>
  <c r="D8" i="7"/>
  <c r="E8" i="7"/>
  <c r="F8" i="7"/>
  <c r="G8" i="7"/>
  <c r="I8" i="7"/>
  <c r="J8" i="7"/>
  <c r="K8" i="7"/>
  <c r="L8" i="7"/>
  <c r="M8" i="7"/>
  <c r="N8" i="7"/>
  <c r="C8" i="7"/>
  <c r="C13" i="33" l="1"/>
  <c r="F12" i="33"/>
  <c r="E12" i="33"/>
  <c r="D12" i="33"/>
  <c r="C11" i="33"/>
  <c r="C10" i="33"/>
  <c r="C9" i="33"/>
  <c r="F8" i="33"/>
  <c r="E8" i="33"/>
  <c r="D8" i="33"/>
  <c r="C17" i="14"/>
  <c r="I17" i="14" s="1"/>
  <c r="C16" i="14"/>
  <c r="I16" i="14" s="1"/>
  <c r="C15" i="14"/>
  <c r="I15" i="14" s="1"/>
  <c r="C11" i="14"/>
  <c r="I11" i="14" s="1"/>
  <c r="C10" i="14"/>
  <c r="C9" i="14"/>
  <c r="I9" i="14" s="1"/>
  <c r="N8" i="14"/>
  <c r="M8" i="14"/>
  <c r="L8" i="14"/>
  <c r="K8" i="14"/>
  <c r="J8" i="14"/>
  <c r="G8" i="14"/>
  <c r="F8" i="14"/>
  <c r="E8" i="14"/>
  <c r="D8" i="14"/>
  <c r="E26" i="25"/>
  <c r="F26" i="25"/>
  <c r="A26" i="25"/>
  <c r="D16" i="25"/>
  <c r="C16" i="25"/>
  <c r="E20" i="6"/>
  <c r="F20" i="6"/>
  <c r="H20" i="6"/>
  <c r="J20" i="6"/>
  <c r="K20" i="6"/>
  <c r="A20" i="6"/>
  <c r="I19" i="6"/>
  <c r="I18" i="6" s="1"/>
  <c r="C19" i="6"/>
  <c r="C18" i="6" s="1"/>
  <c r="M18" i="6"/>
  <c r="D18" i="6"/>
  <c r="I17" i="6"/>
  <c r="C17" i="6"/>
  <c r="I16" i="6"/>
  <c r="C16" i="6"/>
  <c r="I15" i="6"/>
  <c r="I14" i="6" s="1"/>
  <c r="C15" i="6"/>
  <c r="C14" i="6" s="1"/>
  <c r="M14" i="6"/>
  <c r="G14" i="6"/>
  <c r="D14" i="6"/>
  <c r="N12" i="6"/>
  <c r="I12" i="6"/>
  <c r="D12" i="6"/>
  <c r="C12" i="6"/>
  <c r="I11" i="6"/>
  <c r="G11" i="6"/>
  <c r="C11" i="6" s="1"/>
  <c r="I10" i="6"/>
  <c r="G10" i="6"/>
  <c r="C10" i="6" s="1"/>
  <c r="I9" i="6"/>
  <c r="C9" i="6"/>
  <c r="N8" i="6"/>
  <c r="M8" i="6"/>
  <c r="L8" i="6"/>
  <c r="L20" i="6" s="1"/>
  <c r="D8" i="6"/>
  <c r="H22" i="8"/>
  <c r="L22" i="8"/>
  <c r="A22" i="8"/>
  <c r="L21" i="8"/>
  <c r="C21" i="8"/>
  <c r="L20" i="8"/>
  <c r="C20" i="8"/>
  <c r="L19" i="8"/>
  <c r="C19" i="8"/>
  <c r="C18" i="8" s="1"/>
  <c r="N18" i="8"/>
  <c r="N22" i="8" s="1"/>
  <c r="M18" i="8"/>
  <c r="L18" i="8"/>
  <c r="K18" i="8"/>
  <c r="J18" i="8"/>
  <c r="J22" i="8" s="1"/>
  <c r="I18" i="8"/>
  <c r="G18" i="8"/>
  <c r="F18" i="8"/>
  <c r="E18" i="8"/>
  <c r="D18" i="8"/>
  <c r="L17" i="8"/>
  <c r="C17" i="8"/>
  <c r="L16" i="8"/>
  <c r="C16" i="8"/>
  <c r="L15" i="8"/>
  <c r="C15" i="8"/>
  <c r="C14" i="8" s="1"/>
  <c r="N14" i="8"/>
  <c r="M14" i="8"/>
  <c r="L14" i="8"/>
  <c r="K14" i="8"/>
  <c r="J14" i="8"/>
  <c r="I14" i="8"/>
  <c r="G14" i="8"/>
  <c r="F14" i="8"/>
  <c r="E14" i="8"/>
  <c r="D14" i="8"/>
  <c r="C13" i="8"/>
  <c r="C12" i="8"/>
  <c r="J11" i="8"/>
  <c r="C11" i="8"/>
  <c r="N10" i="8"/>
  <c r="M10" i="8"/>
  <c r="L10" i="8"/>
  <c r="K10" i="8"/>
  <c r="J10" i="8"/>
  <c r="I10" i="8"/>
  <c r="G10" i="8"/>
  <c r="F10" i="8"/>
  <c r="E10" i="8"/>
  <c r="D10" i="8"/>
  <c r="L9" i="8"/>
  <c r="C9" i="8"/>
  <c r="C8" i="8" s="1"/>
  <c r="N8" i="8"/>
  <c r="M8" i="8"/>
  <c r="L8" i="8"/>
  <c r="K8" i="8"/>
  <c r="J8" i="8"/>
  <c r="I8" i="8"/>
  <c r="G8" i="8"/>
  <c r="F8" i="8"/>
  <c r="E8" i="8"/>
  <c r="D8" i="8"/>
  <c r="I27" i="10"/>
  <c r="C27" i="10"/>
  <c r="C15" i="7"/>
  <c r="C38" i="29"/>
  <c r="C37" i="29" s="1"/>
  <c r="D37" i="29"/>
  <c r="C36" i="29"/>
  <c r="C35" i="29"/>
  <c r="C34" i="29"/>
  <c r="C33" i="29"/>
  <c r="C32" i="29"/>
  <c r="C31" i="29"/>
  <c r="C30" i="29"/>
  <c r="C29" i="29"/>
  <c r="C28" i="29"/>
  <c r="C27" i="29"/>
  <c r="C26" i="29"/>
  <c r="C25" i="29"/>
  <c r="C24" i="29"/>
  <c r="C23" i="29"/>
  <c r="C22" i="29"/>
  <c r="C21" i="29"/>
  <c r="C20" i="29"/>
  <c r="C19" i="29"/>
  <c r="C18" i="29"/>
  <c r="C17" i="29"/>
  <c r="C16" i="29"/>
  <c r="C15" i="29"/>
  <c r="C14" i="29"/>
  <c r="D13" i="29"/>
  <c r="C12" i="29"/>
  <c r="C11" i="29"/>
  <c r="C10" i="29" s="1"/>
  <c r="D10" i="29"/>
  <c r="C9" i="29"/>
  <c r="D8" i="29"/>
  <c r="C8" i="29"/>
  <c r="E8" i="10"/>
  <c r="F8" i="10"/>
  <c r="G8" i="10"/>
  <c r="H8" i="10"/>
  <c r="J8" i="10"/>
  <c r="K8" i="10"/>
  <c r="L8" i="10"/>
  <c r="M8" i="10"/>
  <c r="N8" i="10"/>
  <c r="H10" i="10"/>
  <c r="J10" i="10"/>
  <c r="K10" i="10"/>
  <c r="L10" i="10"/>
  <c r="M10" i="10"/>
  <c r="N10" i="10"/>
  <c r="H34" i="10"/>
  <c r="J34" i="10"/>
  <c r="K34" i="10"/>
  <c r="L34" i="10"/>
  <c r="M34" i="10"/>
  <c r="N34" i="10"/>
  <c r="H36" i="10"/>
  <c r="J36" i="10"/>
  <c r="K36" i="10"/>
  <c r="L36" i="10"/>
  <c r="M36" i="10"/>
  <c r="N36" i="10"/>
  <c r="J38" i="10"/>
  <c r="A38" i="10"/>
  <c r="I37" i="10"/>
  <c r="I36" i="10" s="1"/>
  <c r="C37" i="10"/>
  <c r="G36" i="10"/>
  <c r="F36" i="10"/>
  <c r="E36" i="10"/>
  <c r="D36" i="10"/>
  <c r="C36" i="10"/>
  <c r="I35" i="10"/>
  <c r="I34" i="10" s="1"/>
  <c r="C35" i="10"/>
  <c r="C34" i="10" s="1"/>
  <c r="G34" i="10"/>
  <c r="F34" i="10"/>
  <c r="E34" i="10"/>
  <c r="D34" i="10"/>
  <c r="I33" i="10"/>
  <c r="C33" i="10"/>
  <c r="I32" i="10"/>
  <c r="C32" i="10"/>
  <c r="I31" i="10"/>
  <c r="C31" i="10"/>
  <c r="I30" i="10"/>
  <c r="C30" i="10"/>
  <c r="I29" i="10"/>
  <c r="C29" i="10"/>
  <c r="I28" i="10"/>
  <c r="C28" i="10"/>
  <c r="I26" i="10"/>
  <c r="C26" i="10"/>
  <c r="I25" i="10"/>
  <c r="C25" i="10"/>
  <c r="I24" i="10"/>
  <c r="C24" i="10"/>
  <c r="I23" i="10"/>
  <c r="C23" i="10"/>
  <c r="I22" i="10"/>
  <c r="C22" i="10"/>
  <c r="I21" i="10"/>
  <c r="C21" i="10"/>
  <c r="I20" i="10"/>
  <c r="C20" i="10"/>
  <c r="I19" i="10"/>
  <c r="C19" i="10"/>
  <c r="I18" i="10"/>
  <c r="C18" i="10"/>
  <c r="I17" i="10"/>
  <c r="C17" i="10"/>
  <c r="I16" i="10"/>
  <c r="C16" i="10"/>
  <c r="I15" i="10"/>
  <c r="C15" i="10"/>
  <c r="I14" i="10"/>
  <c r="C14" i="10"/>
  <c r="I13" i="10"/>
  <c r="C13" i="10"/>
  <c r="I12" i="10"/>
  <c r="C12" i="10"/>
  <c r="I11" i="10"/>
  <c r="I10" i="10" s="1"/>
  <c r="C11" i="10"/>
  <c r="G10" i="10"/>
  <c r="F10" i="10"/>
  <c r="E10" i="10"/>
  <c r="D10" i="10"/>
  <c r="I9" i="10"/>
  <c r="I8" i="10" s="1"/>
  <c r="C9" i="10"/>
  <c r="D8" i="10"/>
  <c r="C8" i="10"/>
  <c r="D14" i="33" l="1"/>
  <c r="F14" i="33"/>
  <c r="E14" i="33"/>
  <c r="C10" i="10"/>
  <c r="D22" i="8"/>
  <c r="F22" i="8"/>
  <c r="I22" i="8"/>
  <c r="K22" i="8"/>
  <c r="M22" i="8"/>
  <c r="E22" i="8"/>
  <c r="G22" i="8"/>
  <c r="D20" i="6"/>
  <c r="N20" i="6"/>
  <c r="M20" i="6"/>
  <c r="C12" i="33"/>
  <c r="N38" i="10"/>
  <c r="L38" i="10"/>
  <c r="C8" i="6"/>
  <c r="C20" i="6" s="1"/>
  <c r="C8" i="14"/>
  <c r="C8" i="33"/>
  <c r="I10" i="14"/>
  <c r="I8" i="14" s="1"/>
  <c r="I8" i="6"/>
  <c r="I20" i="6" s="1"/>
  <c r="G8" i="6"/>
  <c r="G20" i="6" s="1"/>
  <c r="C10" i="8"/>
  <c r="C22" i="8" s="1"/>
  <c r="F38" i="10"/>
  <c r="E38" i="10"/>
  <c r="D38" i="10"/>
  <c r="C38" i="10"/>
  <c r="G38" i="10"/>
  <c r="H38" i="10"/>
  <c r="M38" i="10"/>
  <c r="I38" i="10"/>
  <c r="K38" i="10"/>
  <c r="C13" i="29"/>
  <c r="A21" i="9"/>
  <c r="C12" i="4" s="1"/>
  <c r="I20" i="9"/>
  <c r="C20" i="9"/>
  <c r="I19" i="9"/>
  <c r="C19" i="9"/>
  <c r="I18" i="9"/>
  <c r="I17" i="9" s="1"/>
  <c r="C18" i="9"/>
  <c r="L17" i="9"/>
  <c r="G17" i="9"/>
  <c r="D17" i="9"/>
  <c r="C17" i="9"/>
  <c r="I16" i="9"/>
  <c r="I15" i="9" s="1"/>
  <c r="C16" i="9"/>
  <c r="C15" i="9" s="1"/>
  <c r="N15" i="9"/>
  <c r="M15" i="9"/>
  <c r="L15" i="9"/>
  <c r="K15" i="9"/>
  <c r="J15" i="9"/>
  <c r="G15" i="9"/>
  <c r="F15" i="9"/>
  <c r="E15" i="9"/>
  <c r="D15" i="9"/>
  <c r="I14" i="9"/>
  <c r="C14" i="9"/>
  <c r="I13" i="9"/>
  <c r="I12" i="9" s="1"/>
  <c r="C13" i="9"/>
  <c r="K12" i="9"/>
  <c r="G12" i="9"/>
  <c r="D12" i="9"/>
  <c r="C12" i="9"/>
  <c r="I11" i="9"/>
  <c r="C11" i="9"/>
  <c r="I10" i="9"/>
  <c r="C10" i="9"/>
  <c r="I9" i="9"/>
  <c r="I8" i="9" s="1"/>
  <c r="C9" i="9"/>
  <c r="C8" i="9" s="1"/>
  <c r="N8" i="9"/>
  <c r="M8" i="9"/>
  <c r="L8" i="9"/>
  <c r="K8" i="9"/>
  <c r="J8" i="9"/>
  <c r="H8" i="9"/>
  <c r="H21" i="9" s="1"/>
  <c r="G8" i="9"/>
  <c r="F8" i="9"/>
  <c r="E8" i="9"/>
  <c r="D8" i="9"/>
  <c r="C14" i="33" l="1"/>
  <c r="J21" i="9"/>
  <c r="J12" i="4" s="1"/>
  <c r="N21" i="9"/>
  <c r="N12" i="4" s="1"/>
  <c r="D21" i="9"/>
  <c r="E12" i="4" s="1"/>
  <c r="L21" i="9"/>
  <c r="L12" i="4" s="1"/>
  <c r="E21" i="9"/>
  <c r="F12" i="4" s="1"/>
  <c r="F21" i="9"/>
  <c r="G12" i="4" s="1"/>
  <c r="K21" i="9"/>
  <c r="K12" i="4" s="1"/>
  <c r="M21" i="9"/>
  <c r="M12" i="4" s="1"/>
  <c r="G21" i="9"/>
  <c r="H12" i="4" s="1"/>
  <c r="I21" i="9"/>
  <c r="I12" i="4" s="1"/>
  <c r="C21" i="9"/>
  <c r="D12" i="4" s="1"/>
  <c r="F17" i="15" l="1"/>
  <c r="H17" i="15"/>
  <c r="J17" i="15"/>
  <c r="N17" i="15"/>
  <c r="D10" i="37"/>
  <c r="E10" i="37"/>
  <c r="F10" i="37"/>
  <c r="C10" i="37"/>
  <c r="D8" i="37"/>
  <c r="E8" i="37"/>
  <c r="F8" i="37"/>
  <c r="C8" i="37"/>
  <c r="C19" i="24"/>
  <c r="F19" i="24"/>
  <c r="G19" i="24"/>
  <c r="D8" i="12" l="1"/>
  <c r="D38" i="12" s="1"/>
  <c r="E8" i="12"/>
  <c r="F8" i="12"/>
  <c r="G8" i="12"/>
  <c r="G38" i="12" s="1"/>
  <c r="I8" i="12"/>
  <c r="I38" i="12" s="1"/>
  <c r="J8" i="12"/>
  <c r="J38" i="12" s="1"/>
  <c r="K8" i="12"/>
  <c r="K38" i="12" s="1"/>
  <c r="L8" i="12"/>
  <c r="L38" i="12" s="1"/>
  <c r="M8" i="12"/>
  <c r="M38" i="12" s="1"/>
  <c r="N8" i="12"/>
  <c r="N38" i="12" s="1"/>
  <c r="C8" i="12"/>
  <c r="D8" i="31"/>
  <c r="D25" i="31" s="1"/>
  <c r="E8" i="31"/>
  <c r="E25" i="31" s="1"/>
  <c r="F8" i="31"/>
  <c r="F25" i="31" s="1"/>
  <c r="C8" i="31"/>
  <c r="C25" i="31" s="1"/>
  <c r="F13" i="24" l="1"/>
  <c r="G13" i="24"/>
  <c r="C13" i="24"/>
  <c r="C15" i="27"/>
  <c r="C14" i="27"/>
  <c r="F13" i="27"/>
  <c r="E13" i="27"/>
  <c r="D13" i="27"/>
  <c r="C12" i="27"/>
  <c r="C11" i="27"/>
  <c r="F10" i="27"/>
  <c r="E10" i="27"/>
  <c r="D10" i="27"/>
  <c r="C9" i="27"/>
  <c r="C8" i="27"/>
  <c r="F7" i="27"/>
  <c r="E7" i="27"/>
  <c r="D7" i="27"/>
  <c r="C25" i="25"/>
  <c r="C24" i="25" s="1"/>
  <c r="D24" i="25"/>
  <c r="C23" i="25"/>
  <c r="D22" i="25"/>
  <c r="C22" i="25"/>
  <c r="C21" i="25"/>
  <c r="C20" i="25"/>
  <c r="C19" i="25"/>
  <c r="D18" i="25"/>
  <c r="C15" i="25"/>
  <c r="C14" i="25"/>
  <c r="C13" i="25"/>
  <c r="D12" i="25"/>
  <c r="C11" i="25"/>
  <c r="C10" i="25"/>
  <c r="D9" i="25"/>
  <c r="C9" i="25" s="1"/>
  <c r="D8" i="25"/>
  <c r="D39" i="29"/>
  <c r="E13" i="24" s="1"/>
  <c r="C32" i="18"/>
  <c r="M32" i="18" s="1"/>
  <c r="I32" i="18" s="1"/>
  <c r="C31" i="18"/>
  <c r="G30" i="18"/>
  <c r="F30" i="18"/>
  <c r="E30" i="18"/>
  <c r="D30" i="18"/>
  <c r="C29" i="18"/>
  <c r="M29" i="18" s="1"/>
  <c r="I29" i="18" s="1"/>
  <c r="C28" i="18"/>
  <c r="M28" i="18" s="1"/>
  <c r="I28" i="18" s="1"/>
  <c r="C27" i="18"/>
  <c r="M27" i="18" s="1"/>
  <c r="I27" i="18" s="1"/>
  <c r="C26" i="18"/>
  <c r="M26" i="18" s="1"/>
  <c r="I26" i="18" s="1"/>
  <c r="C25" i="18"/>
  <c r="M25" i="18" s="1"/>
  <c r="I25" i="18" s="1"/>
  <c r="C24" i="18"/>
  <c r="M24" i="18" s="1"/>
  <c r="I24" i="18" s="1"/>
  <c r="C23" i="18"/>
  <c r="M23" i="18" s="1"/>
  <c r="C22" i="18"/>
  <c r="M22" i="18" s="1"/>
  <c r="I22" i="18" s="1"/>
  <c r="G21" i="18"/>
  <c r="F21" i="18"/>
  <c r="E21" i="18"/>
  <c r="D21" i="18"/>
  <c r="L20" i="18"/>
  <c r="L19" i="18" s="1"/>
  <c r="I19" i="18" s="1"/>
  <c r="E19" i="18"/>
  <c r="C19" i="18"/>
  <c r="I18" i="18"/>
  <c r="I17" i="18"/>
  <c r="I16" i="18"/>
  <c r="I15" i="18"/>
  <c r="I14" i="18"/>
  <c r="I13" i="18"/>
  <c r="I12" i="18"/>
  <c r="C11" i="18"/>
  <c r="C10" i="18" s="1"/>
  <c r="G10" i="18"/>
  <c r="F10" i="18"/>
  <c r="E10" i="18"/>
  <c r="D10" i="18"/>
  <c r="C9" i="18"/>
  <c r="M9" i="18" s="1"/>
  <c r="I9" i="18" s="1"/>
  <c r="G8" i="18"/>
  <c r="F8" i="18"/>
  <c r="E8" i="18"/>
  <c r="D8" i="18"/>
  <c r="C26" i="37"/>
  <c r="C25" i="37"/>
  <c r="D24" i="37"/>
  <c r="C23" i="37"/>
  <c r="D22" i="37"/>
  <c r="C22" i="37" s="1"/>
  <c r="E20" i="37"/>
  <c r="C20" i="37"/>
  <c r="C17" i="37"/>
  <c r="C15" i="37"/>
  <c r="C14" i="37"/>
  <c r="D12" i="37"/>
  <c r="F19" i="34"/>
  <c r="A19" i="34"/>
  <c r="C18" i="34"/>
  <c r="C17" i="34" s="1"/>
  <c r="D17" i="34"/>
  <c r="C16" i="34"/>
  <c r="D15" i="34"/>
  <c r="C15" i="34"/>
  <c r="C14" i="34"/>
  <c r="C13" i="34"/>
  <c r="E12" i="34"/>
  <c r="D12" i="34"/>
  <c r="C11" i="34"/>
  <c r="C10" i="34"/>
  <c r="C9" i="34"/>
  <c r="E8" i="34"/>
  <c r="D8" i="34"/>
  <c r="I16" i="15"/>
  <c r="C16" i="15"/>
  <c r="I15" i="15"/>
  <c r="C15" i="15"/>
  <c r="M14" i="15"/>
  <c r="G14" i="15"/>
  <c r="D14" i="15"/>
  <c r="I13" i="15"/>
  <c r="I12" i="15" s="1"/>
  <c r="C13" i="15"/>
  <c r="C12" i="15" s="1"/>
  <c r="L12" i="15"/>
  <c r="L17" i="15" s="1"/>
  <c r="G12" i="15"/>
  <c r="D12" i="15"/>
  <c r="I11" i="15"/>
  <c r="C11" i="15"/>
  <c r="I10" i="15"/>
  <c r="C10" i="15"/>
  <c r="I9" i="15"/>
  <c r="C9" i="15"/>
  <c r="M8" i="15"/>
  <c r="K8" i="15"/>
  <c r="K17" i="15" s="1"/>
  <c r="G8" i="15"/>
  <c r="E8" i="15"/>
  <c r="E17" i="15" s="1"/>
  <c r="D8" i="15"/>
  <c r="C9" i="44"/>
  <c r="C8" i="44"/>
  <c r="C10" i="44" s="1"/>
  <c r="F11" i="30"/>
  <c r="E11" i="30"/>
  <c r="D11" i="30"/>
  <c r="C11" i="30"/>
  <c r="F8" i="30"/>
  <c r="E8" i="30"/>
  <c r="D8" i="30"/>
  <c r="C8" i="30"/>
  <c r="N24" i="11"/>
  <c r="M24" i="11"/>
  <c r="L24" i="11"/>
  <c r="K24" i="11"/>
  <c r="J24" i="11"/>
  <c r="I24" i="11"/>
  <c r="G24" i="11"/>
  <c r="F24" i="11"/>
  <c r="E24" i="11"/>
  <c r="D24" i="11"/>
  <c r="C24" i="11"/>
  <c r="N22" i="11"/>
  <c r="M22" i="11"/>
  <c r="L22" i="11"/>
  <c r="K22" i="11"/>
  <c r="J22" i="11"/>
  <c r="I22" i="11"/>
  <c r="G22" i="11"/>
  <c r="F22" i="11"/>
  <c r="E22" i="11"/>
  <c r="D22" i="11"/>
  <c r="C22" i="11"/>
  <c r="N11" i="11"/>
  <c r="M11" i="11"/>
  <c r="L11" i="11"/>
  <c r="K11" i="11"/>
  <c r="J11" i="11"/>
  <c r="I11" i="11"/>
  <c r="H11" i="11"/>
  <c r="H26" i="11" s="1"/>
  <c r="G11" i="11"/>
  <c r="F11" i="11"/>
  <c r="E11" i="11"/>
  <c r="D11" i="11"/>
  <c r="C11" i="11"/>
  <c r="N8" i="11"/>
  <c r="M8" i="11"/>
  <c r="L8" i="11"/>
  <c r="K8" i="11"/>
  <c r="J8" i="11"/>
  <c r="I8" i="11"/>
  <c r="G8" i="11"/>
  <c r="F8" i="11"/>
  <c r="E8" i="11"/>
  <c r="D8" i="11"/>
  <c r="C8" i="11"/>
  <c r="C38" i="12"/>
  <c r="A38" i="12"/>
  <c r="F19" i="12"/>
  <c r="F38" i="12" s="1"/>
  <c r="E19" i="12"/>
  <c r="E38" i="12" s="1"/>
  <c r="C12" i="16"/>
  <c r="I12" i="16" s="1"/>
  <c r="M12" i="16" s="1"/>
  <c r="I11" i="16"/>
  <c r="M11" i="16" s="1"/>
  <c r="N10" i="16"/>
  <c r="N13" i="16" s="1"/>
  <c r="G10" i="16"/>
  <c r="F10" i="16"/>
  <c r="E10" i="16"/>
  <c r="D10" i="16"/>
  <c r="D13" i="16" s="1"/>
  <c r="C9" i="16"/>
  <c r="G8" i="16"/>
  <c r="F8" i="16"/>
  <c r="E8" i="16"/>
  <c r="D8" i="16"/>
  <c r="H23" i="7"/>
  <c r="G21" i="7"/>
  <c r="F21" i="7"/>
  <c r="E21" i="7"/>
  <c r="D21" i="7"/>
  <c r="C21" i="7"/>
  <c r="N19" i="7"/>
  <c r="K19" i="7"/>
  <c r="I19" i="7"/>
  <c r="G19" i="7"/>
  <c r="C19" i="7"/>
  <c r="N17" i="7"/>
  <c r="M17" i="7"/>
  <c r="L17" i="7"/>
  <c r="K17" i="7"/>
  <c r="J17" i="7"/>
  <c r="I17" i="7"/>
  <c r="G17" i="7"/>
  <c r="F17" i="7"/>
  <c r="E17" i="7"/>
  <c r="D17" i="7"/>
  <c r="C17" i="7"/>
  <c r="G11" i="7"/>
  <c r="G10" i="7" s="1"/>
  <c r="N10" i="7"/>
  <c r="M10" i="7"/>
  <c r="L10" i="7"/>
  <c r="K10" i="7"/>
  <c r="J10" i="7"/>
  <c r="I10" i="7"/>
  <c r="F10" i="7"/>
  <c r="E10" i="7"/>
  <c r="D10" i="7"/>
  <c r="C10" i="7"/>
  <c r="M23" i="7"/>
  <c r="A13" i="26"/>
  <c r="C11" i="26"/>
  <c r="F10" i="26"/>
  <c r="E10" i="26"/>
  <c r="D10" i="26"/>
  <c r="C10" i="26"/>
  <c r="F8" i="26"/>
  <c r="E8" i="26"/>
  <c r="D8" i="26"/>
  <c r="C8" i="26"/>
  <c r="C12" i="37" l="1"/>
  <c r="C8" i="34"/>
  <c r="E13" i="16"/>
  <c r="G13" i="16"/>
  <c r="F13" i="16"/>
  <c r="E19" i="24"/>
  <c r="I9" i="16"/>
  <c r="C8" i="16"/>
  <c r="L10" i="16"/>
  <c r="L13" i="16" s="1"/>
  <c r="C10" i="16"/>
  <c r="C13" i="16" s="1"/>
  <c r="K10" i="16"/>
  <c r="D26" i="11"/>
  <c r="F26" i="11"/>
  <c r="I26" i="11"/>
  <c r="K26" i="11"/>
  <c r="M26" i="11"/>
  <c r="C26" i="11"/>
  <c r="E26" i="11"/>
  <c r="G26" i="11"/>
  <c r="J26" i="11"/>
  <c r="L26" i="11"/>
  <c r="N26" i="11"/>
  <c r="I23" i="7"/>
  <c r="C13" i="26"/>
  <c r="E13" i="26"/>
  <c r="K23" i="7"/>
  <c r="E23" i="7"/>
  <c r="G23" i="7"/>
  <c r="G17" i="15"/>
  <c r="E19" i="34"/>
  <c r="D19" i="34"/>
  <c r="D26" i="25"/>
  <c r="C10" i="27"/>
  <c r="D13" i="26"/>
  <c r="F13" i="26"/>
  <c r="F23" i="7"/>
  <c r="C23" i="7"/>
  <c r="D23" i="7"/>
  <c r="J23" i="7"/>
  <c r="L23" i="7"/>
  <c r="N23" i="7"/>
  <c r="C30" i="18"/>
  <c r="M31" i="18"/>
  <c r="I31" i="18" s="1"/>
  <c r="D17" i="15"/>
  <c r="M17" i="15"/>
  <c r="I14" i="15"/>
  <c r="C24" i="37"/>
  <c r="C13" i="27"/>
  <c r="C7" i="27"/>
  <c r="C8" i="25"/>
  <c r="C12" i="25"/>
  <c r="C18" i="25"/>
  <c r="C39" i="29"/>
  <c r="D13" i="24" s="1"/>
  <c r="C8" i="18"/>
  <c r="M8" i="18"/>
  <c r="I8" i="18"/>
  <c r="I23" i="18"/>
  <c r="M21" i="18"/>
  <c r="I21" i="18" s="1"/>
  <c r="M11" i="18"/>
  <c r="I20" i="18"/>
  <c r="C21" i="18"/>
  <c r="C12" i="34"/>
  <c r="C19" i="34" s="1"/>
  <c r="C8" i="15"/>
  <c r="C14" i="15"/>
  <c r="I8" i="15"/>
  <c r="I10" i="16"/>
  <c r="D20" i="13"/>
  <c r="E20" i="13"/>
  <c r="F20" i="13"/>
  <c r="G20" i="13"/>
  <c r="H20" i="13"/>
  <c r="I20" i="13"/>
  <c r="J20" i="13"/>
  <c r="K20" i="13"/>
  <c r="L20" i="13"/>
  <c r="M20" i="13"/>
  <c r="N20" i="13"/>
  <c r="C20" i="13"/>
  <c r="D21" i="32"/>
  <c r="E21" i="32"/>
  <c r="F21" i="32"/>
  <c r="C21" i="32"/>
  <c r="A21" i="32"/>
  <c r="K9" i="16" l="1"/>
  <c r="K8" i="16" s="1"/>
  <c r="K13" i="16" s="1"/>
  <c r="K19" i="4" s="1"/>
  <c r="I8" i="16"/>
  <c r="I13" i="16" s="1"/>
  <c r="C17" i="15"/>
  <c r="D19" i="24"/>
  <c r="C26" i="25"/>
  <c r="M10" i="16"/>
  <c r="D21" i="4"/>
  <c r="I17" i="15"/>
  <c r="D18" i="4"/>
  <c r="I11" i="18"/>
  <c r="I10" i="18" s="1"/>
  <c r="M10" i="18"/>
  <c r="M21" i="4" s="1"/>
  <c r="I17" i="4"/>
  <c r="C14" i="36"/>
  <c r="C13" i="36" s="1"/>
  <c r="D13" i="36"/>
  <c r="C12" i="36"/>
  <c r="F11" i="36"/>
  <c r="E11" i="36"/>
  <c r="D11" i="36"/>
  <c r="C11" i="36"/>
  <c r="C10" i="36"/>
  <c r="C9" i="36"/>
  <c r="F8" i="36"/>
  <c r="E8" i="36"/>
  <c r="D8" i="36"/>
  <c r="C20" i="24"/>
  <c r="I12" i="17"/>
  <c r="I14" i="17"/>
  <c r="E15" i="17"/>
  <c r="F20" i="4" s="1"/>
  <c r="F15" i="17"/>
  <c r="G20" i="4" s="1"/>
  <c r="H15" i="17"/>
  <c r="J15" i="17"/>
  <c r="N15" i="17"/>
  <c r="A15" i="17"/>
  <c r="C20" i="4" s="1"/>
  <c r="C14" i="17"/>
  <c r="K13" i="17"/>
  <c r="I13" i="17" s="1"/>
  <c r="G13" i="17"/>
  <c r="D13" i="17"/>
  <c r="C13" i="17" s="1"/>
  <c r="C15" i="17" s="1"/>
  <c r="C12" i="17"/>
  <c r="C11" i="17" s="1"/>
  <c r="L11" i="17"/>
  <c r="L15" i="17" s="1"/>
  <c r="L20" i="4" s="1"/>
  <c r="D11" i="17"/>
  <c r="I10" i="17"/>
  <c r="C10" i="17"/>
  <c r="I9" i="17"/>
  <c r="C9" i="17"/>
  <c r="C8" i="17" s="1"/>
  <c r="M8" i="17"/>
  <c r="M15" i="17" s="1"/>
  <c r="M20" i="4" s="1"/>
  <c r="L8" i="17"/>
  <c r="K8" i="17"/>
  <c r="G8" i="17"/>
  <c r="G15" i="17" s="1"/>
  <c r="H20" i="4" s="1"/>
  <c r="D8" i="17"/>
  <c r="C16" i="4"/>
  <c r="C13" i="4"/>
  <c r="C9" i="24"/>
  <c r="M11" i="4"/>
  <c r="C9" i="4"/>
  <c r="C16" i="24"/>
  <c r="C10" i="4"/>
  <c r="C21" i="24"/>
  <c r="C18" i="24"/>
  <c r="C15" i="24"/>
  <c r="C19" i="4"/>
  <c r="C18" i="4"/>
  <c r="C17" i="4"/>
  <c r="C17" i="24"/>
  <c r="C10" i="24"/>
  <c r="E10" i="24"/>
  <c r="G10" i="24"/>
  <c r="C14" i="24"/>
  <c r="A3" i="18"/>
  <c r="A3" i="24" s="1"/>
  <c r="A3" i="45" s="1"/>
  <c r="A3" i="17"/>
  <c r="A3" i="16"/>
  <c r="A3" i="15"/>
  <c r="A3" i="14"/>
  <c r="A3" i="13"/>
  <c r="A3" i="12"/>
  <c r="A3" i="11"/>
  <c r="A3" i="10"/>
  <c r="A3" i="8"/>
  <c r="A3" i="7"/>
  <c r="C15" i="4"/>
  <c r="C14" i="4"/>
  <c r="C11" i="4"/>
  <c r="C21" i="4"/>
  <c r="J20" i="4"/>
  <c r="N20" i="4"/>
  <c r="F17" i="4"/>
  <c r="H17" i="4"/>
  <c r="J17" i="4"/>
  <c r="L17" i="4"/>
  <c r="N17" i="4"/>
  <c r="E17" i="4"/>
  <c r="G17" i="4"/>
  <c r="K17" i="4"/>
  <c r="M17" i="4"/>
  <c r="D17" i="4"/>
  <c r="E21" i="24"/>
  <c r="E15" i="24"/>
  <c r="F15" i="24"/>
  <c r="G15" i="24"/>
  <c r="H14" i="4"/>
  <c r="L13" i="4"/>
  <c r="C11" i="24"/>
  <c r="G11" i="4"/>
  <c r="H11" i="4"/>
  <c r="D11" i="4"/>
  <c r="H13" i="4"/>
  <c r="J13" i="4"/>
  <c r="K13" i="4"/>
  <c r="M13" i="4"/>
  <c r="N13" i="4"/>
  <c r="E13" i="4"/>
  <c r="G21" i="4"/>
  <c r="H21" i="4"/>
  <c r="J21" i="4"/>
  <c r="K21" i="4"/>
  <c r="L21" i="4"/>
  <c r="F21" i="4"/>
  <c r="E15" i="4"/>
  <c r="G15" i="4"/>
  <c r="N15" i="4"/>
  <c r="D15" i="4"/>
  <c r="M15" i="4"/>
  <c r="K15" i="4"/>
  <c r="F14" i="24"/>
  <c r="E14" i="24"/>
  <c r="N10" i="4"/>
  <c r="G14" i="24"/>
  <c r="E11" i="24"/>
  <c r="M14" i="4"/>
  <c r="L14" i="4"/>
  <c r="K14" i="4"/>
  <c r="J14" i="4"/>
  <c r="G9" i="24"/>
  <c r="G16" i="24"/>
  <c r="E16" i="4"/>
  <c r="M16" i="4"/>
  <c r="M9" i="4"/>
  <c r="N21" i="4"/>
  <c r="E16" i="24"/>
  <c r="G16" i="4"/>
  <c r="F16" i="4"/>
  <c r="J16" i="4"/>
  <c r="F9" i="24"/>
  <c r="H16" i="4"/>
  <c r="L16" i="4"/>
  <c r="F16" i="24"/>
  <c r="N16" i="4"/>
  <c r="F11" i="24"/>
  <c r="G11" i="24"/>
  <c r="D16" i="4"/>
  <c r="K16" i="4"/>
  <c r="E19" i="4"/>
  <c r="F19" i="4"/>
  <c r="G19" i="4"/>
  <c r="H19" i="4"/>
  <c r="L18" i="4"/>
  <c r="H15" i="4"/>
  <c r="F11" i="4"/>
  <c r="J11" i="4"/>
  <c r="K11" i="4"/>
  <c r="N11" i="4"/>
  <c r="L9" i="4"/>
  <c r="G17" i="24"/>
  <c r="F17" i="24"/>
  <c r="E17" i="24"/>
  <c r="G18" i="24"/>
  <c r="F18" i="24"/>
  <c r="E18" i="24"/>
  <c r="N18" i="4"/>
  <c r="J18" i="4"/>
  <c r="L11" i="4"/>
  <c r="G18" i="4"/>
  <c r="M18" i="4"/>
  <c r="K18" i="4"/>
  <c r="H18" i="4"/>
  <c r="F18" i="4"/>
  <c r="L15" i="4"/>
  <c r="E11" i="4"/>
  <c r="K9" i="4"/>
  <c r="N19" i="4"/>
  <c r="L19" i="4"/>
  <c r="J19" i="4"/>
  <c r="J9" i="4"/>
  <c r="D19" i="4"/>
  <c r="F15" i="4"/>
  <c r="E14" i="4"/>
  <c r="G14" i="4"/>
  <c r="G21" i="24"/>
  <c r="F21" i="24"/>
  <c r="N9" i="4"/>
  <c r="E18" i="4"/>
  <c r="F10" i="24"/>
  <c r="H9" i="4"/>
  <c r="E9" i="4"/>
  <c r="D13" i="4"/>
  <c r="F9" i="4"/>
  <c r="G9" i="4"/>
  <c r="D9" i="4"/>
  <c r="E9" i="24"/>
  <c r="N14" i="4"/>
  <c r="G13" i="4"/>
  <c r="F13" i="4"/>
  <c r="M13" i="16" l="1"/>
  <c r="M19" i="4" s="1"/>
  <c r="I19" i="4" s="1"/>
  <c r="F15" i="36"/>
  <c r="G20" i="24" s="1"/>
  <c r="D15" i="36"/>
  <c r="E20" i="24" s="1"/>
  <c r="E15" i="36"/>
  <c r="F20" i="24" s="1"/>
  <c r="F8" i="24" s="1"/>
  <c r="D20" i="4"/>
  <c r="K15" i="17"/>
  <c r="D15" i="17"/>
  <c r="E20" i="4" s="1"/>
  <c r="I11" i="17"/>
  <c r="K20" i="4"/>
  <c r="I20" i="4" s="1"/>
  <c r="D16" i="24"/>
  <c r="D9" i="24"/>
  <c r="I9" i="4"/>
  <c r="A3" i="29"/>
  <c r="A3" i="30"/>
  <c r="A3" i="26"/>
  <c r="A3" i="31"/>
  <c r="A3" i="32"/>
  <c r="A3" i="33" s="1"/>
  <c r="A3" i="25"/>
  <c r="A2" i="27"/>
  <c r="D21" i="24"/>
  <c r="D18" i="24"/>
  <c r="I18" i="4"/>
  <c r="D15" i="24"/>
  <c r="D17" i="24"/>
  <c r="C8" i="36"/>
  <c r="C15" i="36" s="1"/>
  <c r="D20" i="24"/>
  <c r="I8" i="17"/>
  <c r="I15" i="17" s="1"/>
  <c r="I16" i="4"/>
  <c r="I14" i="4"/>
  <c r="I11" i="4"/>
  <c r="D14" i="24"/>
  <c r="G8" i="24"/>
  <c r="D11" i="24"/>
  <c r="C8" i="24"/>
  <c r="D10" i="24"/>
  <c r="E8" i="24"/>
  <c r="I21" i="4"/>
  <c r="E21" i="4"/>
  <c r="J15" i="4"/>
  <c r="I15" i="4" s="1"/>
  <c r="D14" i="4"/>
  <c r="F14" i="4"/>
  <c r="I13" i="4"/>
  <c r="N8" i="4"/>
  <c r="C8" i="4"/>
  <c r="M10" i="4"/>
  <c r="G10" i="4"/>
  <c r="G8" i="4" s="1"/>
  <c r="L10" i="4"/>
  <c r="L8" i="4" s="1"/>
  <c r="J10" i="4"/>
  <c r="E10" i="4"/>
  <c r="I10" i="4"/>
  <c r="H10" i="4"/>
  <c r="H8" i="4" s="1"/>
  <c r="F10" i="4"/>
  <c r="F8" i="4" s="1"/>
  <c r="K10" i="4"/>
  <c r="D10" i="4"/>
  <c r="M8" i="4" l="1"/>
  <c r="K8" i="4"/>
  <c r="E8" i="4"/>
  <c r="A3" i="34"/>
  <c r="A3" i="36" s="1"/>
  <c r="A3" i="37" s="1"/>
  <c r="A3" i="44"/>
  <c r="J8" i="4"/>
  <c r="D8" i="4"/>
  <c r="D8" i="24"/>
  <c r="I8" i="4" l="1"/>
</calcChain>
</file>

<file path=xl/sharedStrings.xml><?xml version="1.0" encoding="utf-8"?>
<sst xmlns="http://schemas.openxmlformats.org/spreadsheetml/2006/main" count="3318" uniqueCount="626">
  <si>
    <t>Tổng cộng</t>
  </si>
  <si>
    <t>Thị xã Kỳ Anh</t>
  </si>
  <si>
    <t>Thị xã Hồng Lĩnh</t>
  </si>
  <si>
    <t>Thành phố Hà Tĩnh</t>
  </si>
  <si>
    <t>(9)=(10)+...+(14)</t>
  </si>
  <si>
    <t>(4)=(5)+....+(8)</t>
  </si>
  <si>
    <t>Doanh nghiệp</t>
  </si>
  <si>
    <t>NS xã</t>
  </si>
  <si>
    <t>NS huyện</t>
  </si>
  <si>
    <t>NS tỉnh</t>
  </si>
  <si>
    <t>NS TW</t>
  </si>
  <si>
    <t>RĐD</t>
  </si>
  <si>
    <t>RPH</t>
  </si>
  <si>
    <t>LUA</t>
  </si>
  <si>
    <t>Ghi chú</t>
  </si>
  <si>
    <t>Nguồn kinh phí thực hiện (tỷ đồng)</t>
  </si>
  <si>
    <t>Khái toán kinh phí thực hiện Bồi thường, GPMB (tỷ đồng)</t>
  </si>
  <si>
    <t>Sử dụng từ các loại đất (ha)</t>
  </si>
  <si>
    <t>Tổng diện tích thu hồi đất (ha)</t>
  </si>
  <si>
    <t>Số dự án cần thu hồi đất</t>
  </si>
  <si>
    <t>Tên huyện</t>
  </si>
  <si>
    <t>STT</t>
  </si>
  <si>
    <t>CỦA TỈNH HÀ TĨNH</t>
  </si>
  <si>
    <t>Đất ở tại đô thị</t>
  </si>
  <si>
    <t>IV</t>
  </si>
  <si>
    <t>Đất ở tại nông thôn</t>
  </si>
  <si>
    <t>III</t>
  </si>
  <si>
    <t>II</t>
  </si>
  <si>
    <t>Đất công trình năng lượng</t>
  </si>
  <si>
    <t>Đất thuỷ lợi</t>
  </si>
  <si>
    <t>Đất giao thông</t>
  </si>
  <si>
    <t>I</t>
  </si>
  <si>
    <t>V</t>
  </si>
  <si>
    <t>(9)=(10)+....+.(14)</t>
  </si>
  <si>
    <t>(3)=(4)+(5)+(6)+(7)</t>
  </si>
  <si>
    <t>NS cấp xã</t>
  </si>
  <si>
    <t>Đất khác</t>
  </si>
  <si>
    <t>RDD</t>
  </si>
  <si>
    <t>Ghi 
chú</t>
  </si>
  <si>
    <t xml:space="preserve">
Căn cứ
 pháp lý
</t>
  </si>
  <si>
    <t>Diện tích thu hồi đất (ha)</t>
  </si>
  <si>
    <t xml:space="preserve">Tên công trình, dự án  </t>
  </si>
  <si>
    <t>Đất ở nông thôn</t>
  </si>
  <si>
    <t>NS cấp huyện</t>
  </si>
  <si>
    <t>Căn cứ pháp lý</t>
  </si>
  <si>
    <t>(3)=(4)+...(7)</t>
  </si>
  <si>
    <t>CỦA HUYỆN HƯƠNG SƠN</t>
  </si>
  <si>
    <t>CỦA HUYỆN ĐỨC THỌ</t>
  </si>
  <si>
    <t>CỦA HUYỆN CAN LỘC</t>
  </si>
  <si>
    <t>CỦA HUYỆN KỲ ANH</t>
  </si>
  <si>
    <t>Đất làm nghĩa trang, nghĩa địa, nhà tang lễ, nhà hỏa táng</t>
  </si>
  <si>
    <t>CỦA HUYỆN HƯƠNG KHÊ</t>
  </si>
  <si>
    <t>(9)=(10)+..(14)</t>
  </si>
  <si>
    <t>(3)=(4)+..(7)</t>
  </si>
  <si>
    <t>CỦA HUYỆN VŨ QUANG</t>
  </si>
  <si>
    <t>CỦA HUYỆN LỘC HÀ</t>
  </si>
  <si>
    <t>Huyện Nghi Xuân</t>
  </si>
  <si>
    <t>Huyện Thạch Hà</t>
  </si>
  <si>
    <t>Huyện Cẩm Xuyên</t>
  </si>
  <si>
    <t>Huyện Hương Sơn</t>
  </si>
  <si>
    <t>Huyện Đức Thọ</t>
  </si>
  <si>
    <t>Huyện Can Lộc</t>
  </si>
  <si>
    <t>Huyện Kỳ Anh</t>
  </si>
  <si>
    <t>Huyện Hương Khê</t>
  </si>
  <si>
    <t>Huyện Vũ Quang</t>
  </si>
  <si>
    <t>Huyện Lộc Hà</t>
  </si>
  <si>
    <t>CỦA THỊ XÃ HỒNG LĨNH</t>
  </si>
  <si>
    <t>CỦA THÀNH PHỐ HÀ TĨNH</t>
  </si>
  <si>
    <t>CỦA THỊ XÃ KỲ ANH</t>
  </si>
  <si>
    <t>CỦA HUYỆN NGHI XUÂN</t>
  </si>
  <si>
    <t>CỦA HUYỆN THẠCH HÀ</t>
  </si>
  <si>
    <t>CỦA HUYỆN CẨM XUYÊN</t>
  </si>
  <si>
    <t>Địa điểm 
(Thôn.., xã....)</t>
  </si>
  <si>
    <t>Sử dụng từ loại đất (ha)</t>
  </si>
  <si>
    <t>Phụ lục 1.1.</t>
  </si>
  <si>
    <t>Phụ lục 1.2.</t>
  </si>
  <si>
    <t>Phụ lục 1.3.</t>
  </si>
  <si>
    <t>Phụ lục 1.4.</t>
  </si>
  <si>
    <t>Phụ lục 1.5.</t>
  </si>
  <si>
    <t>Phụ lục 1.6.</t>
  </si>
  <si>
    <t>Phụ lục 1.7.</t>
  </si>
  <si>
    <t>Phụ lục 1.8.</t>
  </si>
  <si>
    <t>Phụ lục 1.9.</t>
  </si>
  <si>
    <t>Phụ lục 1.10.</t>
  </si>
  <si>
    <t>Phụ lục 1.11.</t>
  </si>
  <si>
    <t>Phụ lục 1.12.</t>
  </si>
  <si>
    <t>Phụ lục 1.13.</t>
  </si>
  <si>
    <t xml:space="preserve">
</t>
  </si>
  <si>
    <t>Lộc Hà</t>
  </si>
  <si>
    <t>Vũ Quang</t>
  </si>
  <si>
    <t>Kỳ Anh</t>
  </si>
  <si>
    <t>Can Lộc</t>
  </si>
  <si>
    <t>Đức Thọ</t>
  </si>
  <si>
    <t>Hương Sơn</t>
  </si>
  <si>
    <t>Cẩm Xuyên</t>
  </si>
  <si>
    <t>Thạch Hà</t>
  </si>
  <si>
    <t>Nghi Xuân</t>
  </si>
  <si>
    <t>(4)=(5)+(6)+(7)</t>
  </si>
  <si>
    <t>Tổng diện tích xin chuyển mục đích SDĐ (ha)</t>
  </si>
  <si>
    <t>Tổng công trình, dự án xin chuyển mục đích sử dụng đất</t>
  </si>
  <si>
    <t xml:space="preserve">Địa điểm             </t>
  </si>
  <si>
    <t>Đất thương mại dịch vụ</t>
  </si>
  <si>
    <t>(3)=(4)+(5)+(6)</t>
  </si>
  <si>
    <t xml:space="preserve">Căn cứ pháp lý (QĐ chấp thuận chủ trương hoặc phê duyệt Dự án của cấp có thẩm quyền)
</t>
  </si>
  <si>
    <t>Địa điểm
(Thôn....., xã.....)</t>
  </si>
  <si>
    <t>Sử dụng từ các loại đất</t>
  </si>
  <si>
    <t>Tên công trình, dự án</t>
  </si>
  <si>
    <t>Căn cứ pháp lý (QĐ chấp thuận chủ trương hoặc phê duyệt Dự án của cấp có thẩm quyền)</t>
  </si>
  <si>
    <t>Địa điểm
 (đến cấp xã)</t>
  </si>
  <si>
    <t xml:space="preserve">Tổng </t>
  </si>
  <si>
    <t>Tổng</t>
  </si>
  <si>
    <t xml:space="preserve">
Căn cứ pháp lý
</t>
  </si>
  <si>
    <t xml:space="preserve">Địa điểm
</t>
  </si>
  <si>
    <t>TT</t>
  </si>
  <si>
    <t xml:space="preserve"> Phụ lục 2.1.</t>
  </si>
  <si>
    <t xml:space="preserve"> Phụ lục 2.2.</t>
  </si>
  <si>
    <t xml:space="preserve"> Phụ lục 2.3.</t>
  </si>
  <si>
    <t xml:space="preserve"> Phụ lục 2.4.</t>
  </si>
  <si>
    <t xml:space="preserve"> Phụ lục 2.5.</t>
  </si>
  <si>
    <t xml:space="preserve"> Phụ lục 2.6.</t>
  </si>
  <si>
    <t xml:space="preserve"> Phụ lục 2.7.</t>
  </si>
  <si>
    <t xml:space="preserve"> Phụ lục 2.8.</t>
  </si>
  <si>
    <t xml:space="preserve"> Phụ lục 2.9.</t>
  </si>
  <si>
    <t xml:space="preserve"> Phụ lục 2.10.</t>
  </si>
  <si>
    <t xml:space="preserve"> Phụ lục 2.11.</t>
  </si>
  <si>
    <t xml:space="preserve"> Phụ lục 2.12.</t>
  </si>
  <si>
    <t>Đất cụm công nghiệp</t>
  </si>
  <si>
    <t>Đất thủy lợi</t>
  </si>
  <si>
    <t>Phường Trung Lương</t>
  </si>
  <si>
    <t xml:space="preserve">                                                                                                                                                                                    </t>
  </si>
  <si>
    <t xml:space="preserve">PHỤ LỤC 2.4. DANH MỤC CÔNG TRÌNH, DỰ ÁN CHUYỂN MỤC ĐÍCH SỬ DỤNG ĐẤT TRỒNG LÚA, ĐẤT RỪNG PHÒNG HỘ, RỪNG 
</t>
  </si>
  <si>
    <t>PHỤ LỤC 1. TỔNG HỢP DANH MỤC CÁC CÔNG TRÌNH, DỰ ÁN CẦN THU HỒI ĐẤT (BỔ SUNG) NĂM 2019</t>
  </si>
  <si>
    <t>PHỤ LỤC 1.2. TỔNG HỢP DANH MỤC CÁC CÔNG TRÌNH, DỰ ÁN CẦN THU HỒI ĐẤT (BỔ SUNG) NĂM 2019</t>
  </si>
  <si>
    <t>PHỤ LỤC 1.3. TỔNG HỢP DANH MỤC CÁC CÔNG TRÌNH, DỰ ÁN CẦN THU HỒI ĐẤT (BỔ SUNG) NĂM 2019</t>
  </si>
  <si>
    <t>PHỤ LỤC 1.4. TỔNG HỢP DANH MỤC CÁC CÔNG TRÌNH, DỰ ÁN CẦN THU HỒI ĐẤT (BỔ SUNG) NĂM 2019</t>
  </si>
  <si>
    <t>PHỤ LỤC 1.5. TỔNG HỢP DANH MỤC CÁC CÔNG TRÌNH, DỰ ÁN CẦN THU HỒI ĐẤT (BỔ SUNG) NĂM 2019</t>
  </si>
  <si>
    <t>PHỤ LỤC 1.6. TỔNG HỢP DANH MỤC CÁC CÔNG TRÌNH, DỰ ÁN CẦN THU HỒI ĐẤT (BỔ SUNG) NĂM 2019</t>
  </si>
  <si>
    <t>PHỤ LỤC 1.7. TỔNG HỢP DANH MỤC CÁC CÔNG TRÌNH, DỰ ÁN CẦN THU HỒI ĐẤT (BỔ SUNG) NĂM 2019</t>
  </si>
  <si>
    <t>PHỤ LỤC 1.8. TỔNG HỢP DANH MỤC CÁC CÔNG TRÌNH, DỰ ÁN CẦN THU HỒI ĐẤT (BỔ SUNG) NĂM 2019</t>
  </si>
  <si>
    <t>PHỤ LỤC 1.9. TỔNG HỢP DANH MỤC CÁC CÔNG TRÌNH, DỰ ÁN CẦN THU HỒI ĐẤT (BỔ SUNG) NĂM 2019</t>
  </si>
  <si>
    <t>PHỤ LỤC 1.10. TỔNG HỢP DANH MỤC CÁC CÔNG TRÌNH, DỰ ÁN CẦN THU HỒI ĐẤT (BỔ SUNG) NĂM 2019</t>
  </si>
  <si>
    <t>PHỤ LỤC 1.11. TỔNG HỢP DANH MỤC CÁC CÔNG TRÌNH, DỰ ÁN CẦN THU HỒI ĐẤT (BỔ SUNG) NĂM 2019</t>
  </si>
  <si>
    <t>PHỤ LỤC 1.12. TỔNG HỢP DANH MỤC CÁC CÔNG TRÌNH, DỰ ÁN CẦN THU HỒI ĐẤT (BỔ SUNG) NĂM 2019</t>
  </si>
  <si>
    <t>PHỤ LỤC 1.13. TỔNG HỢP DANH MỤC CÁC CÔNG TRÌNH, DỰ ÁN CẦN THU HỒI ĐẤT (BỔ SUNG) NĂM 2019</t>
  </si>
  <si>
    <t>PHỤ LỤC 2. TỔNG HỢP DANH MỤC CÔNG TRÌNH, DỰ ÁN CHUYỂN MỤC ĐÍCH SỬ DỤNG ĐẤT TRỒNG LÚA, ĐẤT RỪNG PHÒNG HỘ, RỪNG ĐẶC DỤNG  (BỔ SUNG) NĂM 2019 CỦA TỈNH HÀ TĨNH</t>
  </si>
  <si>
    <t>PHỤ LỤC 2.1. DANH MỤC CÔNG TRÌNH, DỰ ÁN CHUYỂN MỤC ĐÍCH SỬ DỤNG ĐẤT TRỒNG LÚA, ĐẤT RỪNG PHÒNG HỘ, RỪNG ĐẶC DỤNG (BỔ SUNG) NĂM 2019 CỦA THÀNH PHỐ HÀ TĨNH</t>
  </si>
  <si>
    <t>PHỤ LỤC 2.2. DANH MỤC CÔNG TRÌNH, DỰ ÁN CHUYỂN MỤC ĐÍCH SỬ DỤNG ĐẤT TRỒNG LÚA, ĐẤT RỪNG PHÒNG HỘ, RỪNG ĐẶC DỤNG (BỔ SUNG)  NĂM 2019 CỦA THỊ XÃ HỒNG LĨNH</t>
  </si>
  <si>
    <t>PHỤ LỤC 2.3. DANH MỤC CÔNG TRÌNH, DỰ ÁN CHUYỂN MỤC ĐÍCH SỬ DỤNG ĐẤT TRỒNG LÚA, ĐẤT RỪNG PHÒNG HỘ, RỪNG ĐẶC DỤNG (BỔ SUNG) NĂM 2019 CỦA THỊ XÃ KỲ ANH</t>
  </si>
  <si>
    <t>ĐẶC DỤNG (BỔ SUNG) NĂM 2019 CỦA HUYỆN NGHI XUÂN</t>
  </si>
  <si>
    <t>PHỤ LỤC 2.5. DANH MỤC CÔNG TRÌNH, DỰ ÁN CHUYỂN MỤC ĐÍCH SỬ DỤNG ĐẤT TRỒNG LÚA, ĐẤT RỪNG PHÒNG HỘ, RỪNG ĐẶC DỤNG (BỔ SUNG) NĂM 2019 CỦA HUYỆN THẠCH HÀ</t>
  </si>
  <si>
    <t>PHỤ LỤC 2.6. DANH MỤC CÔNG TRÌNH, DỰ ÁN CHUYỂN MỤC ĐÍCH SỬ DỤNG ĐẤT TRỒNG LÚA, ĐẤT RỪNG PHÒNG HỘ, RỪNG ĐẶC DỤNG (BỔ SUNG)  NĂM 2019 CỦA HUYỆN CẨM XUYÊN</t>
  </si>
  <si>
    <t>PHỤ LỤC 2.7. DANH MỤC CÔNG TRÌNH, DỰ ÁN CHUYỂN MỤC ĐÍCH SỬ DỤNG ĐẤT TRỒNG LÚA, ĐẤT RỪNG PHÒNG HỘ, RỪNG ĐẶC DỤNG (BỔ SUNG) NĂM 2019 CỦA HUYỆN HƯƠNG SƠN</t>
  </si>
  <si>
    <t>PHỤ LỤC 2.8. DANH MỤC CÔNG TRÌNH, DỰ ÁN CHUYỂN MỤC ĐÍCH SỬ DỤNG ĐẤT TRỒNG LÚA, ĐẤT RỪNG PHÒNG HỘ, RỪNG ĐẶC DỤNG (BỔ SUNG) NĂM 2019 CỦA HUYỆN ĐỨC THỌ</t>
  </si>
  <si>
    <t>PHỤ LỤC 2.9. DANH MỤC CÔNG TRÌNH, DỰ ÁN CHUYỂN MỤC ĐÍCH SỬ DỤNG ĐẤT TRỒNG LÚA, ĐẤT RỪNG PHÒNG HỘ, RỪNG ĐẶC DỤNG (BỔ SUNG)  NĂM 2019 CỦA HUYỆN CAN LỘC</t>
  </si>
  <si>
    <t>PHỤ LỤC 2.10. DANH MỤC CÔNG TRÌNH, DỰ ÁN CHUYỂN MỤC ĐÍCH SỬ DỤNG ĐẤT TRỒNG LÚA, ĐẤT RỪNG PHÒNG HỘ, RỪNG ĐẶC DỤNG (BỔ SUNG) NĂM 2019 CỦA HUYỆN KỲ ANH</t>
  </si>
  <si>
    <t>PHỤ LỤC 2.11. DANH MỤC CÔNG TRÌNH, DỰ ÁN CHUYỂN MỤC ĐÍCH SỬ DỤNG ĐẤT TRỒNG LÚA, ĐẤT RỪNG PHÒNG HỘ, RỪNG ĐẶC DỤNG (BỔ SUNG) NĂM 2019 CỦA HUYỆN VŨ QUANG</t>
  </si>
  <si>
    <t>PHỤ LỤC 2.12. DANH MỤC CÔNG TRÌNH, DỰ ÁN CHUYỂN MỤC ĐÍCH SỬ DỤNG ĐẤT TRỒNG LÚA, ĐẤT RỪNG PHÒNG HỘ, RỪNG ĐẶC DỤNG (BỔ SUNG) NĂM 2019 CỦA HUYỆN LỘC HÀ</t>
  </si>
  <si>
    <t>Đường giao thông nông thôn xã Đức Lĩnh</t>
  </si>
  <si>
    <t>Đức Lĩnh</t>
  </si>
  <si>
    <t>Công văn 2826/ UBND-GT1 ngày  08/05/2019  V/v chủ trương dự án đầu tư xây dựng công trình đường GTNT xã Đức Lĩnh huyện Vũ Quang</t>
  </si>
  <si>
    <t>MR đường Hương Thọ - Đức Hương (HL03)</t>
  </si>
  <si>
    <t>Hương Thọ, Đức Hương</t>
  </si>
  <si>
    <t>Quyết định số 1709/QĐ-UBND ngày 07/6/2019 của UBND tinh về việc phê duyệt chủ trương đầu tư dự án đường Hương Thọ - Đức Hương ( đoạn thôn Hương Phùng, xã Đức Hương đến thôn 2 xã Hương Thọ) huyện Vũ Quang.</t>
  </si>
  <si>
    <t>Kênh mương mở rộng, đất sạt lở, đất ngập úng không sản xuất được thuộc tuyến kênh chính thuộc dự án Ngàn Trươi - Cẩm Trang</t>
  </si>
  <si>
    <t>Đức Bồng</t>
  </si>
  <si>
    <t>Văn bản số 215/BQLDA-KHKT ngày 12/3/2019 của Ban quản lý dự án đầu tư xây dựng công trình Nông nghiệp và Phát triển nông thôn tỉnh Hà Tĩnh về việc bồi thường, hỗ trợ đất nông nghiệp bị ảnh hưởng, Dự án Hệ thống thuỷ lợi Ngàn Trươi Cẩm Trang ( giai đoạn 1)</t>
  </si>
  <si>
    <t>Đất sông, ngòi, kênh, rạch, suối</t>
  </si>
  <si>
    <t>Nắn dòng suối khe Trươi phục vụ nhà máy gỗ MDF</t>
  </si>
  <si>
    <t>Sơn Thọ</t>
  </si>
  <si>
    <t>Quyết định số 1926/QĐ-UBND ngày 27/6/2018 của UBND tinh về việc phê duyệt chủ trương đầu tư Dự án Nắn dòng Hói Trươi, xã Sơn Thọ huyện Vũ Quang.</t>
  </si>
  <si>
    <t>Dự án cải tạo đường dây và trạm biến áp 110KV Hồng Lĩnh</t>
  </si>
  <si>
    <t>Xã Kim Lộc</t>
  </si>
  <si>
    <t>Quy hoạch đất ở (đấu giá )</t>
  </si>
  <si>
    <t>Quyết định số 13/QĐ-UBND ngày 22 tháng 01 năm 2019 của UBND huyện Can Lộc về việc phê duyệt quy hoạch phân lô đất ở</t>
  </si>
  <si>
    <t>Quy hoạch đất ở (xen dắm )</t>
  </si>
  <si>
    <t>Đồng Hói Biển, Thôn Trại Lê,  xã Quang Lộc</t>
  </si>
  <si>
    <t>Quy hoạch đường dây và trạm biến áp 110KV</t>
  </si>
  <si>
    <t>xã Đức Thủy, Đức Thịnh, Thái Yên</t>
  </si>
  <si>
    <t>Văn bản số 6475/UBND-TM ngày 23/12/2015 của UBND tỉnh Hà Tĩnh v/v thỏa thuận vị trí đặt TBA 110kv Hồng Lĩnh và hướng tuyến đường dây 110kV đấu nối vào TBA Hồng Lĩnh</t>
  </si>
  <si>
    <t>Quy hoạch đất ở thôn Hoà Thái</t>
  </si>
  <si>
    <t>Thôn Hòa Thái, xã Đức Lạc</t>
  </si>
  <si>
    <t>QĐ số 2401/QĐ-UBND ngày 3/5/2019 của UBND huyện Đức Thọ V/v phê duyệt QH chi tiết xây dựng khu dân cư năm 2019</t>
  </si>
  <si>
    <t>Quy hoạch đất ở phía sau HTX Yên Phúc (vùng Đồng Trấm, Biền Đồng thôn Trung Văn Minh) _TĐC Đường cao tốc</t>
  </si>
  <si>
    <t>thôn Trung Văn Minh, xã Yên Hồ</t>
  </si>
  <si>
    <t xml:space="preserve">QĐ số 1165/QĐ-UBND ngày 19/4/2019 của UBND tỉnh </t>
  </si>
  <si>
    <t>Quy hoạch đất ở thôn Đông Xá (xen dắm)</t>
  </si>
  <si>
    <t>thôn Đông Xá, xã Đức Hòa</t>
  </si>
  <si>
    <t>Văn bản số 1732/UBND-TN ngày 12/6/2019 của UBND huyện v/v chủ trương đầu tư XD các vùng hạ tầng bổ sung 6 tháng cuối năm 2019</t>
  </si>
  <si>
    <t xml:space="preserve">Quy hoạch đất ở tại đồng Trộc, Đồng Rậm </t>
  </si>
  <si>
    <t>thôn Tân Mỹ, xã Đức Lập</t>
  </si>
  <si>
    <t>Quy hoạch đất ở đồng Cơn Mã (thôn Nội Trung)</t>
  </si>
  <si>
    <t>thôn Nội Trung, xã Đức Dũng</t>
  </si>
  <si>
    <t>Quy hoạch đất ở Quang Tiến</t>
  </si>
  <si>
    <t>thôn Quang Tiến, xã Đức Thịnh</t>
  </si>
  <si>
    <t>Quy hoạch đất ở Quang Thịnh (Thôn Quang Chiêm mới)</t>
  </si>
  <si>
    <t>thôn Quang Chiêm, xã Đức Thịnh</t>
  </si>
  <si>
    <t>Quy hoạch đất ở vùng Đồng Chành (thôn Bình Hà)</t>
  </si>
  <si>
    <t>thôn Bình Hà, xã Thái Yên</t>
  </si>
  <si>
    <t>Quy hoạch đất ở vùng nhà Lay trên</t>
  </si>
  <si>
    <t>Vùng nhà Lay trên, TT Đức Thọ</t>
  </si>
  <si>
    <t>Xã Đức Thủy, Đức Thịnh, Thái Yên</t>
  </si>
  <si>
    <t>QĐ số 1165/QĐ-UBND ngày 19/4/2019 của UBND tỉnh v/v phê duyệt phương án cắm mốc lộ giới an toàn đường bộ cao tốc đoạn qua tỉnh HT</t>
  </si>
  <si>
    <t>Quy hoạch đất ở tại thôn Yên Cường (Khu vực Đường Sắt trả)</t>
  </si>
  <si>
    <t>Thôn Yên Cường, xã Đức Lạc</t>
  </si>
  <si>
    <t>Thôn Nội Trung, xã Đức Dũng</t>
  </si>
  <si>
    <t>Quy hoạch đất ở Trang Gát (thôn Ngõ Lối_thôn Hầu cũ)</t>
  </si>
  <si>
    <t>Thôn Ngõ Lối, xã Trường Sơn</t>
  </si>
  <si>
    <t>Quy hoạch mở rộng nghĩa địa Tân Xuyên</t>
  </si>
  <si>
    <t>Thôn Tân Xuyên,  xã Đức Lập</t>
  </si>
  <si>
    <t>Cụm công nghiệp Trung Lương</t>
  </si>
  <si>
    <t>Quyết định 3613/QĐ-UBND ngày 15/11/2011 của UBND tỉnh Hà Tĩnh</t>
  </si>
  <si>
    <t>Chỉnh trang đô thị, nâng cấp đường Nguyễn Thị Minh Khai</t>
  </si>
  <si>
    <t>Phường Bắc Hồng</t>
  </si>
  <si>
    <t>Đường vào bệnh viên Đa khoa Hồng Lĩnh</t>
  </si>
  <si>
    <t>TDP Đồng Thuận, Ngọc Sơn, p. Đức Thuận</t>
  </si>
  <si>
    <t>Quyết định số 438/QĐ-UBND ngày 30/01/2015 của UBND tỉnh</t>
  </si>
  <si>
    <t>Nâng cấp, mở rộng các tuyến đường thực hiện chỉnh trang đô thị trên địa bàn phường Trung Lương (Tuyến Tuần Cầu, Tiên Sơn, Trung Hậu)</t>
  </si>
  <si>
    <t>Tuần Cầu, Tiên Sơn, Trung Hậu, phường Trung Lương</t>
  </si>
  <si>
    <t>Nâng cấp, mở rộng các tuyến đường thực hiện chỉnh trang đô thị trên địa bàn phường Trung Lương (tuyến Bãi Tràn, tuyến Tân Miếu)</t>
  </si>
  <si>
    <t>TDP Tân Miếu</t>
  </si>
  <si>
    <t>Chỉnh trang đô thị, nâng cấp tuyến đường Trần Phú vào Nhà máy gạch Thuận Lộc, Nam Hồng</t>
  </si>
  <si>
    <t>TDP 1, Nam Hồng</t>
  </si>
  <si>
    <t>Văn bản số 571/UBND-TCKH ngày 07/5/2019 của UBND thị xã</t>
  </si>
  <si>
    <t>Nâng cấp tuyến đường Nguyễn Du, phường Đức Thuận</t>
  </si>
  <si>
    <t>TDP Thuận Hồng, Thuận Minh, phường Đức Thuận</t>
  </si>
  <si>
    <t>Quyết định số 726/QĐ-UBND ngày 11/3/2019 của UBND tỉnh</t>
  </si>
  <si>
    <t>Kè chống sạt lỡ hai bờ khe Bình Lạng (đoạn từ cầu Đôi đến Hồ điều hòa Bắc Hồng và đoạn từ cầu Đức Thuận đến kênh Nhà Lê)</t>
  </si>
  <si>
    <t>TDP 10, TDP 7 Bắc Hồng</t>
  </si>
  <si>
    <t>Quyết định 1222/QĐ-UBND ngày 25/4/2019 của UBND tỉnh</t>
  </si>
  <si>
    <t>Đất nhà máy xử lý rác thải</t>
  </si>
  <si>
    <t>Nhà máy rác</t>
  </si>
  <si>
    <t>Phường Đậu Lieu</t>
  </si>
  <si>
    <t>Văn bản số 1299/SKHDT ngày 30/5/2019 của Sở Kế hoạch Đầu tư</t>
  </si>
  <si>
    <t>Đất ở đô thị</t>
  </si>
  <si>
    <t>Quy hoạch khu dân cư TDP Thuận Tiến</t>
  </si>
  <si>
    <t>TDp Thuận Tiến, p. Đức Thuận</t>
  </si>
  <si>
    <t>Quyết định số 414/QĐ-UBND ngày 21/02/2019 của UBND thị xã Hồng Lĩnh</t>
  </si>
  <si>
    <t>XD cầu Bãi Hát và mở đường 2 đầu cầu xã Hoà Hải, (đường dài 400m)</t>
  </si>
  <si>
    <t>Hoà Hải</t>
  </si>
  <si>
    <t>Quyết định số 817/QD-UBND ngày 21/3/2019 về việc phê duyệt chủ trương đầu tư dự án cầu Bãi Hát và đường 2 đầu cầu xã Hoà Hải,, huyện Hương Khê</t>
  </si>
  <si>
    <t>Lộc Yên</t>
  </si>
  <si>
    <t>Xem dắm đất ở dân cư thôn Hương Thượng</t>
  </si>
  <si>
    <t>Quyết định số 1574/QD-UBND ngày 27/5/2019 về việc phê duyệt điều chỉnh quy hoạch sử dụng đất đến năm 2020 của huyện Hương Khê</t>
  </si>
  <si>
    <t>Xem dắm đất ở dân cư thôn 4 và thôn 9</t>
  </si>
  <si>
    <t>Hương Thuỷ</t>
  </si>
  <si>
    <t>Dự án mở rộng nút thắt Lê Minh Hương giao với đường Lê Lợi</t>
  </si>
  <si>
    <t>QH hệ thống giao thông nội thị</t>
  </si>
  <si>
    <t>MR đường GT tránh lũ</t>
  </si>
  <si>
    <t>MR giao thông NT</t>
  </si>
  <si>
    <t>XD kênh mương thuộc DA cải thiện cơ sở hạ tầng cho các xã bị ảnh hưởng bởi ngập lụt tỉnh Hà Tĩnh</t>
  </si>
  <si>
    <t>XD trạm biến áp, chống quá tải qua 9 xã</t>
  </si>
  <si>
    <t>Đường điện</t>
  </si>
  <si>
    <t>Dự án điện REII</t>
  </si>
  <si>
    <t xml:space="preserve">XD trạm biến áp </t>
  </si>
  <si>
    <t>Đất bãi thải, xử lý chất thải</t>
  </si>
  <si>
    <t>Bãi trung chuyển rác thải</t>
  </si>
  <si>
    <t>Bãi xử lý rác</t>
  </si>
  <si>
    <t>QH đất ở</t>
  </si>
  <si>
    <t xml:space="preserve">QH đất ở </t>
  </si>
  <si>
    <t>Tổ dân phố 5- TT Phố Châu</t>
  </si>
  <si>
    <t>Tổ dân phố 5, TT Phố Châu</t>
  </si>
  <si>
    <t>Thôn Hùng Tiến, Động Eo, Ao Tròn, Hòa Tiến xã Sơn Tiến</t>
  </si>
  <si>
    <t>Thôn Trung Tiến, Tân Tiến xã Sơn Tiến</t>
  </si>
  <si>
    <t>Đồng Trạng, Đồng Trửa, thôn Tân Hồ xã Sơn Tân</t>
  </si>
  <si>
    <t>Sơn Hàm, Sơn Tiến, Sơn Hồng, Sơn Kim 2, Sơn Trường, Sơn Bình, Sơn Giang, Sơn Trung, Sơn Phú</t>
  </si>
  <si>
    <t>Thôn Làng Chè xã Sơn Kim 2</t>
  </si>
  <si>
    <t>Sơn Diệm, Sơn Thủy, Sơn Tây, Sơn Trường</t>
  </si>
  <si>
    <t>Thôn Ao Tròn xã Sơn Tiến</t>
  </si>
  <si>
    <t>Thôn 3 xã Sơn Long</t>
  </si>
  <si>
    <t>Thôn Trung Hoa xã Sơn Phúc</t>
  </si>
  <si>
    <t>Thôn Trung Lưu, Khí Tượng xã Sơn Tây</t>
  </si>
  <si>
    <t>Thôn 4 xã Sơn Long</t>
  </si>
  <si>
    <t>Thôn Thượng Kim xã Sơn Kim 2</t>
  </si>
  <si>
    <t>Thôn Kim Bình xã Sơn Kim 2</t>
  </si>
  <si>
    <t>Vùng Tràng Học, thôn Mai Hà,Vùng Ao Hồ, thôn Hồ Sơn xã Sơn Trung</t>
  </si>
  <si>
    <t>Thôn Long Đình, Hồ Sơn, Hải Thượng xã Sơn Trung</t>
  </si>
  <si>
    <t>Vườn Cùa xã Sơn Trà</t>
  </si>
  <si>
    <t>Thôn Kim Bằng, Thanh Bằng, Phúc Bằng xã Sơn Bằng</t>
  </si>
  <si>
    <t>Thôn Anh Sơn, Thôn Mai Lĩnh xã Sơn Hàm</t>
  </si>
  <si>
    <t>Thôn Tân Hoa xã Sơn Mai</t>
  </si>
  <si>
    <t>Thôn Nam Đoài, Sinh Cờ xã Sơn Châu</t>
  </si>
  <si>
    <t>Thôn Tiến Thịnh xã Sơn Thịnh</t>
  </si>
  <si>
    <t>Thôn Đức Thịnh xã Sơn Thịnh</t>
  </si>
  <si>
    <t>Thôn Công Đẳng. Nương và Vọng Sơn xã Sơn Phú</t>
  </si>
  <si>
    <t>Sơn Tiến</t>
  </si>
  <si>
    <t>Đất thương mại, dịch vụ</t>
  </si>
  <si>
    <t>Vùng Ao Hồ, thôn Hồ Sơn xã Sơn Trung</t>
  </si>
  <si>
    <t>Thôn Nam Đoài, Sinh Cờ xẫ Sơn Châu</t>
  </si>
  <si>
    <t>CV số 7378/UBND-KT ngày 23/11/2018 v/v chấp thuận danh mục đầu tư đợt 1, thuộc DA vay vốn Quỹ Ả rập Xê út</t>
  </si>
  <si>
    <t>Công văn số 7378/UBND-KT của UBND tỉnh Hà Tĩnh</t>
  </si>
  <si>
    <t>QĐ số 390/QĐ-PCHT ngày 19/3/2019 của Công ty Điện lực Hà Tĩnh v/v phê duyệt báo cáo KTKT công trình xây dựng ĐZ,TBA chống quá tải và giảm tổn thất điện năng lưới điện các xã huyện Hương Sơn</t>
  </si>
  <si>
    <t>Quyết định 2380/QĐ-UBND ngày 23/4/2019 của UBND huyện Hương Sơn v/v Điều chỉnh QHSD đất xã Sơn Long</t>
  </si>
  <si>
    <t>Đường giao thông liên thôn (tuyến Vĩnh Phú-Thủy Triền)</t>
  </si>
  <si>
    <t>Thôn Vĩnh Phú, xã Cẩm Quan</t>
  </si>
  <si>
    <t>Quyết định số 361/QĐ-UBND ngày 25/01/2019 của UBND tỉnh về việc phê duyệt chủ trương xây dựng công trình Đường giao thông nông thôn xã Cẩm Quan (đường liên thôn Vĩnh Phú đi Thủy Triều)</t>
  </si>
  <si>
    <t>Đường giao thông liên thôn (tuyến liên thôn Tân Tiến)</t>
  </si>
  <si>
    <t>Thôn Tân Tiến, xã Cẩm Quan</t>
  </si>
  <si>
    <t>Quyết định số 2024/QĐ-UBND ngày 06/07/2018 của UBND tỉnh về việc phê duyệt chủ trương đầu tư dự án xây dựng công trình Đường giao thông liên thôn Tân Tiến xã Cẩm Quan, huyện Cẩm Xuyên.</t>
  </si>
  <si>
    <t>thôn Cẩm Đông, Trung Tiến, Xuân Hạ, Hoa Xuân, Đông Xuân, Nam Xuân, xã Cẩm Hà</t>
  </si>
  <si>
    <t>Quyết định số 2335/QĐ-UBND ngày 29/05/2018 của UBND huyện về việc phê duyệt quy hoạch phân lô  đất ở dân cư thôn Cẩm Đông, thôn Trung Tiến, thôn Xuân Hạ, thôn Hoa Xuân, Đông Xuân, Nam Xuân, xã Cẩm Hà.</t>
  </si>
  <si>
    <t>Các thôn: Tân Mỹ, Tân Duệ, Chu Trinh, Quang Trung, Trung Thành, Ái Quốc, Phú Thượng, Trần Phú, Quốc Tiến, Thống Nhất, Phương Trứ, xã Cẩm Duệ.</t>
  </si>
  <si>
    <t>Quyết định số 5167/QĐ-UBND ngày 13/10/2016 của UBND huyện Cẩm Xuyên; Quyết định số 7465/QĐ-UBND ngày 14/08/2015 của UBND huyện Cẩm Xuyên; Quyết định số 1182/QĐ-UBND ngày 13/04/2017 của UBND huyện Cẩm Xuyên.</t>
  </si>
  <si>
    <t>Thôn  thôn 5, thôn 6, thôn Mỹ Trung, thôn Mỹ Lâm, thôn Mỹ Sơn, xã Cẩm Mỹ</t>
  </si>
  <si>
    <t>Quyết định số 2333/QĐ-UBND ngày 29/05/2018 của UBND huyện về việc phê duyệt quy hoạch phân lô  đất ở dân cư thôn 5, thôn 6, thôn Mỹ Trung, thôn Mỹ Lâm, thôn Mỹ Sơn, xã Cẩm Mỹ, huyện Cẩm Xuyên.</t>
  </si>
  <si>
    <t>các thôn: Nhân Hòa, Bắc Hòa, Phú Hòa, Mỹ Hòa, Đông Hòa, Đại Hòa, xã Cẩm Hòa</t>
  </si>
  <si>
    <t>Quyết định số 5100/QĐ-UBND ngày 10/12/2018 của UBND huyện Cẩm Xuyên về việc phê duyệt quy hoạch phân lô đất ở dân cư các thôn: Nhân Hòa, Bắc Hòa, Phú Hòa, Mỹ Hòa, Đông Hòa, Đại Hòa xã Cẩm Hòa, huyện Cẩm Xuyên .</t>
  </si>
  <si>
    <t>Thôn Đông Vịnh, xã Cẩm Vịnh</t>
  </si>
  <si>
    <t>Quyết định số 2043/QĐ-UBND ngày 12/6/2019 của UBND huyện Cẩm Xuyên về việc phê duyệt quy hoạch phân lô đất ở dân cư xã Cẩm Vịnh, huyện Cẩm Xuyên .</t>
  </si>
  <si>
    <t>Thôn Bình Minh, xã Cẩm Bình</t>
  </si>
  <si>
    <t>Quyết định số 2044/QĐ-UBND ngày 12/6/2019 của UBND huyện Cẩm Xuyên về việc phê duyệt quy hoạch phân lô đất ở dân cư xã Cẩm Bình , huyện Cẩm Xuyên .</t>
  </si>
  <si>
    <t xml:space="preserve">Thôn Đông Châu, Bình Minh, Nam Lý, Trung Trạm, Tân An, xã Cẩm Bình </t>
  </si>
  <si>
    <t>Quyết định số 1562/QĐ-UBND ngày 11/4/2018 v/v phê duyệt đất ở dân cư các thôn xã Cẩm Bình; số 3907/QĐ-UBND ngày 07/10/2013; số 6038/QĐ-UBND ngày 01/12/2011 của UBND huyện Cẩm Xuyên v/v quy hoạch chi tiết dân cư xã Cẩm Bình</t>
  </si>
  <si>
    <t>Đất ở nông thôn (vùng Tái định cư)</t>
  </si>
  <si>
    <t>Thôn Thái Vinh, xã Cẩm Bình</t>
  </si>
  <si>
    <t>Quyết định số 3145/QĐ-UBND ngày 06/4/2014 của UBND huyện Cẩm Xuyên v/v phê duyệt điều chỉnh tái định cư thôn Vinh Thái, xã Cẩm Bình</t>
  </si>
  <si>
    <t>Các thôn: Đông Trung, Bắc Tiến, Trung Trạm, Đông Châu, Đông Vinh, Vinh Thái, Bình Luật, Tân An, xã Cẩm Bình</t>
  </si>
  <si>
    <t>Quyết định số 533/QĐ-UBND ngày 31/01/2019 của UBND huyện Cẩm Xuyên v/ phê duyệt đất ở dân cư các thôn xã Cẩm Bình</t>
  </si>
  <si>
    <t>2,43</t>
  </si>
  <si>
    <t>Các thôn: Hoàng Vân, Rạng Đông, Bắc Thành</t>
  </si>
  <si>
    <t>Quyết định số 2045/QĐ-UBND ngày 12/6/2019 của UBND huyện Cẩm Xuyên về việc phê duyệt quy hoạch phân lô đất ở dân cư xã Cẩm Dương, huyện Cẩm Xuyên .</t>
  </si>
  <si>
    <t xml:space="preserve">Đất ở đô thị </t>
  </si>
  <si>
    <t>Tổ dân phố Nhân Hòa, TT Thiên Cầm</t>
  </si>
  <si>
    <t>Quyết định số 1398/QĐ-UBND ngày 25/4/2019 của UBND huyện Cẩm Xuyên v/v phê duyệt quy hoạch đất ở dân cư tổ dân phố Nhân Hòa, TT Thiên Cầm</t>
  </si>
  <si>
    <t>Đất sinh hoạt cộng đồng</t>
  </si>
  <si>
    <t>Mở rộng hội quán thôn Đông Tây Xuân</t>
  </si>
  <si>
    <t>Thôn Đông Tây Xuân, xã Cẩm Hà</t>
  </si>
  <si>
    <t>Quyết định số 1657/QĐ-UBND ngày 17/05/2019 của UBND huyện về việc phê duyệt điều chỉnh quy hoạch xây dựng nông thôn mới xã Cẩm Hà, huyện Cẩm Xuyên, tỉnh Hà Tĩnh giai đoạn 2011-2020.</t>
  </si>
  <si>
    <t>Thôn Đông Châu, Bình Minh, Nam Lý, Trung Trạm, Tân An, xã Cẩm Bình</t>
  </si>
  <si>
    <t xml:space="preserve">Quyết định số 1562/QĐ-UBND ngày 11/4/2018; số 3907/QĐ-UBND ngày 07/10/2013; số 6038/QĐ-UBND ngày 01/12/2011 của UBND huyện </t>
  </si>
  <si>
    <t>Nâng cấp đường huyện lộ ĐH.136 (Đoạn từ ĐT.551 đến kênh N1 sông Rác) xã Kỳ Bắc</t>
  </si>
  <si>
    <t>Xã Kỳ Bắc</t>
  </si>
  <si>
    <t>Quyết định số 3901/QĐ-UBND ngày 24/8/2018 của UBND huyện về việc phê duyệt chủ trương đầu tư xây dựng Dự án nâng cấp đường huyện lộ ĐH.136 (Đoạn từ DT.551 đến kênh N1 sông Rác) xã Kỳ Bắc, huyện Kỳ Anh.</t>
  </si>
  <si>
    <t>Đường huyện ĐH.137 (Đường Tiến - Xuân), huyện Kỳ Anh</t>
  </si>
  <si>
    <t>Xã Kỳ Tiến, xã Kỳ Xuân</t>
  </si>
  <si>
    <t>Văn bản số 3347/UBND-GT ngày 27/5/2019 về việc điều chỉnh cục bộ hướng tuyến đường huyện ĐH.137 (đường Tiến - Xuân), huyện Kỳ Anh.</t>
  </si>
  <si>
    <t xml:space="preserve">QH Hệ thống đường giao thông trong khu dân cư khe Mụ Ốc thôn Phú Hải </t>
  </si>
  <si>
    <t>Xã Kỳ Phú</t>
  </si>
  <si>
    <t>Di dời đường dây cao thế 35kv tại Trung tâm đô thị mới Kỳ Đồng, huyện Kỳ Anh</t>
  </si>
  <si>
    <t>Xã Kỳ Đồng</t>
  </si>
  <si>
    <t>Quyết định số 4495/QĐ-UBND ngày 26/10/2018 của UBND huyện về việc phê duyệt Báo cáo kinh tế kỹ thuật đầu tư xây dựng công trình Di dời đường dây cao thế 35kv tại Trung tâm đô thị mới Kỳ Đồng, huyện Kỳ Anh.</t>
  </si>
  <si>
    <t>Xã Kỳ Tây</t>
  </si>
  <si>
    <t>Quyết định số 3239/QĐ-UBND ngày 29/10/2014 của UBND tỉnh về việc phê duyệt bản đồ ranh giới sử dụng đất và Quy hoạch chi tiết xây dựng Khu trung tâm (tỷ lệ 1/500) - Dự án Làng thanh niên Lập nghiệp Tây Kỳ Anh, huyện Kỳ Anh, tỉnh Hà Tĩnh.</t>
  </si>
  <si>
    <t>QH Xen dắm dân cư vùng Cồn Chợ thôn Tân Thọ</t>
  </si>
  <si>
    <t>Xã Kỳ Thọ</t>
  </si>
  <si>
    <t xml:space="preserve">Quyết định số 2710/QĐ-UBND ngày 23/5/2017 của UBND huyện về việc phê duyệt quy hoạch xen dắm dân cư vùng Cồn Chợ thôn Tân Thọ, xã Kỳ Thọ, huyện Kỳ Anh </t>
  </si>
  <si>
    <t>QH Khu du lịch biển Hải Âu Kỳ Xuân</t>
  </si>
  <si>
    <t>Xã Kỳ Xuân</t>
  </si>
  <si>
    <t xml:space="preserve">Quyết định số 362/QĐ-UBND ngày 28/1/2019 của UBND tỉnh về việc quyết định chủ trương đầu tư Dự án Khu du lịch biển Hải Âu Kỳ Xuân. </t>
  </si>
  <si>
    <t>Qũy tín dụng nhân dân liên xã Kỳ Phong</t>
  </si>
  <si>
    <t>Xã Kỳ Phong</t>
  </si>
  <si>
    <t>Quyết định số 1368/QĐ-UBND ngày 13/5/2019 của UBND tỉnh về việc Xây dựng Trụ sở làm việc Quỹ tín dụng nhân dân liên xã Kỳ Phong, tại xã Kỳ Phong, huyện Kỳ Anh.</t>
  </si>
  <si>
    <t>Qũy tín dụng nhân dân Giang Đồng Tiến</t>
  </si>
  <si>
    <t>Quyết định số 1698/QĐ-UBND ngày 07/6/2019 của UBND tỉnh về việc quyết định chủ trương đầu tư xây dựng Trụ sở làm việc Quỹ tín dụng nhân dân Giang Đồng Tiến tại xã Kỳ Đồng, huyện Kỳ Anh</t>
  </si>
  <si>
    <t>Quyết định số 3901/QĐ-UBND ngày 24/8/2018 của UBND huyện về việc phê duyệt chủ trương đầu tư xây dựng Dự án nâng cấp đường huyện lộ ĐH.136 (Đoạn từ DT.551 đến kênh N1 sông Rác) xã Kỳ Bắc, huyện Kỳ Anh</t>
  </si>
  <si>
    <t>Quyết định số 2710/QĐ-UBND ngày 23/5/2017 của UBND huyện về việc phê duyệt quy hoạch xen dắm dân cư vùng Cồn Chợ thôn Tân Thọ, xã Kỳ Thọ, huyện Kỳ Anh.</t>
  </si>
  <si>
    <t>HTX tín dụng Thạch Mỹ</t>
  </si>
  <si>
    <t xml:space="preserve">Quyết định 1004/QĐ-UBND ngày 9/2/2018 của UBND huyện Lộc Hà  </t>
  </si>
  <si>
    <t>Xã An Lộc</t>
  </si>
  <si>
    <t>VB 2460/UBND-KT1 ngày 24/4/2019 của UBND tỉnh</t>
  </si>
  <si>
    <t>Đường giao thông nông thôn hợp vào khu chăn nuôi tập trung  xã Hồng Lộc, huyện Lộc Hà</t>
  </si>
  <si>
    <t>Xã Hồng Lộc</t>
  </si>
  <si>
    <t>Nghị quyết số 53/NQ-HĐND ngày 15/11/2018 của Hội đồng nhân dân huyện Lộc Hà</t>
  </si>
  <si>
    <t>Đường giao thông trung tâm xã Phù Lưu, huyện Lộc Hà</t>
  </si>
  <si>
    <t>Xã Phù Lưu</t>
  </si>
  <si>
    <t>Đường giao thông từ Trung tâm hành chính và đường vào chùa Kim Dung, huyện Lộc Hà</t>
  </si>
  <si>
    <t>Xã Thạch Bằng</t>
  </si>
  <si>
    <t>Đường giao thông xã Tân Lộc, huyện Lộc Hà</t>
  </si>
  <si>
    <t>Xã Tân Lộc</t>
  </si>
  <si>
    <t>Đường giao thông nông thôn, điện kết hợp vào khu chăn nuôi tập trung các xã Tân Lộc, Phù Lưu, Thạch Mỹ và vùng Bãi Ràn xã Hồng Lộc, huyện Lộc Hà</t>
  </si>
  <si>
    <t>Xã Tân Lộc, Phù Lưu, Thạch Mỹ, Hồng Lộc,</t>
  </si>
  <si>
    <t>Đường giao thông liên xã Thạch Mỹ, huyện Lộc Hà</t>
  </si>
  <si>
    <t>Xã Thạch Mỹ</t>
  </si>
  <si>
    <t>Đường giao thông khu du lịch biển huyện Lộc Hà</t>
  </si>
  <si>
    <t>Xã Thịnh Lộc</t>
  </si>
  <si>
    <t>Đất Thủy lợi</t>
  </si>
  <si>
    <t>Đê tả Nghèn đoạn từ TL9 đi qua chùa Hổ Độ huyện Lộc Hà</t>
  </si>
  <si>
    <t>Xã Hộ Độ</t>
  </si>
  <si>
    <t>Quy hoạch đất ở dắm dân vùng Làng Đen</t>
  </si>
  <si>
    <t>Quy hoạch đất ở vùng súc sửu</t>
  </si>
  <si>
    <t>Quyết định số 2081/QĐ-UBND ngày 26/6/2017 của UBND huyện Lộc Hà</t>
  </si>
  <si>
    <t>VI</t>
  </si>
  <si>
    <t>Quy hoạch mở rộng nhà văn hoá Hà Ân</t>
  </si>
  <si>
    <t>Quyết Định số 8514/QĐ- UB ngày 03/12/2018 của UBND huyện Lộc Hà</t>
  </si>
  <si>
    <t>Quyết định số 3775/QĐ-UBND ngày 07/12/2017 của UBND huyện Lộc Hà</t>
  </si>
  <si>
    <t>Đất cơ sở thể dục, thể thao</t>
  </si>
  <si>
    <t>Mở rộng đường giao thông nông thôn Thạch Bằng</t>
  </si>
  <si>
    <t>Quy hoạch đất ở, dắm dân thôn Nam Hà</t>
  </si>
  <si>
    <t>Quy hoạch đất ở thôn Trung Châu (gần nhà ông Tình)</t>
  </si>
  <si>
    <t>Quy hoạch đất ở, dắm dân thôn Xuân Tây</t>
  </si>
  <si>
    <t>Quy hoạch đất ở đấu giá vùng Bập Bộng</t>
  </si>
  <si>
    <t>Quy hoạch đất ở phía tây bắc trạm y tế</t>
  </si>
  <si>
    <t>Quy hoạch đất ở phía đông tỉnh lộ 9 thôn Đồng Sơn</t>
  </si>
  <si>
    <t>Quyết định 4247/QĐ-UBND ngày 31/12/2015 của UBND huyện Lộc Hà</t>
  </si>
  <si>
    <t>Quyết định 1031/QĐ-UBND ngày 08/5/2017 của UBND huyện Lộc Hà</t>
  </si>
  <si>
    <t>Quyết định 4253/QĐ-UBND ngày 31/12/2015 của UBND huyện Lộc Hà</t>
  </si>
  <si>
    <t>Xã Bình Lộc</t>
  </si>
  <si>
    <t>Quyết định số 3806/QĐ-UBND ngày 19/5/2019 của UBND huyện Lộc Hà</t>
  </si>
  <si>
    <t>Xã Mai Phụ</t>
  </si>
  <si>
    <t>Nâng cấp, cải tạo đường giao thông liên xã Tiên Yên (huyện lộ HL12)</t>
  </si>
  <si>
    <t>Xã Tiên Điền, xã Xuân Yên</t>
  </si>
  <si>
    <t>Dự án cấp điện nông thôn từ lưới điện quốc gia</t>
  </si>
  <si>
    <t>Xã Xuân Lam</t>
  </si>
  <si>
    <t>Xã Xuân Viên</t>
  </si>
  <si>
    <t>Đất có di tích lịch sử - văn hóa</t>
  </si>
  <si>
    <t>Xã Tiên Điền</t>
  </si>
  <si>
    <t>Khu dân cư nông thôn mới Trường Quý</t>
  </si>
  <si>
    <t>Xã Xuân Trường</t>
  </si>
  <si>
    <t xml:space="preserve">Quy hoạch khu dân cư nông thôn mới, thôn Trung Vân </t>
  </si>
  <si>
    <t>Xã Xuân Hải</t>
  </si>
  <si>
    <t>Dự án Khu dân cư xã Xuân Giang</t>
  </si>
  <si>
    <t>Thôn Hồng Thịnh, xã Xuân Giang</t>
  </si>
  <si>
    <t>Dự án Khu du lịch sinh thái biển Xuân Hội</t>
  </si>
  <si>
    <t>Xã Xuân Hội</t>
  </si>
  <si>
    <t>QH cửa hàng xăng dầu và khu thương mại tổng hợp</t>
  </si>
  <si>
    <t>Xã Xuân Yên</t>
  </si>
  <si>
    <t>Khu dân cư nông thôn mới, thôn Trung Vân</t>
  </si>
  <si>
    <t>Dự án đầu tư Nhà máy sản xuất VLXD tổng hợp tại Cụm công nghiệp Phù Việt, huyện Thạch Hà của Công ty TNHH Liên doanh Việt Nhật</t>
  </si>
  <si>
    <t>Cụm CN Phù Việt, xã Phù Việt</t>
  </si>
  <si>
    <t>Quyết Định số 3695/QĐ-UBND ngày 06/12/2018 của UBND tỉnh chủ trương đầu tư Dự án Nhà máy sản xuất vật liệu xây dựng tổng hợp tại Cụm công nghiệp Phù Việt, huyện Thạch Hà</t>
  </si>
  <si>
    <t>Đất cơ sở sản xuất phi nông nghiệp</t>
  </si>
  <si>
    <t>Dự án cơ sở kinh doanh các loại VLXD của công ty cổ phần Tư vấn và Đầu tư xây dựng Tuấn Anh</t>
  </si>
  <si>
    <t>Thôn Bắc Thượng, xã Thạch Đài</t>
  </si>
  <si>
    <t>Quyết Định số 1767/QĐ-UBND ngày 30/6/2016 của UBND tỉnh về việc chủ trương đầu tư dự án Cơ sở kinh doanh các loại vật liệu xây dựng của Công ty Cổ phần Tư vấn và Đầu tư xây dựng Tuấn Anh tại xã Thạch Đài, huyện Thạch Hà</t>
  </si>
  <si>
    <t>Dự án đầu tư Cơ sở sản xuất kinh doanh VLXD và thiết bị nội thất trong xây dựng của Công ty TNHH xây dựng thương mại tổng hợp Thành Danh</t>
  </si>
  <si>
    <t>Thôn Trung Phú, xã Thạch Thắng</t>
  </si>
  <si>
    <t>Quyết Định số 1012/QĐ-UBND ngày 06/4/2018 của UBND tỉnh về việc quyết định chủ trương đầu tư Cơ sở kinh doanh VLXD tổng hợp và thiết bị nội thất trong xây dựng</t>
  </si>
  <si>
    <t>Đất ở dân cư Đồng Hoang Rồng + Hoang Nẩy</t>
  </si>
  <si>
    <t>Thôn La Xá, Phái Đông, xã Thạch Lâm</t>
  </si>
  <si>
    <t>Quyết định số 1037/QĐ-UBND ngày 10/4/2019 của UBND tỉnh về việc phê duyệt điều chỉnh quy hoạch sử dụng đất đến năm 2020 của huyện Thạch Hà</t>
  </si>
  <si>
    <t>thôn Liên Phố, xã Thạch Hội</t>
  </si>
  <si>
    <t>Nam Cầu Nga, thôn Gia Ngãi 1, xã Thạch Long</t>
  </si>
  <si>
    <t>Thôn Hội Cát, Thôn Nam Giang,  xã Thạch Long</t>
  </si>
  <si>
    <t xml:space="preserve"> Vùng Lối Vại, Thôn Vĩnh An, xã Thạch Vĩnh</t>
  </si>
  <si>
    <t>Cạnh bưu điện xã, thôn Bình Sơn, Thạch Bàn</t>
  </si>
  <si>
    <t>Bà Bà, Nam Thượng, xã Thạch Đài</t>
  </si>
  <si>
    <t>Thôn Nam Bình, xã Thạch Đài</t>
  </si>
  <si>
    <t xml:space="preserve">Đất ở nông thôn </t>
  </si>
  <si>
    <t>Thôn Văn Minh, xã Thạch Tân</t>
  </si>
  <si>
    <t>Thôn 17, xã Thạch Tân</t>
  </si>
  <si>
    <t>Thôn Nhân Hoà, xã Thạch Tân</t>
  </si>
  <si>
    <t>Thôn Trung Hoà, xã Thạch Tân</t>
  </si>
  <si>
    <t>Nhà Thủy nông HL3, thôn Nam Văn, Bắc Văn, xã Thạch Văn</t>
  </si>
  <si>
    <t>Đường tỉnh lộ 3, thôn Yên Nghĩa, xã Thạch Lưu</t>
  </si>
  <si>
    <t>Đồng Mụ gát, thôn Lộc Ân
xã Thạch Lưu</t>
  </si>
  <si>
    <t>Thôn Lộc Nội, xã Thạch Xuân</t>
  </si>
  <si>
    <t>Thôn La Xá, Phái Nam, xã Thạch Lâm</t>
  </si>
  <si>
    <t>Đồng bà Hợi thôn Khe Giao II, xã Ngọc Sơn</t>
  </si>
  <si>
    <t>Đất ở nông thôn (đấu giá)</t>
  </si>
  <si>
    <t>Vùng Chùm Lau, 
xã Thạch Sơn</t>
  </si>
  <si>
    <t>Cạnh đường QL 1B, Thôn Phái Nam, Phái Đông, xã Thạch Lâm</t>
  </si>
  <si>
    <t>Đất ở nông thôn (xen dắm)</t>
  </si>
  <si>
    <t>Toàn xã Thạch Kênh</t>
  </si>
  <si>
    <t>Đất ở nông thôn vùng Nhà Máy</t>
  </si>
  <si>
    <t>Thôn Hòa Hợp, xã Thạch Kênh</t>
  </si>
  <si>
    <t>Đất ở khu trung tâmThôn Vĩnh An</t>
  </si>
  <si>
    <t xml:space="preserve"> xã Thạch Vĩnh</t>
  </si>
  <si>
    <t>Dự án AFD (cải tạo, nâng cấp hệ thống kênh tưới, tiêu phục vụ SXNN và thoát lũ)</t>
  </si>
  <si>
    <t>Xã Thạch Ngọc, Việt Xuyên, Thạch Thanh, Thạch Tiến, Thạch Long</t>
  </si>
  <si>
    <t>Quyết Định số 879/QĐ-UBND ngày 31/3/2017 của UBND tỉnh về việc phê duyệt Dự án đầu tư xây dựng công trình: Cải tạo và nâng cấp hệ thống kênh tưới, tiêu phục vụ sản xuất nông nghiệp và thoát lũ cho vùng Bắc Thạch Hà</t>
  </si>
  <si>
    <t>Đất ở dân cư Đồng Hoang Rồng , Hoang Nẩy</t>
  </si>
  <si>
    <t>Đất ở dọc đường TL 26 (T. Đồng Giang)</t>
  </si>
  <si>
    <t>Đất ở khu trung tâm Thôn Vĩnh An</t>
  </si>
  <si>
    <t>Phía Tây, phía Nam Thôn Đồng Giang, xã Thạch Khê</t>
  </si>
  <si>
    <t>Cạnh bưu điện xã, thôn Bình Sơn, xã Thạch Bàn</t>
  </si>
  <si>
    <t>Ngõ ông Phan, thôn Tây Sơn, xã Thạch Đỉnh</t>
  </si>
  <si>
    <t>Ngọ Tứ, thôn Bắc Trị, xã Thạch Trị</t>
  </si>
  <si>
    <t>Đồng Mụ gát, thôn Lộc Ân, xã
Thạch Lưu</t>
  </si>
  <si>
    <t>Toàn xã Thạch Sơn</t>
  </si>
  <si>
    <t>xã Thạch Ngọc, xã Việt Xuyên, xã Thạch Thanh, xã Thạch Tiến, xã Thạch Long</t>
  </si>
  <si>
    <t>Đất giao thông</t>
  </si>
  <si>
    <t>Mở rộng bến xe buýt</t>
  </si>
  <si>
    <t>Phường Thạch Quý</t>
  </si>
  <si>
    <t>Quyết định số: 3114/QĐ-UBND ngày 18/10/2018 của UBND tỉnh Hà Tĩnh</t>
  </si>
  <si>
    <t>Nâng cấp, mở rộng đường giao thông nội đồng Vùng Ghè, xã Thạch Hạ (thôn Liên Hà)</t>
  </si>
  <si>
    <t>Xã Thạch Hạ</t>
  </si>
  <si>
    <t>Quyết định số: 1967/QĐ-UBND ngày 30/10/2018 của UBND thành phố Hà Tĩnh</t>
  </si>
  <si>
    <t>Nâng cấp hệ thống đường giao thông xã Thạch Hạ (thôn Minh Yên, Tân Lộc, Thôn Hạ)</t>
  </si>
  <si>
    <t>Văn bản số: 972/UBND-TCKH, QLĐT ngày 04/5/2019 của UBND thành phố Hà Tĩnh</t>
  </si>
  <si>
    <t>Đất ở tại nông thôn</t>
  </si>
  <si>
    <t>Hạ tầng dân cư cửa hàng thôn Bình Lý</t>
  </si>
  <si>
    <t>Xã Thạch Bình</t>
  </si>
  <si>
    <t>Công văn số: 436/UBND-QLĐT ngày 01/3/2019 của UBND thành phố Hà Tĩnh</t>
  </si>
  <si>
    <t>Hạ tầng dân cư Đồng Đìa 2</t>
  </si>
  <si>
    <t>Công văn số: 493/UBND-TCKH ngày 17/3/2016 của UBND thành phố Hà Tĩnh</t>
  </si>
  <si>
    <t>Quy hoạch đất ở nông thôn khu dân cư Vùng Đội Giỏ</t>
  </si>
  <si>
    <t>Xã Thạch Trung</t>
  </si>
  <si>
    <t>Quyết định số: 1405/QĐ-UBND ngày 21/7/2014 của UBND thành phố Hà Tĩnh</t>
  </si>
  <si>
    <t>Đất xây dựng trụ sở cơ quan</t>
  </si>
  <si>
    <t>Trung tâm hành chính xã Thạch Trung (Trụ sở UBND xã)</t>
  </si>
  <si>
    <t xml:space="preserve">Quyết định số: 2087/QĐ-UBND ngày 30/10/2014 của UBND thành phố Hà Tĩnh </t>
  </si>
  <si>
    <t>Đất cơ sở tôn giáo</t>
  </si>
  <si>
    <t>Chùa Khang Quý</t>
  </si>
  <si>
    <t>Phường Thạch Quý</t>
  </si>
  <si>
    <t xml:space="preserve">Quyết định số 1594/QĐ-UBND ngày 05/5/2015 của UBND tỉnh Hà Tĩnh </t>
  </si>
  <si>
    <t>Đất thương mại, dịch vụ</t>
  </si>
  <si>
    <t>QH khu tổ hợp thương mại dịch vụ thể thao Phương Phương (khối phố Yên Đồng).</t>
  </si>
  <si>
    <t>Phường Thạch Linh</t>
  </si>
  <si>
    <t>Dự án xây dựng đại lý ô tô cấp 1 hãng Mitsubishi của Công ty Cổ phần AT Kim Liên, Hà Tĩnh.</t>
  </si>
  <si>
    <t>Kho chứa hàng và bán hàng tạp hóa (xóm Kinh Nam)</t>
  </si>
  <si>
    <t>Xã Thạch Hưng</t>
  </si>
  <si>
    <t>Hạ tầng khu dân cư Tân Phú</t>
  </si>
  <si>
    <t>Kỳ Hoa</t>
  </si>
  <si>
    <t>Kỳ Thịnh</t>
  </si>
  <si>
    <t>Đầu tư xây dựng hạ tầng khu vực kinh doanh, dịch vụ ăn uống núi Cây Cơ của Công ty TNHH Xây dựng và đầu tư Phú Hưng Long</t>
  </si>
  <si>
    <t>Kỳ Lợi</t>
  </si>
  <si>
    <t>Dịch vụ thương mại tổng hợp của bà Nguyễn Thị Xuân</t>
  </si>
  <si>
    <t>Thôn Trần Phú, xã Kỳ Hưng</t>
  </si>
  <si>
    <t>Quyết định số 2860/QĐ-UBND ngày 21/9/2018 của UBND thị xã Kỳ Anh v/v chấp thuận chủ trương đầu tư Dự án khu kinh doanh dịch vụ tổng hợp tại xã Kỳ Hưng, thị xã Kỳ Anh của bà Nguyễn Thị Xuân</t>
  </si>
  <si>
    <t>Đất ở nông thôn (Tam Hải 2)</t>
  </si>
  <si>
    <t>Thôn Tam Hải 2, xã Kỳ Ninh</t>
  </si>
  <si>
    <t>Đất ở nông thôn (Cầu Bàu 1)</t>
  </si>
  <si>
    <t xml:space="preserve">Thôn Tân Hà, Tân Tiến, xã Kỳ Hưng </t>
  </si>
  <si>
    <t>QĐ số 2147/QĐ-UBND ngày 15/8/2018 của UBND thị xã Kỳ Anh v/v phê duyệt Đồ án quy hoạch xây dựng điểm dân cư nông thôn Cầu Bàu, xã Kỳ Hưng</t>
  </si>
  <si>
    <t xml:space="preserve">Khu dân cư cồn ông Lồng </t>
  </si>
  <si>
    <t>TDP Hoà Lộc, Kỳ Trinh</t>
  </si>
  <si>
    <t>VB số 555/UBND-TNMT, ngày 22/4/2019 v/v đồng ý chủ trương lập quy hoạch dân cư phân lô chi tiết đất ở tại phường Kỳ Trinh</t>
  </si>
  <si>
    <t>Đất ở đô thị (QH phân lô)</t>
  </si>
  <si>
    <t xml:space="preserve">TDP Long Sơn, Phường Kỳ Long </t>
  </si>
  <si>
    <t>Văn bản số 623/UBND-TNMT, ngày 04/5/2019 về việc đồng ý chủ trương thu hồi đất để lập quy hoạch dân cư phân lô chi tiết đất ở tại phường Kỳ Long, thị xã Kỳ Anh</t>
  </si>
  <si>
    <t>Xây dựng mương thoát nước KDC Bàu Đá xã Kỳ Hoa</t>
  </si>
  <si>
    <t>Dự án Nhiệt Điện 3 (Di dời 162 hộ thuộc TDP Thắng Lợi, Nhân Thắng)</t>
  </si>
  <si>
    <t>Kỳ Phương</t>
  </si>
  <si>
    <t>Thông báo số 128 ngày 04/4/2019 của Thường trực HĐND tỉnh Hà Tĩnh</t>
  </si>
  <si>
    <t>Đất ở nông thôn (Cựa Nương)</t>
  </si>
  <si>
    <t>Thôn Hưng Phú, xã Kỳ Hưng</t>
  </si>
  <si>
    <t>VB số 785/UBND-QLĐT&amp;KT, ngày 28/5/2019 v/v đồng ý chủ trương lập quy hoạch dân cư vùng Cựa Nương tại thôn Hưng Phú, xã Kỳ Hưng</t>
  </si>
  <si>
    <t>CV số 882/UBND-QLĐT&amp;KT, ngày 14/6/2019 v/v soát xét đề xuất bổ sung điều chỉnh QH 3 loại rừng, quy hoạch phát triển và bảo vệ rừng đảm bảo phù hợp với QH sử dụng đất.</t>
  </si>
  <si>
    <t>Khu dân cư TDP Nam Phong (QH rộng 2 ha)</t>
  </si>
  <si>
    <t xml:space="preserve">Quyết định số 3266/QĐ-UBND, ngày 22/10/2018 của UBND thị xã Kỳ Anh </t>
  </si>
  <si>
    <t>QĐ số 390/QĐ-PCHT ngày 19/3/2019 của Công ty Điện lực Hà Tĩnh</t>
  </si>
  <si>
    <t>QĐ số 390/QĐ-PCHT ngày 19/3/2019 của Công ty Điện lực Hà Tĩnh v/v Phê duyệt Báo cáo KTKT đầu tư XD công trình: Xây dựng ĐZ,TBA chống quá tải và giảm tổn thất điện năng lưới điện các xã huyện Hương Sơn</t>
  </si>
  <si>
    <t xml:space="preserve">Biên bản họp mở rộng điều chỉnh QH bãi rác trung chuyển ngày 08/4/2019 của UBND xã Sơn Phúc </t>
  </si>
  <si>
    <t>Quy hoạch nhà văn hóa thôn Hoà Bình</t>
  </si>
  <si>
    <t>Đường giao thông nông thôn</t>
  </si>
  <si>
    <t>Thôn Am Thủy, xã Sơn Thủy</t>
  </si>
  <si>
    <t>CV số 3782 /UBND-KT1 ngày 13/6/2019 của UBND tỉnh Hà Tĩnh V/v danh mục đầu tư Đợt 2, Dự án “Cải thiện cơ sở hạ tầng các xã vùng ngập lụt tỉnh Hà Tĩnh nhằm ứng phó với biến đổi khí hậu và phát triển bền vững"</t>
  </si>
  <si>
    <t>Đường giao thông NT</t>
  </si>
  <si>
    <t>Thôn Am Thủy xã Sơn Thủy</t>
  </si>
  <si>
    <t>Đất ở (Khu Trung tâm làng thanh niên lập nghiệp Tây Kỳ Anh, huyện Kỳ Anh)</t>
  </si>
  <si>
    <r>
      <t xml:space="preserve">Tổng diện tích xin chuyển mục đích SDĐ
</t>
    </r>
    <r>
      <rPr>
        <sz val="10"/>
        <rFont val="Times New Roman"/>
        <family val="1"/>
        <charset val="163"/>
      </rPr>
      <t>(ha)</t>
    </r>
  </si>
  <si>
    <t>Hương Khê</t>
  </si>
  <si>
    <t xml:space="preserve"> Phụ lục 2.13.</t>
  </si>
  <si>
    <t>Công ty TNHH  May Tôn Trần</t>
  </si>
  <si>
    <t>PHỤ LỤC 1.1. TỔNG HỢP DANH MỤC CÁC CÔNG TRÌNH, DỰ ÁN CẦN THU HỒI ĐẤT (BỔ SUNG) NĂM 2019</t>
  </si>
  <si>
    <t>Quyết định số 1439/QĐ-UBND ngày 27/3/2019 của UBND huyện Nghi Xuân về việc phê duyệt chủ trương đầu tư xây dựng công trình</t>
  </si>
  <si>
    <t>Năng cấp đường từ Khu lưu niệm Nguyễn Du đến đường vào mộ Nguyễn Du</t>
  </si>
  <si>
    <t>Quyết định 1264/QĐ-UBND ngày 06/5/2019 của UBND tỉnh về việc phê duyệt thiết kế bản vẽ thi công</t>
  </si>
  <si>
    <t>Tuyến đường Giang - Tiên</t>
  </si>
  <si>
    <t>Quyết định số 1428/QĐ-UBND ngày 26/5/2014 của UBND tỉnh về việc phê duyệt điều chỉnh dự án cấp điện nông thôn địa bàn khó khăn tỉnh Hà Tĩnh</t>
  </si>
  <si>
    <t>Mở rộng Khu lăng mộ Nguyễn Nghiệm</t>
  </si>
  <si>
    <t>Công văn số 2684/UBND-XD ngày 04/5/2019 của UBND tỉnh V/v lập quy hoạch chi tiết Khu dân cư xã Xuân Trường</t>
  </si>
  <si>
    <t>Công văn số 2365/UBND-XD ngày 22/4/2019 của UBND tỉnh V/v lập quy hoạch chi tiết Khu dân cư tại thôn Trung Vân, xã Xuân Hải</t>
  </si>
  <si>
    <t>Quyết đính số 863/QĐ-UBND ngày 25/3/2019 của UBND tỉnh Hà Tĩnh V/v phê duyệt nhiệm vụ quy hoạch chi tiết xây dựng khu dân cư xã Xuân Giang</t>
  </si>
  <si>
    <t>Quyết định số 1037/QĐ-UBND ngày 10/4/2019 của UBND tỉnh về việc phê duyệt điều chỉnh quy hoạch sử dụng đất đến năm 2020 của huyện Thạch Hà.
Văn bản số 535/UBND-GT1 ngày 24/01/2019 của UBND tỉnh về việc xử lý kiến nghị của UBND huyện Thạch Hà về việc sử dụng đất  tái định cư Dự án nâng cấp, mở rộng Quốc lộ 15A đoạn qua huyện Thạch Hà</t>
  </si>
  <si>
    <t>Đất ở nông thôn (khu tái định cư)</t>
  </si>
  <si>
    <t>Đất giáo dục</t>
  </si>
  <si>
    <t>Mở rộng trường MN xã Tượng Sơn</t>
  </si>
  <si>
    <t>Đồng Sim, thôn 17, thôn 18 xã Thạch Tân</t>
  </si>
  <si>
    <t xml:space="preserve">Xây dựng ĐZ 22kV cấp điện cho khu CN phụ trợ tại khu vực cạnh Hồ Mộc Hương - TX Kỳ Anh </t>
  </si>
  <si>
    <t>Kỳ Hoa, Kỳ Hưng, P. Sông Trí, P. Kỳ Trinh</t>
  </si>
  <si>
    <t>Quyết định số 1660/QĐ-EVN NPC ngày 12/6/2019 của Tổng công ty Điện lực miền Bắc</t>
  </si>
  <si>
    <t>Cải tạo mạch vòng 35kV giữa TBA 110kV Kỳ Anh và 1BA 110kV Cẩm Xuyên</t>
  </si>
  <si>
    <t>Kỳ Hưng, P.Sông Trí</t>
  </si>
  <si>
    <t>Quyết định số 754/QĐ-EVN NPC ngày 23/3/2019 của Tổng công ty Điện lực miền Bắc</t>
  </si>
  <si>
    <t>Đất công trình năng lượng</t>
  </si>
  <si>
    <t>Xây dựng 1 xuất tuyến 22kV sau TBA 110kV Thạch Linh (E18.1) cấp điện cho các xã Thạch Trung, Thạch Hạ, Thạch Môn - thành phố Hà Tĩnh và san tải cho ĐZ 472E18.1</t>
  </si>
  <si>
    <t>Tại các xã: Thạch Trung, Thạch Hạ, Thạch Môn, Thạch Đồng, Thạch Hưng.</t>
  </si>
  <si>
    <t>Quyết định số: 3041/EVN NPC ngày 11/10/2018 của Tổng Công ty Điện lực miền Bắc</t>
  </si>
  <si>
    <t>Quyết định số 6475/UBND-TM của UBND tỉnh Hà Tĩnh về việc thỏa thuận vị trí đặt TBA - 110kV Hồng Lĩnh và hướng tuyến đường dây 110kV đấu nối vào TBA Hồng Lĩnh</t>
  </si>
  <si>
    <t>Dự án, xây dựng ĐZ, TBA chống quá tải và giảm tổn thất điện năng lưới điện các xã thuộc huyện Can Lộc</t>
  </si>
  <si>
    <t>Xã Quang Lộc, xã Xuân Lộc, xã Phú Lộc</t>
  </si>
  <si>
    <t>Quyết định số 2949/QĐ-EVNNPC ngày 9/10/2018 của Tổng Công ty Điện lực miền Bắc</t>
  </si>
  <si>
    <t>Dự án, xây dựng mạch vòng 22kV giữa TBA 110kV Can Lộc và TBA 110kV Thạch Linh</t>
  </si>
  <si>
    <t>Thị trấn Nghèn, xã Thiên Lộc, xã Thuần Thiện, xã Tùng Lộc</t>
  </si>
  <si>
    <t>Quyết định số754/QĐ-EVNNPC ngày 22/3/2019 của Tổng Công ty Điện lực miền Bắc</t>
  </si>
  <si>
    <t>Công văn số 2684/UBND-XD ngày 04/5/2019 của UBND tỉnh về việc lập quy hoạch chi tiết Khu dân cư xã Xuân Trường</t>
  </si>
  <si>
    <t>Công văn số 2365/UBND-XD ngày 22/4/2019 của UBND tỉnh về việc lập quy hoạch chi tiết Khu dân cư tại thôn Trung Vân, xã Xuân Hải</t>
  </si>
  <si>
    <t xml:space="preserve">
Căn cứ pháp lý
</t>
  </si>
  <si>
    <t>Văn bản số 571/UBND-TCKH ngày 07/5/2019 của UBND thị xã Hồng Lĩnh</t>
  </si>
  <si>
    <t>Văn bản số 497/UBND-QLĐT ngày 17/4/2019 của UBND thị xã Hồng Lĩnh</t>
  </si>
  <si>
    <t>Quyết định số 788/QĐ-UBND ngày 26/3/2014 của UBND tỉnh</t>
  </si>
  <si>
    <t xml:space="preserve">Quyết Định số 3695/QĐ-UBND ngày 06/12/2018 của UBND tỉnh </t>
  </si>
  <si>
    <t>Thôn Khánh Sơn,
 xã Sơn Lộc</t>
  </si>
  <si>
    <t>Thôn Vĩnh Gia,
 xã Song Lộc</t>
  </si>
  <si>
    <t>Đồng Hói Biển, Thôn Trại Lê, xã Quang Lộc</t>
  </si>
  <si>
    <t>Quyết định số 772/QĐ-UBND ngày 15/3/2019 của UBND tỉnh Hà Tĩnh.</t>
  </si>
  <si>
    <t>Quyết định số 2562/QĐ-UBND ngày 01/9/2017 của UBND tỉnh Hà Tĩnh.</t>
  </si>
  <si>
    <t>Quyết định số 1680/QĐ-UBND ngày 26/9/2018 của UBND thành phố Hà Tĩnh.</t>
  </si>
  <si>
    <t>Quyết định số 3114/QĐ-UBND ngày 18/10/2018 của UBND tỉnh Hà Tĩnh</t>
  </si>
  <si>
    <t>Quyết định số 1967/QĐ-UBND ngày 30/10/2018 của UBND thành phố Hà Tĩnh</t>
  </si>
  <si>
    <t>Văn bản số 972/UBND-TCKH, QLĐT ngày 04/5/2019 của UBND thành phố Hà Tĩnh</t>
  </si>
  <si>
    <t>Quyết định số 3041/EVN NPC ngày 11/10/2018 của Tổng Công ty Điện lực miền Bắc</t>
  </si>
  <si>
    <t>Công văn số 436/UBND-QLĐT ngày 01/3/2019 của UBND thành phố Hà Tĩnh</t>
  </si>
  <si>
    <t>Quyết định số 372/QĐ-UBND ngày 15/3/2018 của UBND thành phố Hà Tĩnh</t>
  </si>
  <si>
    <t>Quyết định số 1405/QĐ-UBND ngày 21/7/2014 của UBND thành phố Hà Tĩnh</t>
  </si>
  <si>
    <t>Quyết định số 2087/QĐ-UBND ngày 30/10/2014 của UBND thành phố Hà Tĩnh</t>
  </si>
  <si>
    <t>Quyết định số 3613/QĐ-UBND ngày 15/11/2011 của UBND tỉnh Hà Tĩnh</t>
  </si>
  <si>
    <t xml:space="preserve">Văn bản số 571/UBND-TCKH ngày 07/5/2019 của UBND thị xã Hồng Lĩnh </t>
  </si>
  <si>
    <t>Quyết định chủ trương đầu tư số 85/QĐ-KKT ngày 05/6/2019 của Ban quản lý KKT tỉnh</t>
  </si>
  <si>
    <t>CV số 882/UBND-QLĐT ngày 14/6/2019 v/v soát xét đề xuất bổ sung điều chỉnh QH 3 loại rừng, quy hoạch phát triển và bảo vệ rừng đảm bảo phù hợp với QH sử dụng đất.</t>
  </si>
  <si>
    <t>VB số 555/UBND-TNMT ngày 22/4/2019 của UBND thị xã Kỳ Anh v/v đồng ý chủ trương lập quy hoạch dân cư phân lô chi tiết đất ở tại phường Kỳ Trinh</t>
  </si>
  <si>
    <t>Văn bản số 623/UBND-TNMT ngày 04/5/2019 của UBND thị xã Kỳ Anh về việc đồng ý chủ trương thu hồi đất để lập quy hoạch dân cư phân lô chi tiết đất ở tại phường Kỳ Long, thị xã Kỳ Anh</t>
  </si>
  <si>
    <t xml:space="preserve">
Tổng diện tích xin chuyển mục đích SDĐ (ha)
</t>
  </si>
  <si>
    <t>Quyết định số 3041/QĐ-UBND ngày 11/10/2018 của UBND tỉnh</t>
  </si>
  <si>
    <t xml:space="preserve">Quyết định số 3424/QĐ-UBND ngày 22/11/2017 của UBND tỉnh </t>
  </si>
  <si>
    <t>Quyết Định số 879/QĐ-UBND ngày 31/3/2017 của UBND tỉnh về việc phê duyệt Dự án đầu tư xây dựng công trình</t>
  </si>
  <si>
    <t>QĐ số 2298/ QĐ-UBND ngày 3/8/2018 của UBND huyện Hương Sơn v/v phê duyệt chủ trương đầu tư xây dựng công trình</t>
  </si>
  <si>
    <t xml:space="preserve">QĐ số 2692 /QĐ-UBND ngày 20/8/2018 của UBND huyện Hương Sơn v/v phê duyệt chủ trương đầu tư </t>
  </si>
  <si>
    <t xml:space="preserve">Công văn số 616 / UBND- TNMT ngày 04/6/2019 của UBND huyện Hương Sơn về việc chủ trương đầu tư XD các vùng hạ tầng đất ở </t>
  </si>
  <si>
    <t>MR sân bóng Xuân Tây( đoạn trước hội quán)</t>
  </si>
  <si>
    <t>CV số 160/UBND-TNMT ngày 28/01/2019 của UBND thị xã Kỳ Anh v/v thu hồi bồi thường mở đường giao thông và mương thoát nước tại khu dân cư Bàu Đá tại xã Kỳ Hoa</t>
  </si>
  <si>
    <t xml:space="preserve">Quyết định số 361/QĐ-UBND ngày 25/01/2019 của UBND tỉnh về việc phê duyệt chủ trương xây dựng công trình Đường giao thông nông thôn xã Cẩm Quan </t>
  </si>
  <si>
    <t>Các Quyết định số 5167/QĐ-UBND ngày 13/10/2016; số 7465/QĐ-UBND ngày 14/08/2015 ; số 1182/QĐ-UBND ngày 13/04/2017 của UBND huyện Cẩm Xuyên.</t>
  </si>
  <si>
    <t xml:space="preserve">CV số 3782 /UBND-KT1 ngày 13/6/2019 của UBND tỉnh Hà Tĩnh </t>
  </si>
  <si>
    <t>Các Quyết định số 3489/QĐ-UBND ngày 21/11/2018; số 3425/QĐ- UBND ngày 13/11/2018 của UBND tỉnh Hà Tĩnh</t>
  </si>
  <si>
    <t>Văn bản số 1732/UBND-TN ngày 12/6/2019 của UBND huyện Đức Thọ về chủ trương đầu tư XD các vùng hạ tầng</t>
  </si>
  <si>
    <t>Quyết định số 1574/QD-UBND ngày 27/5/2019 của UBND tỉnh về việc phê duyệt điều chỉnh quy hoạch sử dụng đất đến năm 2020 của huyện Hương Khê</t>
  </si>
  <si>
    <t>Quy hoạch đất ở đồng Biền Lạc (đấu giá)</t>
  </si>
  <si>
    <t>Thị trấn Nghèn</t>
  </si>
  <si>
    <t>Vùng Nhà Tạp, Thôn Trung Hải, xã Thiên Lộc</t>
  </si>
  <si>
    <t>Đồng Muông, thôn Kim Thịnh, xã Kim Lộc</t>
  </si>
  <si>
    <t>BS</t>
  </si>
  <si>
    <t>Quyết định số 1914/QĐ-UBND ngày 21 tháng 6 năm 2019 của UBND tỉnh về việc phê duyệt quy hoạch chi tiết</t>
  </si>
  <si>
    <t>Quyết định số 2100/QĐ-UBND ngày 28 tháng 6 năm 2019 của UBND tỉnh về việc phê duyệt quy hoạch chi tiết</t>
  </si>
  <si>
    <t>ỦY BAN NHÂN DÂN TỈNH</t>
  </si>
  <si>
    <t>(Kèm theo Tờ trình số 193/TTr-UBND ngày 03 tháng 7 năm 2019 của Ủy ban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</si>
</sst>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0.00_);_(&quot;$&quot;* \(#,##0.00\);_(&quot;$&quot;* &quot;-&quot;??_);_(@_)"/>
    <numFmt numFmtId="165" formatCode="_(* #,##0.00_);_(* \(#,##0.00\);_(* &quot;-&quot;??_);_(@_)"/>
    <numFmt numFmtId="166" formatCode="#,##0\ &quot;₫&quot;;\-#,##0\ &quot;₫&quot;"/>
    <numFmt numFmtId="167" formatCode="0_);\(0\)"/>
    <numFmt numFmtId="168" formatCode="0.0000"/>
    <numFmt numFmtId="169" formatCode="0.000"/>
    <numFmt numFmtId="170" formatCode="0.00_);\(0.00\)"/>
    <numFmt numFmtId="171" formatCode="0.0"/>
    <numFmt numFmtId="172" formatCode="0.000_);\(0.000\)"/>
    <numFmt numFmtId="173" formatCode="0.0_);\(0.0\)"/>
    <numFmt numFmtId="174" formatCode="0.00;[Red]0.00"/>
    <numFmt numFmtId="175" formatCode="_-* #,##0.00_-;\-* #,##0.00_-;_-* &quot;-&quot;??_-;_-@_-"/>
    <numFmt numFmtId="176" formatCode="#,##0.000"/>
    <numFmt numFmtId="177" formatCode="#,##0.0"/>
    <numFmt numFmtId="178" formatCode="_-* #,##0.00\ _₫_-;\-* #,##0.00\ _₫_-;_-* &quot;-&quot;??\ _₫_-;_-@_-"/>
  </numFmts>
  <fonts count="45" x14ac:knownFonts="1">
    <font>
      <sz val="12"/>
      <color theme="1"/>
      <name val="Times New Roman"/>
      <family val="2"/>
      <charset val="163"/>
    </font>
    <font>
      <sz val="10"/>
      <name val="Arial"/>
      <family val="2"/>
    </font>
    <font>
      <b/>
      <sz val="10"/>
      <name val="Times New Roman"/>
      <family val="1"/>
    </font>
    <font>
      <sz val="10"/>
      <name val="Arial"/>
      <family val="2"/>
    </font>
    <font>
      <sz val="10"/>
      <name val="Times New Roman"/>
      <family val="1"/>
    </font>
    <font>
      <b/>
      <sz val="12"/>
      <color indexed="8"/>
      <name val=".VnBook-Antiqua"/>
      <family val="2"/>
    </font>
    <font>
      <sz val="10"/>
      <name val="Arial"/>
      <family val="2"/>
      <charset val="163"/>
    </font>
    <font>
      <b/>
      <sz val="12"/>
      <name val="Arial"/>
      <family val="2"/>
    </font>
    <font>
      <sz val="12"/>
      <name val=".VnArial"/>
      <family val="2"/>
    </font>
    <font>
      <b/>
      <sz val="12"/>
      <name val="Times New Roman"/>
      <family val="1"/>
      <charset val="163"/>
    </font>
    <font>
      <sz val="10"/>
      <name val="Times New Roman"/>
      <family val="1"/>
      <charset val="163"/>
    </font>
    <font>
      <i/>
      <sz val="12"/>
      <name val="Times New Roman"/>
      <family val="1"/>
      <charset val="163"/>
    </font>
    <font>
      <b/>
      <sz val="10"/>
      <name val="Times New Roman"/>
      <family val="1"/>
      <charset val="163"/>
    </font>
    <font>
      <sz val="12"/>
      <name val="Times New Roman"/>
      <family val="1"/>
      <charset val="163"/>
    </font>
    <font>
      <i/>
      <sz val="10"/>
      <name val="Times New Roman"/>
      <family val="1"/>
      <charset val="163"/>
    </font>
    <font>
      <i/>
      <sz val="8"/>
      <name val="Times New Roman"/>
      <family val="1"/>
      <charset val="163"/>
    </font>
    <font>
      <sz val="10"/>
      <color theme="1"/>
      <name val="Times New Roman"/>
      <family val="1"/>
    </font>
    <font>
      <b/>
      <sz val="10"/>
      <color indexed="8"/>
      <name val="Times New Roman"/>
      <family val="1"/>
    </font>
    <font>
      <sz val="10"/>
      <color rgb="FFFF0000"/>
      <name val="Times New Roman"/>
      <family val="1"/>
    </font>
    <font>
      <b/>
      <sz val="10"/>
      <color rgb="FFFF0000"/>
      <name val="Times New Roman"/>
      <family val="1"/>
    </font>
    <font>
      <b/>
      <sz val="10"/>
      <color theme="1"/>
      <name val="Times New Roman"/>
      <family val="1"/>
    </font>
    <font>
      <sz val="10"/>
      <color theme="1"/>
      <name val="Times New Roman"/>
      <family val="1"/>
      <charset val="163"/>
    </font>
    <font>
      <b/>
      <sz val="10"/>
      <color theme="1"/>
      <name val="Times New Roman"/>
      <family val="1"/>
      <charset val="163"/>
    </font>
    <font>
      <b/>
      <sz val="8"/>
      <name val="Times New Roman"/>
      <family val="1"/>
    </font>
    <font>
      <sz val="14"/>
      <color rgb="FFFF0000"/>
      <name val="Times New Roman"/>
      <family val="1"/>
      <charset val="163"/>
    </font>
    <font>
      <sz val="14"/>
      <name val="Times New Roman"/>
      <family val="1"/>
    </font>
    <font>
      <sz val="14"/>
      <color theme="1"/>
      <name val="Times New Roman"/>
      <family val="1"/>
    </font>
    <font>
      <sz val="8"/>
      <name val="Times New Roman"/>
      <family val="1"/>
    </font>
    <font>
      <sz val="8"/>
      <name val="Times New Roman"/>
      <family val="1"/>
      <charset val="163"/>
    </font>
    <font>
      <b/>
      <sz val="13"/>
      <name val="Times New Roman"/>
      <family val="1"/>
      <charset val="163"/>
    </font>
    <font>
      <u/>
      <sz val="12"/>
      <color theme="10"/>
      <name val="Times New Roman"/>
      <family val="2"/>
      <charset val="163"/>
    </font>
    <font>
      <u/>
      <sz val="12"/>
      <color theme="11"/>
      <name val="Times New Roman"/>
      <family val="2"/>
      <charset val="163"/>
    </font>
    <font>
      <b/>
      <sz val="11"/>
      <name val="Times New Roman"/>
      <family val="1"/>
    </font>
    <font>
      <sz val="11"/>
      <name val="Times New Roman"/>
      <family val="1"/>
    </font>
    <font>
      <b/>
      <sz val="11"/>
      <name val="Times New Roman"/>
      <family val="1"/>
      <charset val="163"/>
    </font>
    <font>
      <sz val="11"/>
      <name val="Times New Roman"/>
      <family val="1"/>
      <charset val="163"/>
    </font>
    <font>
      <sz val="12"/>
      <color theme="1"/>
      <name val="Times New Roman"/>
      <family val="2"/>
      <charset val="163"/>
    </font>
    <font>
      <sz val="10"/>
      <color rgb="FFFF0000"/>
      <name val="Times New Roman"/>
      <family val="1"/>
      <charset val="163"/>
    </font>
    <font>
      <sz val="10"/>
      <name val="Calibri"/>
      <family val="2"/>
      <charset val="163"/>
      <scheme val="minor"/>
    </font>
    <font>
      <sz val="8"/>
      <color theme="1"/>
      <name val="Times New Roman"/>
      <family val="1"/>
    </font>
    <font>
      <i/>
      <sz val="8"/>
      <name val="Times New Roman"/>
      <family val="1"/>
    </font>
    <font>
      <b/>
      <sz val="10"/>
      <name val="Cambria"/>
      <family val="1"/>
      <scheme val="major"/>
    </font>
    <font>
      <sz val="10"/>
      <name val="Cambria"/>
      <family val="1"/>
      <scheme val="major"/>
    </font>
    <font>
      <b/>
      <sz val="12"/>
      <name val="Times New Roman"/>
      <family val="1"/>
    </font>
    <font>
      <b/>
      <sz val="14"/>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top style="thin">
        <color auto="1"/>
      </top>
      <bottom/>
      <diagonal/>
    </border>
  </borders>
  <cellStyleXfs count="92">
    <xf numFmtId="0" fontId="0" fillId="0" borderId="0"/>
    <xf numFmtId="0" fontId="1" fillId="0" borderId="0"/>
    <xf numFmtId="165" fontId="3" fillId="0" borderId="0" applyFont="0" applyFill="0" applyBorder="0" applyAlignment="0" applyProtection="0"/>
    <xf numFmtId="165" fontId="5" fillId="0" borderId="0" applyFont="0" applyFill="0" applyBorder="0" applyAlignment="0" applyProtection="0"/>
    <xf numFmtId="166" fontId="6"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7" fillId="0" borderId="2" applyNumberFormat="0" applyAlignment="0" applyProtection="0">
      <alignment horizontal="left" vertical="center"/>
    </xf>
    <xf numFmtId="0" fontId="7" fillId="0" borderId="3">
      <alignment horizontal="left" vertical="center"/>
    </xf>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6" fillId="0" borderId="0"/>
    <xf numFmtId="0" fontId="6" fillId="0" borderId="0"/>
    <xf numFmtId="0" fontId="8" fillId="0" borderId="0"/>
    <xf numFmtId="0" fontId="3" fillId="0" borderId="0"/>
    <xf numFmtId="0" fontId="6"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6" fillId="0" borderId="0"/>
    <xf numFmtId="0" fontId="6" fillId="0" borderId="0"/>
    <xf numFmtId="0" fontId="6"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3" fillId="0" borderId="0"/>
    <xf numFmtId="0" fontId="6" fillId="0" borderId="0"/>
    <xf numFmtId="0" fontId="3" fillId="0" borderId="0"/>
    <xf numFmtId="0" fontId="8" fillId="0" borderId="0"/>
    <xf numFmtId="164" fontId="3"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0" fontId="3" fillId="0" borderId="0"/>
    <xf numFmtId="0" fontId="6" fillId="0" borderId="0"/>
    <xf numFmtId="0" fontId="6" fillId="0" borderId="0"/>
    <xf numFmtId="165" fontId="6" fillId="0" borderId="0" applyFont="0" applyFill="0" applyBorder="0" applyAlignment="0" applyProtection="0"/>
    <xf numFmtId="0" fontId="3" fillId="0" borderId="0"/>
    <xf numFmtId="0" fontId="8" fillId="0" borderId="0"/>
    <xf numFmtId="0" fontId="8" fillId="0" borderId="0"/>
    <xf numFmtId="0" fontId="3" fillId="0" borderId="0"/>
    <xf numFmtId="0" fontId="3"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5" fontId="36" fillId="0" borderId="0" applyFont="0" applyFill="0" applyBorder="0" applyAlignment="0" applyProtection="0"/>
  </cellStyleXfs>
  <cellXfs count="830">
    <xf numFmtId="0" fontId="0" fillId="0" borderId="0" xfId="0"/>
    <xf numFmtId="0" fontId="10" fillId="0" borderId="0" xfId="1" applyFont="1" applyFill="1" applyAlignment="1">
      <alignment horizontal="center" vertical="center"/>
    </xf>
    <xf numFmtId="0" fontId="10" fillId="0" borderId="0" xfId="1" applyFont="1" applyFill="1" applyAlignment="1">
      <alignment horizontal="left" vertical="center"/>
    </xf>
    <xf numFmtId="0" fontId="12" fillId="0" borderId="0" xfId="1" applyFont="1" applyFill="1" applyAlignment="1">
      <alignment horizontal="center" vertical="center"/>
    </xf>
    <xf numFmtId="2" fontId="10" fillId="0" borderId="0" xfId="1" applyNumberFormat="1" applyFont="1" applyFill="1" applyAlignment="1">
      <alignment horizontal="center" vertical="center"/>
    </xf>
    <xf numFmtId="1" fontId="12" fillId="0" borderId="1" xfId="1" applyNumberFormat="1" applyFont="1" applyFill="1" applyBorder="1" applyAlignment="1">
      <alignment horizontal="center" vertical="center"/>
    </xf>
    <xf numFmtId="0" fontId="10" fillId="0" borderId="0" xfId="1" applyFont="1" applyFill="1" applyAlignment="1">
      <alignment horizontal="center" vertical="center" wrapText="1"/>
    </xf>
    <xf numFmtId="0" fontId="10" fillId="0" borderId="0" xfId="1" applyFont="1" applyFill="1" applyAlignment="1">
      <alignment horizontal="left" vertical="center" wrapText="1"/>
    </xf>
    <xf numFmtId="0" fontId="10" fillId="0" borderId="0" xfId="1" applyFont="1" applyFill="1" applyBorder="1" applyAlignment="1">
      <alignment horizontal="center" vertical="center"/>
    </xf>
    <xf numFmtId="0" fontId="13" fillId="0" borderId="0" xfId="22" applyFont="1" applyFill="1" applyAlignment="1">
      <alignment horizontal="center" vertical="center" wrapText="1"/>
    </xf>
    <xf numFmtId="1" fontId="10" fillId="0" borderId="0" xfId="1" applyNumberFormat="1" applyFont="1" applyFill="1" applyAlignment="1">
      <alignment horizontal="center" vertical="center"/>
    </xf>
    <xf numFmtId="0" fontId="10" fillId="0" borderId="0" xfId="1" applyFont="1" applyFill="1" applyBorder="1" applyAlignment="1">
      <alignment horizontal="left" vertical="center"/>
    </xf>
    <xf numFmtId="0" fontId="10" fillId="0" borderId="0" xfId="22" applyFont="1" applyFill="1" applyAlignment="1">
      <alignment horizontal="center" vertical="center" wrapText="1"/>
    </xf>
    <xf numFmtId="0" fontId="10" fillId="0" borderId="0" xfId="22" applyFont="1" applyFill="1" applyAlignment="1">
      <alignment horizontal="left" vertical="center" wrapText="1"/>
    </xf>
    <xf numFmtId="0" fontId="10" fillId="0" borderId="0" xfId="22" applyFont="1" applyFill="1" applyBorder="1" applyAlignment="1">
      <alignment horizontal="center" vertical="center" wrapText="1"/>
    </xf>
    <xf numFmtId="0" fontId="13" fillId="0" borderId="0" xfId="1" applyFont="1" applyFill="1" applyAlignment="1">
      <alignment horizontal="center" vertical="center"/>
    </xf>
    <xf numFmtId="0" fontId="13" fillId="0" borderId="0" xfId="1" applyFont="1" applyFill="1" applyBorder="1" applyAlignment="1">
      <alignment horizontal="center" vertical="center"/>
    </xf>
    <xf numFmtId="0" fontId="11" fillId="0" borderId="0" xfId="1" applyFont="1" applyFill="1" applyBorder="1" applyAlignment="1">
      <alignment horizontal="left" vertical="center" wrapText="1"/>
    </xf>
    <xf numFmtId="0" fontId="10" fillId="0" borderId="10"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10" fillId="0" borderId="8" xfId="1" applyFont="1" applyFill="1" applyBorder="1" applyAlignment="1">
      <alignment horizontal="center" vertical="center" wrapText="1"/>
    </xf>
    <xf numFmtId="0" fontId="10" fillId="0" borderId="8" xfId="1" applyFont="1" applyFill="1" applyBorder="1" applyAlignment="1">
      <alignment horizontal="left" vertical="center" wrapText="1"/>
    </xf>
    <xf numFmtId="1" fontId="10" fillId="0" borderId="8" xfId="1" applyNumberFormat="1" applyFont="1" applyFill="1" applyBorder="1" applyAlignment="1">
      <alignment horizontal="center" vertical="center" wrapText="1"/>
    </xf>
    <xf numFmtId="2" fontId="10" fillId="0" borderId="8" xfId="1" applyNumberFormat="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10" fillId="0" borderId="11" xfId="1" applyFont="1" applyFill="1" applyBorder="1" applyAlignment="1">
      <alignment horizontal="left" vertical="center" wrapText="1"/>
    </xf>
    <xf numFmtId="1" fontId="10" fillId="0" borderId="11" xfId="1" applyNumberFormat="1" applyFont="1" applyFill="1" applyBorder="1" applyAlignment="1">
      <alignment horizontal="center" vertical="center" wrapText="1"/>
    </xf>
    <xf numFmtId="2" fontId="10" fillId="0" borderId="11" xfId="1" applyNumberFormat="1" applyFont="1" applyFill="1" applyBorder="1" applyAlignment="1">
      <alignment horizontal="center" vertical="center" wrapText="1"/>
    </xf>
    <xf numFmtId="1" fontId="10" fillId="0" borderId="10" xfId="1" applyNumberFormat="1" applyFont="1" applyFill="1" applyBorder="1" applyAlignment="1">
      <alignment horizontal="center" vertical="center"/>
    </xf>
    <xf numFmtId="1" fontId="10" fillId="0" borderId="8" xfId="1" applyNumberFormat="1" applyFont="1" applyFill="1" applyBorder="1" applyAlignment="1">
      <alignment horizontal="center" vertical="center"/>
    </xf>
    <xf numFmtId="2" fontId="10" fillId="0" borderId="8" xfId="1" applyNumberFormat="1" applyFont="1" applyFill="1" applyBorder="1" applyAlignment="1">
      <alignment horizontal="center" vertical="center"/>
    </xf>
    <xf numFmtId="2" fontId="10" fillId="0" borderId="8" xfId="22" applyNumberFormat="1" applyFont="1" applyFill="1" applyBorder="1" applyAlignment="1">
      <alignment horizontal="center" vertical="center"/>
    </xf>
    <xf numFmtId="170" fontId="10" fillId="0" borderId="10" xfId="1" applyNumberFormat="1" applyFont="1" applyFill="1" applyBorder="1" applyAlignment="1">
      <alignment horizontal="center" vertical="center"/>
    </xf>
    <xf numFmtId="4" fontId="10" fillId="0" borderId="10" xfId="1" applyNumberFormat="1" applyFont="1" applyFill="1" applyBorder="1" applyAlignment="1">
      <alignment horizontal="center" vertical="center" wrapText="1"/>
    </xf>
    <xf numFmtId="169" fontId="10" fillId="0" borderId="8" xfId="1" applyNumberFormat="1" applyFont="1" applyFill="1" applyBorder="1" applyAlignment="1">
      <alignment horizontal="center" vertical="center" wrapText="1"/>
    </xf>
    <xf numFmtId="168" fontId="10" fillId="0" borderId="8" xfId="1" applyNumberFormat="1" applyFont="1" applyFill="1" applyBorder="1" applyAlignment="1">
      <alignment horizontal="center" vertical="center" wrapText="1"/>
    </xf>
    <xf numFmtId="2" fontId="13" fillId="0" borderId="0" xfId="1" applyNumberFormat="1" applyFont="1" applyFill="1" applyAlignment="1">
      <alignment horizontal="center" vertical="center" wrapText="1"/>
    </xf>
    <xf numFmtId="0" fontId="15" fillId="0" borderId="0" xfId="1" applyFont="1" applyFill="1" applyAlignment="1">
      <alignment horizontal="center" vertical="center"/>
    </xf>
    <xf numFmtId="2" fontId="10" fillId="0" borderId="0" xfId="1" applyNumberFormat="1" applyFont="1" applyFill="1" applyAlignment="1">
      <alignment horizontal="center" vertical="center" wrapText="1"/>
    </xf>
    <xf numFmtId="174" fontId="10" fillId="0" borderId="0" xfId="1" applyNumberFormat="1" applyFont="1" applyFill="1" applyBorder="1" applyAlignment="1">
      <alignment horizontal="center" vertical="center"/>
    </xf>
    <xf numFmtId="0" fontId="9" fillId="0" borderId="0" xfId="1" applyFont="1" applyFill="1" applyBorder="1" applyAlignment="1">
      <alignment horizontal="center" vertical="center" wrapText="1"/>
    </xf>
    <xf numFmtId="0" fontId="13" fillId="0" borderId="0" xfId="1" applyFont="1" applyFill="1" applyAlignment="1">
      <alignment horizontal="center" vertical="center" wrapText="1"/>
    </xf>
    <xf numFmtId="0" fontId="11" fillId="0" borderId="0" xfId="1" applyFont="1" applyFill="1" applyBorder="1" applyAlignment="1">
      <alignment horizontal="center" vertical="center" wrapText="1"/>
    </xf>
    <xf numFmtId="2" fontId="10" fillId="0" borderId="8" xfId="22" applyNumberFormat="1" applyFont="1" applyFill="1" applyBorder="1" applyAlignment="1">
      <alignment horizontal="center" vertical="center" wrapText="1"/>
    </xf>
    <xf numFmtId="168" fontId="10" fillId="0" borderId="11" xfId="1" applyNumberFormat="1" applyFont="1" applyFill="1" applyBorder="1" applyAlignment="1">
      <alignment horizontal="center" vertical="center" wrapText="1"/>
    </xf>
    <xf numFmtId="0" fontId="12" fillId="0" borderId="0" xfId="0" applyFont="1" applyFill="1" applyAlignment="1">
      <alignment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0" borderId="0" xfId="21" applyFont="1" applyFill="1" applyAlignment="1">
      <alignment horizontal="center" vertical="center"/>
    </xf>
    <xf numFmtId="0" fontId="10" fillId="0" borderId="0" xfId="1" applyNumberFormat="1" applyFont="1" applyFill="1" applyBorder="1" applyAlignment="1">
      <alignment horizontal="center" vertical="center" wrapText="1"/>
    </xf>
    <xf numFmtId="0" fontId="12" fillId="0" borderId="0" xfId="9" applyFont="1" applyFill="1" applyAlignment="1">
      <alignment horizontal="center" vertical="center"/>
    </xf>
    <xf numFmtId="0" fontId="13" fillId="0" borderId="0" xfId="21" applyFont="1" applyFill="1" applyAlignment="1">
      <alignment horizontal="center" vertical="center"/>
    </xf>
    <xf numFmtId="0" fontId="10" fillId="0" borderId="0" xfId="21" applyFont="1" applyFill="1" applyAlignment="1">
      <alignment horizontal="left" vertical="center"/>
    </xf>
    <xf numFmtId="0" fontId="13" fillId="0" borderId="0" xfId="1"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0" fillId="0" borderId="0" xfId="1" applyNumberFormat="1" applyFont="1" applyFill="1" applyBorder="1" applyAlignment="1">
      <alignment horizontal="left" vertical="center" wrapText="1"/>
    </xf>
    <xf numFmtId="4" fontId="10" fillId="0" borderId="0" xfId="1" applyNumberFormat="1" applyFont="1" applyFill="1" applyBorder="1" applyAlignment="1">
      <alignment horizontal="center" vertical="center" wrapText="1"/>
    </xf>
    <xf numFmtId="0" fontId="10" fillId="0" borderId="0" xfId="9" applyFont="1" applyFill="1" applyAlignment="1">
      <alignment vertical="center"/>
    </xf>
    <xf numFmtId="0" fontId="10" fillId="0" borderId="0" xfId="9" applyFont="1" applyFill="1" applyAlignment="1">
      <alignment horizontal="center" vertical="center"/>
    </xf>
    <xf numFmtId="0" fontId="10" fillId="0" borderId="0" xfId="9" applyFont="1" applyFill="1" applyAlignment="1">
      <alignment horizontal="left" vertical="center"/>
    </xf>
    <xf numFmtId="0" fontId="10" fillId="0" borderId="0" xfId="9" applyFont="1" applyFill="1" applyBorder="1" applyAlignment="1">
      <alignment vertical="center"/>
    </xf>
    <xf numFmtId="0" fontId="10" fillId="0" borderId="0" xfId="9" applyFont="1" applyFill="1" applyBorder="1" applyAlignment="1">
      <alignment horizontal="center" vertical="center"/>
    </xf>
    <xf numFmtId="0" fontId="10" fillId="0" borderId="0" xfId="9" applyFont="1" applyFill="1" applyBorder="1" applyAlignment="1">
      <alignment horizontal="left" vertical="center"/>
    </xf>
    <xf numFmtId="4" fontId="12" fillId="0" borderId="0" xfId="9" applyNumberFormat="1" applyFont="1" applyFill="1" applyBorder="1" applyAlignment="1">
      <alignment vertical="center"/>
    </xf>
    <xf numFmtId="4" fontId="12" fillId="0" borderId="0" xfId="9" applyNumberFormat="1" applyFont="1" applyFill="1" applyBorder="1" applyAlignment="1">
      <alignment horizontal="center" vertical="center"/>
    </xf>
    <xf numFmtId="0" fontId="12" fillId="0" borderId="0" xfId="9" applyFont="1" applyFill="1" applyBorder="1" applyAlignment="1">
      <alignment horizontal="center" vertical="center"/>
    </xf>
    <xf numFmtId="1" fontId="12" fillId="0" borderId="0" xfId="9" applyNumberFormat="1" applyFont="1" applyFill="1" applyBorder="1" applyAlignment="1">
      <alignment horizontal="center" vertical="center"/>
    </xf>
    <xf numFmtId="4" fontId="10" fillId="0" borderId="0" xfId="9" applyNumberFormat="1" applyFont="1" applyFill="1" applyBorder="1" applyAlignment="1">
      <alignment horizontal="center" vertical="center"/>
    </xf>
    <xf numFmtId="0" fontId="10" fillId="0" borderId="0" xfId="9" applyFont="1" applyFill="1" applyBorder="1" applyAlignment="1">
      <alignment horizontal="left" vertical="center" wrapText="1"/>
    </xf>
    <xf numFmtId="1" fontId="10" fillId="0" borderId="0" xfId="9" applyNumberFormat="1" applyFont="1" applyFill="1" applyBorder="1" applyAlignment="1">
      <alignment horizontal="center" vertical="center"/>
    </xf>
    <xf numFmtId="4" fontId="10" fillId="0" borderId="0" xfId="9" applyNumberFormat="1" applyFont="1" applyFill="1" applyBorder="1" applyAlignment="1">
      <alignment horizontal="center" vertical="center" wrapText="1"/>
    </xf>
    <xf numFmtId="0" fontId="10" fillId="0" borderId="0" xfId="9" applyFont="1" applyFill="1" applyBorder="1" applyAlignment="1">
      <alignment horizontal="center" vertical="center" wrapText="1"/>
    </xf>
    <xf numFmtId="0" fontId="10" fillId="0" borderId="0" xfId="9" applyFont="1" applyFill="1" applyBorder="1" applyAlignment="1">
      <alignment vertical="center" wrapText="1"/>
    </xf>
    <xf numFmtId="0" fontId="12" fillId="0" borderId="0" xfId="9" applyFont="1" applyFill="1" applyAlignment="1">
      <alignment vertical="center"/>
    </xf>
    <xf numFmtId="2" fontId="12" fillId="0" borderId="0" xfId="9" applyNumberFormat="1" applyFont="1" applyFill="1" applyAlignment="1">
      <alignment vertical="center"/>
    </xf>
    <xf numFmtId="1" fontId="10" fillId="0" borderId="11" xfId="9" applyNumberFormat="1" applyFont="1" applyFill="1" applyBorder="1" applyAlignment="1">
      <alignment horizontal="center" vertical="center" wrapText="1"/>
    </xf>
    <xf numFmtId="2" fontId="10" fillId="0" borderId="11" xfId="9" applyNumberFormat="1" applyFont="1" applyFill="1" applyBorder="1" applyAlignment="1">
      <alignment horizontal="center" vertical="center" wrapText="1"/>
    </xf>
    <xf numFmtId="0" fontId="10" fillId="0" borderId="11" xfId="9" applyFont="1" applyFill="1" applyBorder="1" applyAlignment="1">
      <alignment horizontal="left" vertical="center" wrapText="1" indent="3"/>
    </xf>
    <xf numFmtId="1" fontId="10" fillId="0" borderId="8" xfId="9" applyNumberFormat="1" applyFont="1" applyFill="1" applyBorder="1" applyAlignment="1">
      <alignment horizontal="center" vertical="center" wrapText="1"/>
    </xf>
    <xf numFmtId="2" fontId="10" fillId="0" borderId="8" xfId="9" applyNumberFormat="1" applyFont="1" applyFill="1" applyBorder="1" applyAlignment="1">
      <alignment horizontal="center" vertical="center" wrapText="1"/>
    </xf>
    <xf numFmtId="0" fontId="10" fillId="0" borderId="8" xfId="9" applyFont="1" applyFill="1" applyBorder="1" applyAlignment="1">
      <alignment horizontal="left" vertical="center" wrapText="1" indent="3"/>
    </xf>
    <xf numFmtId="0" fontId="10" fillId="0" borderId="8" xfId="9" applyFont="1" applyFill="1" applyBorder="1" applyAlignment="1">
      <alignment horizontal="center" vertical="center" wrapText="1"/>
    </xf>
    <xf numFmtId="1" fontId="10" fillId="0" borderId="10" xfId="9" applyNumberFormat="1" applyFont="1" applyFill="1" applyBorder="1" applyAlignment="1">
      <alignment horizontal="center" vertical="center" wrapText="1"/>
    </xf>
    <xf numFmtId="2" fontId="10" fillId="0" borderId="10" xfId="9" applyNumberFormat="1" applyFont="1" applyFill="1" applyBorder="1" applyAlignment="1">
      <alignment horizontal="center" vertical="center" wrapText="1"/>
    </xf>
    <xf numFmtId="0" fontId="10" fillId="0" borderId="10" xfId="9" applyFont="1" applyFill="1" applyBorder="1" applyAlignment="1">
      <alignment horizontal="left" vertical="center" wrapText="1" indent="3"/>
    </xf>
    <xf numFmtId="0" fontId="10" fillId="0" borderId="10" xfId="9" applyFont="1" applyFill="1" applyBorder="1" applyAlignment="1">
      <alignment horizontal="center" vertical="center" wrapText="1"/>
    </xf>
    <xf numFmtId="0" fontId="10" fillId="2" borderId="0" xfId="9" applyFont="1" applyFill="1" applyAlignment="1">
      <alignment horizontal="center" vertical="center"/>
    </xf>
    <xf numFmtId="2" fontId="12" fillId="2" borderId="0" xfId="9" applyNumberFormat="1" applyFont="1" applyFill="1" applyAlignment="1">
      <alignment vertical="center"/>
    </xf>
    <xf numFmtId="0" fontId="10" fillId="2" borderId="0" xfId="9" applyFont="1" applyFill="1" applyAlignment="1">
      <alignment vertical="center"/>
    </xf>
    <xf numFmtId="0" fontId="14" fillId="0" borderId="0" xfId="9" applyFont="1" applyFill="1" applyBorder="1" applyAlignment="1">
      <alignment vertical="center"/>
    </xf>
    <xf numFmtId="0" fontId="10" fillId="0" borderId="9" xfId="9" applyFont="1" applyFill="1" applyBorder="1" applyAlignment="1">
      <alignment vertical="center"/>
    </xf>
    <xf numFmtId="0" fontId="10" fillId="0" borderId="0" xfId="9" applyFont="1" applyFill="1" applyAlignment="1">
      <alignment vertical="center" wrapText="1"/>
    </xf>
    <xf numFmtId="167" fontId="10" fillId="0" borderId="1" xfId="9" applyNumberFormat="1" applyFont="1" applyFill="1" applyBorder="1" applyAlignment="1">
      <alignment horizontal="center" vertical="center" wrapText="1"/>
    </xf>
    <xf numFmtId="0" fontId="10" fillId="0" borderId="0" xfId="9" applyNumberFormat="1" applyFont="1" applyFill="1" applyBorder="1" applyAlignment="1">
      <alignment vertical="center"/>
    </xf>
    <xf numFmtId="0" fontId="10" fillId="0" borderId="0" xfId="9" applyNumberFormat="1" applyFont="1" applyFill="1" applyBorder="1" applyAlignment="1">
      <alignment horizontal="left" vertical="center"/>
    </xf>
    <xf numFmtId="0" fontId="10" fillId="0" borderId="0" xfId="9" applyNumberFormat="1" applyFont="1" applyFill="1" applyBorder="1" applyAlignment="1">
      <alignment horizontal="center" vertical="center"/>
    </xf>
    <xf numFmtId="0" fontId="10" fillId="0" borderId="0" xfId="9" applyFont="1" applyFill="1" applyAlignment="1">
      <alignment horizontal="right" vertical="center"/>
    </xf>
    <xf numFmtId="167" fontId="4" fillId="0" borderId="1" xfId="0" applyNumberFormat="1" applyFont="1" applyFill="1" applyBorder="1" applyAlignment="1">
      <alignment horizontal="center" vertical="center" wrapText="1"/>
    </xf>
    <xf numFmtId="167" fontId="4" fillId="0" borderId="1" xfId="82" applyNumberFormat="1" applyFont="1" applyFill="1" applyBorder="1" applyAlignment="1">
      <alignment horizontal="left" vertical="center" wrapText="1"/>
    </xf>
    <xf numFmtId="170" fontId="4" fillId="0" borderId="1" xfId="0" applyNumberFormat="1" applyFont="1" applyFill="1" applyBorder="1" applyAlignment="1">
      <alignment horizontal="center" vertical="center" wrapText="1"/>
    </xf>
    <xf numFmtId="170" fontId="4"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18" fillId="0" borderId="0" xfId="0" applyFont="1" applyFill="1" applyAlignment="1">
      <alignment vertical="center" wrapText="1"/>
    </xf>
    <xf numFmtId="170" fontId="4" fillId="3" borderId="1" xfId="0" applyNumberFormat="1" applyFont="1" applyFill="1" applyBorder="1" applyAlignment="1">
      <alignment horizontal="center" vertical="center" wrapText="1"/>
    </xf>
    <xf numFmtId="170" fontId="10" fillId="0" borderId="8" xfId="1" applyNumberFormat="1" applyFont="1" applyFill="1" applyBorder="1" applyAlignment="1">
      <alignment horizontal="center" vertical="center"/>
    </xf>
    <xf numFmtId="170" fontId="10" fillId="0" borderId="11" xfId="1" applyNumberFormat="1" applyFont="1" applyFill="1" applyBorder="1" applyAlignment="1">
      <alignment horizontal="center" vertical="center"/>
    </xf>
    <xf numFmtId="0" fontId="18" fillId="0" borderId="0" xfId="1" applyFont="1" applyFill="1" applyAlignment="1">
      <alignment horizontal="center" vertical="center" wrapText="1"/>
    </xf>
    <xf numFmtId="167"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hidden="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6" fillId="0" borderId="1" xfId="11" applyFont="1" applyFill="1" applyBorder="1" applyAlignment="1">
      <alignment horizontal="center" vertical="center" wrapText="1"/>
    </xf>
    <xf numFmtId="170"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2" fontId="20"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wrapText="1"/>
    </xf>
    <xf numFmtId="167" fontId="20" fillId="0" borderId="1" xfId="0" applyNumberFormat="1" applyFont="1" applyFill="1" applyBorder="1" applyAlignment="1">
      <alignment horizontal="center" vertical="center"/>
    </xf>
    <xf numFmtId="167" fontId="2" fillId="0" borderId="1" xfId="1" applyNumberFormat="1" applyFont="1" applyFill="1" applyBorder="1" applyAlignment="1">
      <alignment horizontal="center" vertical="center" wrapText="1"/>
    </xf>
    <xf numFmtId="0" fontId="2" fillId="0" borderId="0" xfId="1" applyFont="1" applyFill="1" applyAlignment="1">
      <alignment horizontal="center" vertical="center"/>
    </xf>
    <xf numFmtId="0" fontId="2" fillId="0" borderId="0" xfId="0" applyFont="1" applyFill="1" applyAlignment="1">
      <alignment vertical="center" wrapText="1"/>
    </xf>
    <xf numFmtId="0" fontId="2" fillId="0" borderId="0" xfId="1" applyFont="1" applyFill="1" applyAlignment="1">
      <alignment horizontal="center" vertical="center" wrapText="1"/>
    </xf>
    <xf numFmtId="0" fontId="2" fillId="0" borderId="0" xfId="1" applyNumberFormat="1" applyFont="1" applyFill="1" applyBorder="1" applyAlignment="1">
      <alignment horizontal="center" vertical="center" wrapText="1"/>
    </xf>
    <xf numFmtId="0" fontId="20" fillId="0" borderId="0" xfId="1" applyFont="1" applyFill="1" applyAlignment="1">
      <alignment horizontal="center" vertical="center"/>
    </xf>
    <xf numFmtId="0" fontId="20" fillId="0" borderId="0" xfId="0" applyFont="1" applyFill="1" applyAlignment="1">
      <alignment vertical="center" wrapText="1"/>
    </xf>
    <xf numFmtId="0" fontId="16" fillId="0" borderId="0" xfId="1" applyFont="1" applyFill="1" applyAlignment="1">
      <alignment horizontal="center" vertical="center"/>
    </xf>
    <xf numFmtId="0" fontId="16" fillId="0" borderId="0" xfId="0" applyFont="1" applyFill="1" applyAlignment="1">
      <alignment vertical="center" wrapText="1"/>
    </xf>
    <xf numFmtId="0" fontId="2" fillId="0" borderId="0" xfId="9" applyFont="1" applyFill="1" applyAlignment="1">
      <alignment vertical="center"/>
    </xf>
    <xf numFmtId="0" fontId="2" fillId="0" borderId="0" xfId="9" applyFont="1" applyFill="1" applyAlignment="1">
      <alignment vertical="center" wrapText="1"/>
    </xf>
    <xf numFmtId="167" fontId="12" fillId="0" borderId="1" xfId="0" applyNumberFormat="1" applyFont="1" applyBorder="1" applyAlignment="1">
      <alignment horizontal="center" vertical="center" wrapText="1"/>
    </xf>
    <xf numFmtId="167" fontId="10"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2" fontId="12" fillId="0" borderId="1" xfId="0" applyNumberFormat="1" applyFont="1" applyFill="1" applyBorder="1" applyAlignment="1">
      <alignment horizontal="center" vertical="center" wrapText="1"/>
    </xf>
    <xf numFmtId="0" fontId="2" fillId="0" borderId="0" xfId="9" applyFont="1" applyFill="1" applyAlignment="1">
      <alignment horizontal="center" vertical="center"/>
    </xf>
    <xf numFmtId="0" fontId="12"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 fillId="0" borderId="0" xfId="9" applyFont="1" applyFill="1" applyBorder="1" applyAlignment="1">
      <alignment vertical="center"/>
    </xf>
    <xf numFmtId="0" fontId="2" fillId="0" borderId="0" xfId="9" applyNumberFormat="1" applyFont="1" applyFill="1" applyBorder="1" applyAlignment="1">
      <alignment vertical="center"/>
    </xf>
    <xf numFmtId="0" fontId="2" fillId="0" borderId="1" xfId="0" applyFont="1" applyFill="1" applyBorder="1" applyAlignment="1">
      <alignment horizontal="left" vertical="center" wrapText="1"/>
    </xf>
    <xf numFmtId="167" fontId="12" fillId="0" borderId="1" xfId="0" applyNumberFormat="1" applyFont="1" applyFill="1" applyBorder="1" applyAlignment="1">
      <alignment horizontal="center" vertical="center"/>
    </xf>
    <xf numFmtId="0" fontId="9" fillId="0" borderId="0" xfId="1" applyFont="1" applyFill="1" applyAlignment="1">
      <alignment horizontal="center" vertical="center"/>
    </xf>
    <xf numFmtId="0" fontId="10" fillId="0" borderId="0" xfId="9" applyFont="1" applyFill="1" applyAlignment="1">
      <alignment horizontal="center" vertical="center"/>
    </xf>
    <xf numFmtId="1" fontId="12" fillId="0" borderId="1" xfId="9" applyNumberFormat="1" applyFont="1" applyFill="1" applyBorder="1" applyAlignment="1">
      <alignment horizontal="center" vertical="center"/>
    </xf>
    <xf numFmtId="0" fontId="12" fillId="0" borderId="1" xfId="9" applyFont="1" applyFill="1" applyBorder="1" applyAlignment="1">
      <alignment horizontal="center" vertical="center"/>
    </xf>
    <xf numFmtId="1" fontId="12" fillId="0" borderId="1" xfId="9" applyNumberFormat="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0" fontId="12" fillId="0" borderId="1" xfId="1" applyFont="1" applyFill="1" applyBorder="1" applyAlignment="1">
      <alignment horizontal="center" vertical="center"/>
    </xf>
    <xf numFmtId="0" fontId="12" fillId="0" borderId="1" xfId="1" applyFont="1" applyFill="1" applyBorder="1" applyAlignment="1">
      <alignment horizontal="left" vertical="center"/>
    </xf>
    <xf numFmtId="2" fontId="12" fillId="0" borderId="1" xfId="1"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167" fontId="4" fillId="0" borderId="1" xfId="1" applyNumberFormat="1" applyFont="1" applyFill="1" applyBorder="1" applyAlignment="1">
      <alignment horizontal="left" vertical="center" wrapText="1"/>
    </xf>
    <xf numFmtId="167" fontId="4" fillId="0" borderId="1" xfId="1" applyNumberFormat="1" applyFont="1" applyFill="1" applyBorder="1" applyAlignment="1">
      <alignment horizontal="center" vertical="center" wrapText="1"/>
    </xf>
    <xf numFmtId="167" fontId="2" fillId="3" borderId="1" xfId="0" applyNumberFormat="1" applyFont="1" applyFill="1" applyBorder="1" applyAlignment="1">
      <alignment horizontal="center" vertical="center"/>
    </xf>
    <xf numFmtId="170" fontId="2" fillId="0" borderId="1" xfId="1" applyNumberFormat="1" applyFont="1" applyFill="1" applyBorder="1" applyAlignment="1">
      <alignment horizontal="right" vertical="center" wrapText="1"/>
    </xf>
    <xf numFmtId="170" fontId="4" fillId="0" borderId="1" xfId="0" applyNumberFormat="1" applyFont="1" applyFill="1" applyBorder="1" applyAlignment="1">
      <alignment vertical="center" wrapText="1"/>
    </xf>
    <xf numFmtId="4" fontId="2" fillId="0" borderId="1" xfId="0" applyNumberFormat="1" applyFont="1" applyFill="1" applyBorder="1" applyAlignment="1">
      <alignment horizontal="left" vertical="center"/>
    </xf>
    <xf numFmtId="170" fontId="2" fillId="0" borderId="1" xfId="0" applyNumberFormat="1" applyFont="1" applyBorder="1" applyAlignment="1">
      <alignment horizontal="center" vertical="center" wrapText="1"/>
    </xf>
    <xf numFmtId="2" fontId="4"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67" fontId="12" fillId="3" borderId="1" xfId="0" applyNumberFormat="1" applyFont="1" applyFill="1" applyBorder="1" applyAlignment="1">
      <alignment horizontal="center" vertical="center" wrapText="1"/>
    </xf>
    <xf numFmtId="174" fontId="10" fillId="0" borderId="1" xfId="10" applyNumberFormat="1" applyFont="1" applyFill="1" applyBorder="1" applyAlignment="1">
      <alignment horizontal="center" vertical="center" wrapText="1"/>
    </xf>
    <xf numFmtId="174" fontId="10" fillId="0" borderId="1" xfId="0" applyNumberFormat="1" applyFont="1" applyFill="1" applyBorder="1" applyAlignment="1">
      <alignment horizontal="center" vertical="center"/>
    </xf>
    <xf numFmtId="2" fontId="12" fillId="0" borderId="1" xfId="42" applyNumberFormat="1" applyFont="1" applyFill="1" applyBorder="1" applyAlignment="1">
      <alignment horizontal="left" vertical="center"/>
    </xf>
    <xf numFmtId="174" fontId="12" fillId="0" borderId="1" xfId="42" applyNumberFormat="1" applyFont="1" applyFill="1" applyBorder="1" applyAlignment="1">
      <alignment horizontal="center" vertical="center"/>
    </xf>
    <xf numFmtId="2" fontId="12" fillId="0" borderId="1" xfId="42" applyNumberFormat="1" applyFont="1" applyFill="1" applyBorder="1" applyAlignment="1">
      <alignment horizontal="center" vertical="center" wrapText="1"/>
    </xf>
    <xf numFmtId="2" fontId="12" fillId="0" borderId="1" xfId="42" applyNumberFormat="1" applyFont="1" applyFill="1" applyBorder="1" applyAlignment="1">
      <alignment horizontal="center" vertical="center"/>
    </xf>
    <xf numFmtId="170" fontId="2" fillId="3" borderId="1" xfId="0" applyNumberFormat="1" applyFont="1" applyFill="1" applyBorder="1" applyAlignment="1">
      <alignment horizontal="center" vertical="center" wrapText="1"/>
    </xf>
    <xf numFmtId="0" fontId="18" fillId="0" borderId="0" xfId="1" applyFont="1" applyFill="1" applyAlignment="1">
      <alignment horizontal="center" vertical="center"/>
    </xf>
    <xf numFmtId="0" fontId="23" fillId="0" borderId="0" xfId="1" applyFont="1" applyFill="1" applyAlignment="1">
      <alignment horizontal="center" vertical="center"/>
    </xf>
    <xf numFmtId="0" fontId="24" fillId="0" borderId="0" xfId="0" applyFont="1" applyFill="1"/>
    <xf numFmtId="167" fontId="12" fillId="0" borderId="1" xfId="42" applyNumberFormat="1" applyFont="1" applyFill="1" applyBorder="1" applyAlignment="1">
      <alignment horizontal="center" vertical="center"/>
    </xf>
    <xf numFmtId="167" fontId="20" fillId="3" borderId="1" xfId="0" applyNumberFormat="1" applyFont="1" applyFill="1" applyBorder="1" applyAlignment="1">
      <alignment horizontal="center" vertical="center" wrapText="1"/>
    </xf>
    <xf numFmtId="167" fontId="20" fillId="0" borderId="1" xfId="1" applyNumberFormat="1" applyFont="1" applyFill="1" applyBorder="1" applyAlignment="1">
      <alignment horizontal="center" vertical="center" wrapText="1"/>
    </xf>
    <xf numFmtId="167" fontId="16" fillId="3" borderId="1" xfId="0" applyNumberFormat="1" applyFont="1" applyFill="1" applyBorder="1" applyAlignment="1">
      <alignment horizontal="left" vertical="center" wrapText="1"/>
    </xf>
    <xf numFmtId="167" fontId="16" fillId="0" borderId="1" xfId="1" applyNumberFormat="1" applyFont="1" applyFill="1" applyBorder="1" applyAlignment="1">
      <alignment horizontal="center" vertical="center" wrapText="1"/>
    </xf>
    <xf numFmtId="0" fontId="21" fillId="0" borderId="0" xfId="1" applyFont="1" applyFill="1" applyAlignment="1">
      <alignment horizontal="center" vertical="center"/>
    </xf>
    <xf numFmtId="0" fontId="21" fillId="0" borderId="0" xfId="1" applyFont="1" applyFill="1" applyAlignment="1">
      <alignment horizontal="left" vertical="center"/>
    </xf>
    <xf numFmtId="0" fontId="16" fillId="0" borderId="0" xfId="9" applyFont="1" applyFill="1" applyAlignment="1">
      <alignment vertical="center"/>
    </xf>
    <xf numFmtId="0" fontId="16" fillId="0" borderId="0" xfId="9" applyFont="1" applyFill="1" applyAlignment="1">
      <alignment vertical="center" wrapText="1"/>
    </xf>
    <xf numFmtId="49" fontId="2" fillId="0" borderId="1" xfId="0" applyNumberFormat="1" applyFont="1" applyFill="1" applyBorder="1" applyAlignment="1">
      <alignment horizontal="left" vertical="center" wrapText="1"/>
    </xf>
    <xf numFmtId="0" fontId="16" fillId="0" borderId="0" xfId="0" applyFont="1"/>
    <xf numFmtId="2" fontId="4" fillId="0"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0" borderId="0" xfId="22" applyFont="1" applyFill="1" applyAlignment="1">
      <alignment horizontal="center" vertical="center" wrapText="1"/>
    </xf>
    <xf numFmtId="0" fontId="20" fillId="0" borderId="0" xfId="1" applyFont="1" applyFill="1" applyAlignment="1">
      <alignment horizontal="center" vertical="center" wrapText="1"/>
    </xf>
    <xf numFmtId="0" fontId="16" fillId="0" borderId="0" xfId="22" applyFont="1" applyFill="1" applyAlignment="1">
      <alignment horizontal="center" vertical="center" wrapText="1"/>
    </xf>
    <xf numFmtId="0" fontId="16" fillId="0" borderId="0" xfId="1" applyFont="1" applyFill="1" applyAlignment="1">
      <alignment horizontal="center" vertical="center" wrapText="1"/>
    </xf>
    <xf numFmtId="4" fontId="20" fillId="3" borderId="1" xfId="22" applyNumberFormat="1" applyFont="1" applyFill="1" applyBorder="1" applyAlignment="1">
      <alignment horizontal="center" vertical="center" wrapText="1"/>
    </xf>
    <xf numFmtId="0" fontId="16" fillId="3" borderId="1" xfId="0" applyFont="1" applyFill="1" applyBorder="1" applyAlignment="1">
      <alignment vertical="center" wrapText="1"/>
    </xf>
    <xf numFmtId="167" fontId="16" fillId="3" borderId="1" xfId="10" applyNumberFormat="1" applyFont="1" applyFill="1" applyBorder="1" applyAlignment="1">
      <alignment horizontal="left" vertical="center" wrapText="1"/>
    </xf>
    <xf numFmtId="0" fontId="16" fillId="0" borderId="0" xfId="22" applyFont="1" applyFill="1" applyAlignment="1">
      <alignment horizontal="left" vertical="center" wrapText="1"/>
    </xf>
    <xf numFmtId="0" fontId="16" fillId="0" borderId="0" xfId="22" applyFont="1" applyFill="1" applyBorder="1" applyAlignment="1">
      <alignment horizontal="center" vertical="center" wrapText="1"/>
    </xf>
    <xf numFmtId="167" fontId="20" fillId="3" borderId="1" xfId="22" applyNumberFormat="1" applyFont="1" applyFill="1" applyBorder="1" applyAlignment="1">
      <alignment horizontal="center" vertical="center" wrapText="1"/>
    </xf>
    <xf numFmtId="170" fontId="4" fillId="0" borderId="1" xfId="1" applyNumberFormat="1" applyFont="1" applyFill="1" applyBorder="1" applyAlignment="1">
      <alignment horizontal="center" vertical="center" wrapText="1"/>
    </xf>
    <xf numFmtId="2" fontId="2" fillId="0" borderId="0" xfId="1" applyNumberFormat="1" applyFont="1" applyFill="1" applyAlignment="1">
      <alignment horizontal="center" vertical="center" wrapText="1"/>
    </xf>
    <xf numFmtId="167" fontId="4" fillId="0" borderId="1" xfId="0" applyNumberFormat="1" applyFont="1" applyFill="1" applyBorder="1" applyAlignment="1">
      <alignment horizontal="left" vertical="center" wrapText="1"/>
    </xf>
    <xf numFmtId="0" fontId="25" fillId="0" borderId="0" xfId="0" applyFont="1" applyFill="1"/>
    <xf numFmtId="167" fontId="2" fillId="0" borderId="1" xfId="0" applyNumberFormat="1" applyFont="1" applyFill="1" applyBorder="1" applyAlignment="1">
      <alignment horizontal="center" vertical="center"/>
    </xf>
    <xf numFmtId="167" fontId="4" fillId="0" borderId="0" xfId="0" applyNumberFormat="1" applyFont="1" applyFill="1" applyBorder="1" applyAlignment="1">
      <alignment horizontal="left" vertical="center" wrapText="1"/>
    </xf>
    <xf numFmtId="0" fontId="18" fillId="0" borderId="0" xfId="0" applyFont="1" applyFill="1" applyAlignment="1">
      <alignment horizontal="center" vertical="center"/>
    </xf>
    <xf numFmtId="0" fontId="26" fillId="0" borderId="0" xfId="0" applyFont="1" applyFill="1"/>
    <xf numFmtId="0" fontId="16" fillId="0" borderId="0" xfId="0" applyFont="1" applyFill="1"/>
    <xf numFmtId="0" fontId="21" fillId="0" borderId="0" xfId="9" applyFont="1" applyFill="1" applyAlignment="1">
      <alignment vertical="center"/>
    </xf>
    <xf numFmtId="0" fontId="21" fillId="0" borderId="0" xfId="9" applyFont="1" applyFill="1" applyAlignment="1">
      <alignment vertical="center" wrapText="1"/>
    </xf>
    <xf numFmtId="0" fontId="20" fillId="0" borderId="0" xfId="9" applyFont="1" applyFill="1" applyAlignment="1">
      <alignment vertical="center"/>
    </xf>
    <xf numFmtId="0" fontId="20" fillId="0" borderId="0" xfId="9" applyFont="1" applyFill="1" applyAlignment="1">
      <alignment vertical="center" wrapText="1"/>
    </xf>
    <xf numFmtId="0" fontId="16" fillId="0" borderId="0" xfId="9" applyFont="1" applyFill="1" applyAlignment="1">
      <alignment horizontal="left" vertical="center"/>
    </xf>
    <xf numFmtId="0" fontId="16" fillId="0" borderId="0" xfId="9" applyFont="1" applyFill="1" applyAlignment="1">
      <alignment horizontal="center" vertical="center"/>
    </xf>
    <xf numFmtId="0" fontId="21" fillId="0" borderId="8" xfId="1" applyFont="1" applyFill="1" applyBorder="1" applyAlignment="1">
      <alignment horizontal="center" vertical="center" wrapText="1"/>
    </xf>
    <xf numFmtId="0" fontId="21" fillId="0" borderId="8" xfId="1" applyFont="1" applyFill="1" applyBorder="1" applyAlignment="1">
      <alignment horizontal="left" vertical="center" wrapText="1"/>
    </xf>
    <xf numFmtId="1" fontId="21" fillId="0" borderId="8" xfId="1" applyNumberFormat="1" applyFont="1" applyFill="1" applyBorder="1" applyAlignment="1">
      <alignment horizontal="center" vertical="center" wrapText="1"/>
    </xf>
    <xf numFmtId="2" fontId="21" fillId="0" borderId="8" xfId="1" applyNumberFormat="1" applyFont="1" applyFill="1" applyBorder="1" applyAlignment="1">
      <alignment horizontal="center" vertical="center"/>
    </xf>
    <xf numFmtId="170" fontId="21" fillId="0" borderId="8" xfId="1" applyNumberFormat="1" applyFont="1" applyFill="1" applyBorder="1" applyAlignment="1">
      <alignment horizontal="center" vertical="center"/>
    </xf>
    <xf numFmtId="169" fontId="21" fillId="0" borderId="8" xfId="1" applyNumberFormat="1" applyFont="1" applyFill="1" applyBorder="1" applyAlignment="1">
      <alignment horizontal="center" vertical="center" wrapText="1"/>
    </xf>
    <xf numFmtId="167" fontId="4" fillId="3" borderId="1" xfId="82" applyNumberFormat="1" applyFont="1" applyFill="1" applyBorder="1" applyAlignment="1">
      <alignment horizontal="left" vertical="center" wrapText="1"/>
    </xf>
    <xf numFmtId="2" fontId="4" fillId="0" borderId="1" xfId="0" applyNumberFormat="1" applyFont="1" applyFill="1" applyBorder="1" applyAlignment="1">
      <alignment horizontal="center"/>
    </xf>
    <xf numFmtId="0" fontId="4" fillId="0" borderId="1" xfId="1" applyFont="1" applyFill="1" applyBorder="1" applyAlignment="1">
      <alignment horizontal="center" vertical="center"/>
    </xf>
    <xf numFmtId="2" fontId="12" fillId="0" borderId="1" xfId="0" applyNumberFormat="1" applyFont="1" applyFill="1" applyBorder="1" applyAlignment="1">
      <alignment horizontal="right" vertical="center" wrapText="1"/>
    </xf>
    <xf numFmtId="0" fontId="12" fillId="0" borderId="1" xfId="40" applyFont="1" applyFill="1" applyBorder="1" applyAlignment="1">
      <alignment horizontal="justify" vertical="center" wrapText="1"/>
    </xf>
    <xf numFmtId="167" fontId="16" fillId="0" borderId="1" xfId="11" applyNumberFormat="1" applyFont="1" applyFill="1" applyBorder="1" applyAlignment="1">
      <alignment horizontal="center" vertical="center" wrapText="1"/>
    </xf>
    <xf numFmtId="167" fontId="2" fillId="0" borderId="1" xfId="0" applyNumberFormat="1" applyFont="1" applyFill="1" applyBorder="1" applyAlignment="1">
      <alignment horizontal="left" vertical="center" wrapText="1"/>
    </xf>
    <xf numFmtId="170" fontId="16" fillId="0" borderId="1" xfId="0" applyNumberFormat="1" applyFont="1" applyFill="1" applyBorder="1" applyAlignment="1">
      <alignment horizontal="right" vertical="center" wrapText="1"/>
    </xf>
    <xf numFmtId="170" fontId="20" fillId="3" borderId="1" xfId="0" applyNumberFormat="1" applyFont="1" applyFill="1" applyBorder="1" applyAlignment="1">
      <alignment horizontal="center" vertical="center"/>
    </xf>
    <xf numFmtId="0" fontId="16" fillId="0" borderId="0" xfId="9" applyNumberFormat="1" applyFont="1" applyFill="1" applyBorder="1" applyAlignment="1">
      <alignment horizontal="left" vertical="center"/>
    </xf>
    <xf numFmtId="0" fontId="16" fillId="0" borderId="0" xfId="9" applyNumberFormat="1" applyFont="1" applyFill="1" applyBorder="1" applyAlignment="1">
      <alignment horizontal="center" vertical="center"/>
    </xf>
    <xf numFmtId="2" fontId="20" fillId="3" borderId="1" xfId="0" applyNumberFormat="1" applyFont="1" applyFill="1" applyBorder="1" applyAlignment="1">
      <alignment horizontal="center" vertical="center"/>
    </xf>
    <xf numFmtId="167" fontId="16" fillId="0" borderId="1" xfId="0" applyNumberFormat="1" applyFont="1" applyFill="1" applyBorder="1" applyAlignment="1">
      <alignment horizontal="right" vertical="center" wrapText="1"/>
    </xf>
    <xf numFmtId="170" fontId="16" fillId="0" borderId="1" xfId="0" applyNumberFormat="1" applyFont="1" applyFill="1" applyBorder="1" applyAlignment="1">
      <alignment vertical="center" wrapText="1"/>
    </xf>
    <xf numFmtId="2" fontId="16" fillId="0" borderId="1" xfId="0" applyNumberFormat="1" applyFont="1" applyFill="1" applyBorder="1" applyAlignment="1">
      <alignment vertical="center" wrapText="1"/>
    </xf>
    <xf numFmtId="0" fontId="9" fillId="0" borderId="0" xfId="9" applyFont="1" applyFill="1" applyBorder="1" applyAlignment="1">
      <alignment vertical="center" wrapText="1"/>
    </xf>
    <xf numFmtId="0" fontId="13" fillId="0" borderId="0" xfId="9" applyFont="1" applyFill="1" applyAlignment="1">
      <alignment vertical="center"/>
    </xf>
    <xf numFmtId="0" fontId="11" fillId="0" borderId="0" xfId="9" applyFont="1" applyFill="1" applyBorder="1" applyAlignment="1">
      <alignment vertical="center"/>
    </xf>
    <xf numFmtId="0" fontId="27" fillId="0" borderId="0" xfId="0" applyFont="1" applyFill="1" applyAlignment="1">
      <alignment vertical="center" wrapText="1"/>
    </xf>
    <xf numFmtId="0" fontId="27" fillId="0" borderId="0" xfId="1" applyFont="1" applyFill="1" applyAlignment="1">
      <alignment horizontal="center" vertical="center" wrapText="1"/>
    </xf>
    <xf numFmtId="0" fontId="27" fillId="0" borderId="0" xfId="1" applyFont="1" applyFill="1" applyAlignment="1">
      <alignment horizontal="center" vertical="center"/>
    </xf>
    <xf numFmtId="0" fontId="9" fillId="0" borderId="0" xfId="1" applyFont="1" applyFill="1" applyBorder="1" applyAlignment="1">
      <alignment horizontal="center" vertical="center" wrapText="1"/>
    </xf>
    <xf numFmtId="0" fontId="9" fillId="0" borderId="0" xfId="1" applyFont="1" applyFill="1" applyAlignment="1">
      <alignment horizontal="center" vertical="center"/>
    </xf>
    <xf numFmtId="0" fontId="12" fillId="3" borderId="1" xfId="0" applyFont="1" applyFill="1" applyBorder="1" applyAlignment="1">
      <alignment horizontal="center" vertical="center"/>
    </xf>
    <xf numFmtId="2" fontId="12" fillId="3" borderId="1" xfId="22" applyNumberFormat="1" applyFont="1" applyFill="1" applyBorder="1" applyAlignment="1">
      <alignment horizontal="center" vertical="center" wrapText="1"/>
    </xf>
    <xf numFmtId="0" fontId="4" fillId="0" borderId="1" xfId="0" applyFont="1" applyFill="1" applyBorder="1" applyAlignment="1">
      <alignment horizontal="left" wrapText="1"/>
    </xf>
    <xf numFmtId="174" fontId="12" fillId="0" borderId="1" xfId="0" applyNumberFormat="1" applyFont="1" applyFill="1" applyBorder="1" applyAlignment="1">
      <alignment horizontal="center" vertical="center" wrapText="1"/>
    </xf>
    <xf numFmtId="174" fontId="10" fillId="0" borderId="1" xfId="0" applyNumberFormat="1" applyFont="1" applyFill="1" applyBorder="1" applyAlignment="1">
      <alignment horizontal="center" vertical="center" wrapText="1"/>
    </xf>
    <xf numFmtId="174" fontId="10" fillId="0" borderId="1" xfId="86" applyNumberFormat="1" applyFont="1" applyBorder="1" applyAlignment="1">
      <alignment horizontal="center" vertical="center" wrapText="1"/>
    </xf>
    <xf numFmtId="0" fontId="15" fillId="0" borderId="0" xfId="0" applyFont="1" applyFill="1" applyAlignment="1">
      <alignment horizontal="center" vertical="center" wrapText="1"/>
    </xf>
    <xf numFmtId="174" fontId="14" fillId="0" borderId="1" xfId="0" applyNumberFormat="1" applyFont="1" applyFill="1" applyBorder="1" applyAlignment="1">
      <alignment horizontal="center" vertical="center" wrapText="1"/>
    </xf>
    <xf numFmtId="174" fontId="12" fillId="0" borderId="1" xfId="0" applyNumberFormat="1" applyFont="1" applyFill="1" applyBorder="1" applyAlignment="1">
      <alignment horizontal="center" vertical="center"/>
    </xf>
    <xf numFmtId="174" fontId="10" fillId="0" borderId="1" xfId="85" applyNumberFormat="1" applyFont="1" applyFill="1" applyBorder="1" applyAlignment="1">
      <alignment horizontal="center" vertical="center" wrapText="1"/>
    </xf>
    <xf numFmtId="174" fontId="10" fillId="0" borderId="1" xfId="10" applyNumberFormat="1" applyFont="1" applyBorder="1" applyAlignment="1">
      <alignment horizontal="center" vertical="center" wrapText="1"/>
    </xf>
    <xf numFmtId="0" fontId="10" fillId="0" borderId="1" xfId="0" applyFont="1" applyFill="1" applyBorder="1" applyAlignment="1">
      <alignment vertical="center"/>
    </xf>
    <xf numFmtId="0" fontId="13" fillId="0" borderId="0" xfId="0" applyFont="1" applyFill="1" applyBorder="1"/>
    <xf numFmtId="0" fontId="13" fillId="0" borderId="0" xfId="0" applyFont="1" applyFill="1"/>
    <xf numFmtId="2" fontId="12" fillId="0" borderId="1" xfId="0" applyNumberFormat="1" applyFont="1" applyFill="1" applyBorder="1" applyAlignment="1">
      <alignment vertical="center" wrapText="1"/>
    </xf>
    <xf numFmtId="4" fontId="12" fillId="3" borderId="1" xfId="0" applyNumberFormat="1" applyFont="1" applyFill="1" applyBorder="1" applyAlignment="1">
      <alignment horizontal="center" vertical="center"/>
    </xf>
    <xf numFmtId="0" fontId="27" fillId="0" borderId="0" xfId="9" applyFont="1" applyFill="1" applyAlignment="1">
      <alignment horizontal="center" vertical="center"/>
    </xf>
    <xf numFmtId="0" fontId="27" fillId="0" borderId="0" xfId="9" applyFont="1" applyFill="1" applyAlignment="1">
      <alignment vertical="center" wrapText="1"/>
    </xf>
    <xf numFmtId="167" fontId="28" fillId="0" borderId="1" xfId="9" applyNumberFormat="1" applyFont="1" applyFill="1" applyBorder="1" applyAlignment="1">
      <alignment horizontal="center" vertical="center" wrapText="1"/>
    </xf>
    <xf numFmtId="0" fontId="27" fillId="0" borderId="0" xfId="9" applyFont="1" applyFill="1" applyBorder="1" applyAlignment="1">
      <alignment horizontal="center" vertical="center"/>
    </xf>
    <xf numFmtId="0" fontId="27" fillId="0" borderId="0" xfId="9" applyNumberFormat="1" applyFont="1" applyFill="1" applyBorder="1" applyAlignment="1">
      <alignment horizontal="center" vertical="center"/>
    </xf>
    <xf numFmtId="170" fontId="12"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0" fontId="12" fillId="0" borderId="1" xfId="9" applyFont="1" applyFill="1" applyBorder="1" applyAlignment="1">
      <alignment horizontal="center" vertical="center" wrapText="1"/>
    </xf>
    <xf numFmtId="2" fontId="12" fillId="0" borderId="1" xfId="9" applyNumberFormat="1" applyFont="1" applyFill="1" applyBorder="1" applyAlignment="1">
      <alignment horizontal="center" vertical="center" wrapText="1"/>
    </xf>
    <xf numFmtId="167" fontId="1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167" fontId="20" fillId="3" borderId="1" xfId="10" applyNumberFormat="1" applyFont="1" applyFill="1" applyBorder="1" applyAlignment="1">
      <alignment horizontal="center" vertical="center" wrapText="1"/>
    </xf>
    <xf numFmtId="0" fontId="27" fillId="0" borderId="0" xfId="9" applyFont="1" applyFill="1" applyAlignment="1">
      <alignment vertical="center"/>
    </xf>
    <xf numFmtId="0" fontId="28" fillId="0" borderId="0" xfId="9" applyFont="1" applyFill="1" applyAlignment="1">
      <alignment vertical="center"/>
    </xf>
    <xf numFmtId="0" fontId="18" fillId="0" borderId="0" xfId="0" applyFont="1" applyFill="1"/>
    <xf numFmtId="0" fontId="18" fillId="0" borderId="0" xfId="9" applyFont="1" applyFill="1" applyAlignment="1">
      <alignment vertical="center" wrapText="1"/>
    </xf>
    <xf numFmtId="0" fontId="18" fillId="0" borderId="0" xfId="9" applyFont="1" applyFill="1" applyAlignment="1">
      <alignment horizontal="center" vertical="center"/>
    </xf>
    <xf numFmtId="0" fontId="10" fillId="0" borderId="11" xfId="9" applyFont="1" applyFill="1" applyBorder="1" applyAlignment="1">
      <alignment horizontal="center" vertical="center" wrapText="1"/>
    </xf>
    <xf numFmtId="0" fontId="2" fillId="0" borderId="0" xfId="1" applyFont="1" applyFill="1" applyAlignment="1">
      <alignment horizontal="left" vertical="center"/>
    </xf>
    <xf numFmtId="0" fontId="28" fillId="0" borderId="0" xfId="9" applyFont="1" applyFill="1" applyAlignment="1">
      <alignment horizontal="center" vertical="center"/>
    </xf>
    <xf numFmtId="0" fontId="28" fillId="0" borderId="0" xfId="9" applyFont="1" applyFill="1" applyAlignment="1">
      <alignment vertical="center" wrapText="1"/>
    </xf>
    <xf numFmtId="0" fontId="12" fillId="0" borderId="0" xfId="9" applyFont="1" applyFill="1" applyAlignment="1">
      <alignment vertical="center" wrapText="1"/>
    </xf>
    <xf numFmtId="0" fontId="2" fillId="0" borderId="0" xfId="9" applyFont="1" applyFill="1" applyAlignment="1">
      <alignment horizontal="left" vertical="center"/>
    </xf>
    <xf numFmtId="170" fontId="12" fillId="3" borderId="1" xfId="0" applyNumberFormat="1" applyFont="1" applyFill="1" applyBorder="1" applyAlignment="1">
      <alignment horizontal="center" vertical="center"/>
    </xf>
    <xf numFmtId="0" fontId="12" fillId="3" borderId="1" xfId="0" applyFont="1" applyFill="1" applyBorder="1"/>
    <xf numFmtId="167" fontId="12" fillId="0" borderId="0" xfId="9" applyNumberFormat="1" applyFont="1" applyFill="1" applyBorder="1" applyAlignment="1">
      <alignment horizontal="center" vertical="center"/>
    </xf>
    <xf numFmtId="0" fontId="2" fillId="0" borderId="0" xfId="1" applyFont="1" applyFill="1" applyAlignment="1">
      <alignment horizontal="center" vertical="center"/>
    </xf>
    <xf numFmtId="0" fontId="16" fillId="3" borderId="1" xfId="0" applyFont="1" applyFill="1" applyBorder="1" applyAlignment="1">
      <alignment horizontal="left" vertical="center" wrapText="1"/>
    </xf>
    <xf numFmtId="167" fontId="4" fillId="0" borderId="1" xfId="0" applyNumberFormat="1" applyFont="1" applyBorder="1" applyAlignment="1">
      <alignment horizontal="center" vertical="center" wrapText="1"/>
    </xf>
    <xf numFmtId="0" fontId="34" fillId="3" borderId="1" xfId="0" applyFont="1" applyFill="1" applyBorder="1" applyAlignment="1">
      <alignment horizontal="left" vertical="center" wrapText="1"/>
    </xf>
    <xf numFmtId="167" fontId="20" fillId="0" borderId="1" xfId="1" applyNumberFormat="1" applyFont="1" applyFill="1" applyBorder="1" applyAlignment="1">
      <alignment horizontal="left" vertical="center" wrapText="1"/>
    </xf>
    <xf numFmtId="2" fontId="21" fillId="0" borderId="1" xfId="0" applyNumberFormat="1" applyFont="1" applyFill="1" applyBorder="1" applyAlignment="1">
      <alignment horizontal="right" vertical="center" wrapText="1"/>
    </xf>
    <xf numFmtId="0" fontId="21" fillId="0" borderId="1" xfId="0" applyFont="1" applyFill="1" applyBorder="1" applyAlignment="1">
      <alignment horizontal="right" vertical="center" wrapText="1"/>
    </xf>
    <xf numFmtId="167" fontId="21" fillId="0" borderId="1" xfId="82" applyNumberFormat="1" applyFont="1" applyFill="1" applyBorder="1" applyAlignment="1">
      <alignment horizontal="left" vertical="center" wrapText="1"/>
    </xf>
    <xf numFmtId="170" fontId="22" fillId="0" borderId="1" xfId="1" applyNumberFormat="1" applyFont="1" applyFill="1" applyBorder="1" applyAlignment="1">
      <alignment vertical="center" wrapText="1"/>
    </xf>
    <xf numFmtId="170" fontId="21" fillId="0" borderId="1" xfId="10" applyNumberFormat="1" applyFont="1" applyFill="1" applyBorder="1" applyAlignment="1">
      <alignment vertical="center" wrapText="1"/>
    </xf>
    <xf numFmtId="170" fontId="20" fillId="0" borderId="1" xfId="1" applyNumberFormat="1" applyFont="1" applyFill="1" applyBorder="1" applyAlignment="1">
      <alignment vertical="center" wrapText="1"/>
    </xf>
    <xf numFmtId="170" fontId="4" fillId="0" borderId="1" xfId="1" applyNumberFormat="1" applyFont="1" applyFill="1" applyBorder="1" applyAlignment="1">
      <alignment vertical="center" wrapText="1"/>
    </xf>
    <xf numFmtId="170" fontId="2" fillId="0" borderId="1" xfId="1" applyNumberFormat="1" applyFont="1" applyFill="1" applyBorder="1" applyAlignment="1">
      <alignment vertical="center" wrapText="1"/>
    </xf>
    <xf numFmtId="167" fontId="16" fillId="0" borderId="1" xfId="0" applyNumberFormat="1" applyFont="1" applyFill="1" applyBorder="1" applyAlignment="1">
      <alignment vertical="center" wrapText="1"/>
    </xf>
    <xf numFmtId="2" fontId="16" fillId="0" borderId="1" xfId="0" applyNumberFormat="1" applyFont="1" applyFill="1" applyBorder="1" applyAlignment="1">
      <alignment horizontal="right" vertical="center" wrapText="1"/>
    </xf>
    <xf numFmtId="167" fontId="4" fillId="0" borderId="1" xfId="10" applyNumberFormat="1" applyFont="1" applyFill="1" applyBorder="1" applyAlignment="1">
      <alignment horizontal="left" vertical="center" wrapText="1"/>
    </xf>
    <xf numFmtId="4" fontId="4" fillId="0" borderId="1" xfId="1" applyNumberFormat="1" applyFont="1" applyFill="1" applyBorder="1" applyAlignment="1">
      <alignment vertical="center" wrapText="1"/>
    </xf>
    <xf numFmtId="4" fontId="16" fillId="0" borderId="1" xfId="0" applyNumberFormat="1" applyFont="1" applyFill="1" applyBorder="1" applyAlignment="1">
      <alignment vertical="center" wrapText="1"/>
    </xf>
    <xf numFmtId="172" fontId="16" fillId="0" borderId="1" xfId="0" applyNumberFormat="1" applyFont="1" applyFill="1" applyBorder="1" applyAlignment="1">
      <alignment vertical="center" wrapText="1"/>
    </xf>
    <xf numFmtId="0" fontId="16" fillId="0" borderId="1" xfId="0" quotePrefix="1" applyFont="1" applyFill="1" applyBorder="1" applyAlignment="1">
      <alignment horizontal="left" vertical="center" wrapText="1"/>
    </xf>
    <xf numFmtId="177" fontId="4" fillId="0" borderId="1" xfId="1" applyNumberFormat="1" applyFont="1" applyFill="1" applyBorder="1" applyAlignment="1">
      <alignment vertical="center" wrapText="1"/>
    </xf>
    <xf numFmtId="177" fontId="16" fillId="0" borderId="1" xfId="0" applyNumberFormat="1" applyFont="1" applyFill="1" applyBorder="1" applyAlignment="1">
      <alignment vertical="center" wrapText="1"/>
    </xf>
    <xf numFmtId="4" fontId="4" fillId="0" borderId="1" xfId="82" applyNumberFormat="1" applyFont="1" applyFill="1" applyBorder="1" applyAlignment="1">
      <alignment horizontal="left" vertical="center" wrapText="1"/>
    </xf>
    <xf numFmtId="4" fontId="4" fillId="0" borderId="1" xfId="0" applyNumberFormat="1" applyFont="1" applyFill="1" applyBorder="1" applyAlignment="1">
      <alignment vertical="center" wrapText="1"/>
    </xf>
    <xf numFmtId="4" fontId="4" fillId="0" borderId="0" xfId="0" applyNumberFormat="1" applyFont="1" applyFill="1" applyAlignment="1">
      <alignment horizontal="left" vertical="center" wrapText="1"/>
    </xf>
    <xf numFmtId="170" fontId="4" fillId="3" borderId="1" xfId="1" applyNumberFormat="1" applyFont="1" applyFill="1" applyBorder="1" applyAlignment="1">
      <alignment vertical="center" wrapText="1"/>
    </xf>
    <xf numFmtId="167" fontId="20" fillId="3" borderId="1" xfId="10" applyNumberFormat="1" applyFont="1" applyFill="1" applyBorder="1" applyAlignment="1">
      <alignment horizontal="left" vertical="center" wrapText="1"/>
    </xf>
    <xf numFmtId="170" fontId="20" fillId="3" borderId="1" xfId="1" applyNumberFormat="1" applyFont="1" applyFill="1" applyBorder="1" applyAlignment="1">
      <alignment vertical="center" wrapText="1"/>
    </xf>
    <xf numFmtId="172" fontId="20" fillId="3" borderId="1" xfId="1" applyNumberFormat="1" applyFont="1" applyFill="1" applyBorder="1" applyAlignment="1">
      <alignment vertical="center" wrapText="1"/>
    </xf>
    <xf numFmtId="170" fontId="20" fillId="3" borderId="1" xfId="1" applyNumberFormat="1" applyFont="1" applyFill="1" applyBorder="1" applyAlignment="1">
      <alignment horizontal="right" vertical="center" wrapText="1"/>
    </xf>
    <xf numFmtId="170" fontId="20" fillId="3" borderId="1" xfId="1" applyNumberFormat="1" applyFont="1" applyFill="1" applyBorder="1" applyAlignment="1">
      <alignment horizontal="center" vertical="center" wrapText="1"/>
    </xf>
    <xf numFmtId="0" fontId="20" fillId="3" borderId="1" xfId="0" quotePrefix="1" applyFont="1" applyFill="1" applyBorder="1" applyAlignment="1">
      <alignment horizontal="left" vertical="center" wrapText="1"/>
    </xf>
    <xf numFmtId="167" fontId="20" fillId="3" borderId="1" xfId="1" applyNumberFormat="1" applyFont="1" applyFill="1" applyBorder="1" applyAlignment="1">
      <alignment horizontal="center" vertical="center" wrapText="1"/>
    </xf>
    <xf numFmtId="173" fontId="20" fillId="3" borderId="1" xfId="10" applyNumberFormat="1" applyFont="1" applyFill="1" applyBorder="1" applyAlignment="1">
      <alignment horizontal="right" vertical="center" wrapText="1"/>
    </xf>
    <xf numFmtId="167" fontId="20" fillId="3" borderId="1" xfId="10" applyNumberFormat="1" applyFont="1" applyFill="1" applyBorder="1" applyAlignment="1">
      <alignment horizontal="right" vertical="center" wrapText="1"/>
    </xf>
    <xf numFmtId="170" fontId="20" fillId="3" borderId="1" xfId="10" applyNumberFormat="1" applyFont="1" applyFill="1" applyBorder="1" applyAlignment="1">
      <alignment horizontal="right" vertical="center" wrapText="1"/>
    </xf>
    <xf numFmtId="170" fontId="20" fillId="3" borderId="1" xfId="10" applyNumberFormat="1" applyFont="1" applyFill="1" applyBorder="1" applyAlignment="1">
      <alignment horizontal="left" vertical="center"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4" fontId="4" fillId="3" borderId="1" xfId="1" applyNumberFormat="1" applyFont="1" applyFill="1" applyBorder="1" applyAlignment="1">
      <alignment horizontal="center" vertical="center" wrapText="1"/>
    </xf>
    <xf numFmtId="0" fontId="4" fillId="3" borderId="1" xfId="0" applyFont="1" applyFill="1" applyBorder="1" applyAlignment="1">
      <alignment horizontal="center" vertical="center"/>
    </xf>
    <xf numFmtId="4" fontId="4" fillId="3" borderId="7"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4" fontId="2" fillId="3" borderId="7" xfId="1" applyNumberFormat="1" applyFont="1" applyFill="1" applyBorder="1" applyAlignment="1">
      <alignment horizontal="center" vertical="center" wrapText="1"/>
    </xf>
    <xf numFmtId="170" fontId="4" fillId="3" borderId="1" xfId="1" applyNumberFormat="1" applyFont="1" applyFill="1" applyBorder="1" applyAlignment="1">
      <alignment horizontal="center" vertical="center" wrapText="1"/>
    </xf>
    <xf numFmtId="0" fontId="20" fillId="0" borderId="1" xfId="22" applyFont="1" applyFill="1" applyBorder="1" applyAlignment="1">
      <alignment horizontal="center" vertical="center" wrapText="1"/>
    </xf>
    <xf numFmtId="0" fontId="12" fillId="0" borderId="1" xfId="22" applyFont="1" applyFill="1" applyBorder="1" applyAlignment="1">
      <alignment horizontal="center" vertical="center" wrapText="1"/>
    </xf>
    <xf numFmtId="0" fontId="2" fillId="0" borderId="1" xfId="22" applyFont="1" applyFill="1" applyBorder="1" applyAlignment="1">
      <alignment horizontal="center" vertical="center" wrapText="1"/>
    </xf>
    <xf numFmtId="0" fontId="12" fillId="0" borderId="1" xfId="9" applyFont="1" applyFill="1" applyBorder="1" applyAlignment="1">
      <alignment horizontal="center" vertical="center" wrapText="1"/>
    </xf>
    <xf numFmtId="0" fontId="34" fillId="3" borderId="6" xfId="22" applyFont="1" applyFill="1" applyBorder="1" applyAlignment="1">
      <alignment horizontal="center" vertical="center" wrapText="1"/>
    </xf>
    <xf numFmtId="0" fontId="35" fillId="3" borderId="1" xfId="22" applyFont="1" applyFill="1" applyBorder="1" applyAlignment="1">
      <alignment horizontal="center" vertical="center" wrapText="1"/>
    </xf>
    <xf numFmtId="0" fontId="34" fillId="3" borderId="1" xfId="22" applyFont="1" applyFill="1" applyBorder="1" applyAlignment="1">
      <alignment horizontal="center" vertical="center" wrapText="1"/>
    </xf>
    <xf numFmtId="0" fontId="35" fillId="3" borderId="1" xfId="22" applyFont="1" applyFill="1" applyBorder="1" applyAlignment="1">
      <alignment horizontal="left" vertical="center" wrapText="1"/>
    </xf>
    <xf numFmtId="0" fontId="34" fillId="3" borderId="1" xfId="0" applyFont="1" applyFill="1" applyBorder="1" applyAlignment="1" applyProtection="1">
      <alignment horizontal="left" vertical="center" wrapText="1"/>
      <protection hidden="1"/>
    </xf>
    <xf numFmtId="0" fontId="34" fillId="0" borderId="8" xfId="10" applyFont="1" applyFill="1" applyBorder="1" applyAlignment="1">
      <alignment horizontal="left" vertical="center" wrapText="1"/>
    </xf>
    <xf numFmtId="2" fontId="35" fillId="3" borderId="1" xfId="22" applyNumberFormat="1" applyFont="1" applyFill="1" applyBorder="1" applyAlignment="1">
      <alignment horizontal="center" vertical="center" wrapText="1"/>
    </xf>
    <xf numFmtId="2" fontId="34" fillId="3" borderId="1" xfId="22" applyNumberFormat="1" applyFont="1" applyFill="1" applyBorder="1" applyAlignment="1">
      <alignment horizontal="center" vertical="center" wrapText="1"/>
    </xf>
    <xf numFmtId="2" fontId="35" fillId="3" borderId="0" xfId="22" applyNumberFormat="1" applyFont="1" applyFill="1" applyBorder="1" applyAlignment="1">
      <alignment horizontal="center" vertical="center" wrapText="1"/>
    </xf>
    <xf numFmtId="0" fontId="35" fillId="3" borderId="1" xfId="22" applyFont="1" applyFill="1" applyBorder="1" applyAlignment="1">
      <alignment vertical="center" wrapText="1"/>
    </xf>
    <xf numFmtId="0" fontId="34" fillId="3" borderId="1" xfId="22" applyFont="1" applyFill="1" applyBorder="1" applyAlignment="1">
      <alignment vertical="center" wrapText="1"/>
    </xf>
    <xf numFmtId="2" fontId="2" fillId="0" borderId="1" xfId="0" applyNumberFormat="1" applyFont="1" applyBorder="1" applyAlignment="1">
      <alignment horizontal="center" vertical="center" wrapText="1"/>
    </xf>
    <xf numFmtId="167" fontId="2" fillId="0" borderId="1" xfId="0" applyNumberFormat="1" applyFont="1" applyBorder="1" applyAlignment="1">
      <alignment horizontal="left" vertical="center" wrapText="1"/>
    </xf>
    <xf numFmtId="167" fontId="4" fillId="0" borderId="1" xfId="0" applyNumberFormat="1" applyFont="1" applyBorder="1" applyAlignment="1">
      <alignment horizontal="left" vertical="center" wrapText="1"/>
    </xf>
    <xf numFmtId="0" fontId="4" fillId="0" borderId="1" xfId="0" quotePrefix="1"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3" fontId="4" fillId="0" borderId="1" xfId="0" applyNumberFormat="1" applyFont="1" applyFill="1" applyBorder="1" applyAlignment="1">
      <alignment vertical="center"/>
    </xf>
    <xf numFmtId="4" fontId="4" fillId="0" borderId="1" xfId="0" applyNumberFormat="1" applyFont="1" applyFill="1" applyBorder="1" applyAlignment="1">
      <alignment vertical="center"/>
    </xf>
    <xf numFmtId="0" fontId="4" fillId="0" borderId="1" xfId="0" quotePrefix="1" applyFont="1" applyFill="1" applyBorder="1" applyAlignment="1"/>
    <xf numFmtId="0" fontId="2" fillId="0" borderId="1" xfId="0" quotePrefix="1" applyFont="1" applyFill="1" applyBorder="1" applyAlignment="1">
      <alignment horizontal="center"/>
    </xf>
    <xf numFmtId="170" fontId="4" fillId="0" borderId="1" xfId="0" applyNumberFormat="1" applyFont="1" applyBorder="1" applyAlignment="1">
      <alignment vertical="center" wrapText="1"/>
    </xf>
    <xf numFmtId="170" fontId="2" fillId="0" borderId="1" xfId="0" applyNumberFormat="1" applyFont="1" applyBorder="1" applyAlignment="1">
      <alignment vertical="center" wrapText="1"/>
    </xf>
    <xf numFmtId="0" fontId="4" fillId="0" borderId="1" xfId="0" applyNumberFormat="1" applyFont="1" applyFill="1" applyBorder="1" applyAlignment="1">
      <alignment horizontal="center" vertical="center"/>
    </xf>
    <xf numFmtId="167" fontId="4" fillId="0" borderId="1" xfId="10" applyNumberFormat="1" applyFont="1" applyFill="1" applyBorder="1" applyAlignment="1">
      <alignment vertical="center" wrapText="1"/>
    </xf>
    <xf numFmtId="167" fontId="2" fillId="0" borderId="1" xfId="10" applyNumberFormat="1"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167" fontId="4" fillId="3" borderId="1" xfId="0" applyNumberFormat="1" applyFont="1" applyFill="1" applyBorder="1" applyAlignment="1">
      <alignment horizontal="center" vertical="center" wrapText="1"/>
    </xf>
    <xf numFmtId="167" fontId="2" fillId="3" borderId="1" xfId="0" applyNumberFormat="1" applyFont="1" applyFill="1" applyBorder="1" applyAlignment="1">
      <alignment horizontal="left" vertical="center" wrapText="1"/>
    </xf>
    <xf numFmtId="167" fontId="2" fillId="3" borderId="1" xfId="0" applyNumberFormat="1" applyFont="1" applyFill="1" applyBorder="1" applyAlignment="1">
      <alignment horizontal="center" vertical="center" wrapText="1"/>
    </xf>
    <xf numFmtId="178" fontId="4" fillId="0" borderId="1" xfId="91" applyNumberFormat="1" applyFont="1" applyBorder="1" applyAlignment="1">
      <alignment horizontal="center" vertical="center" wrapText="1"/>
    </xf>
    <xf numFmtId="167" fontId="4" fillId="0" borderId="7" xfId="0" applyNumberFormat="1" applyFont="1" applyBorder="1" applyAlignment="1">
      <alignment horizontal="center" vertical="center" wrapText="1"/>
    </xf>
    <xf numFmtId="0" fontId="20" fillId="3" borderId="1" xfId="0" quotePrefix="1" applyNumberFormat="1" applyFont="1" applyFill="1" applyBorder="1" applyAlignment="1">
      <alignment horizontal="center" vertical="center"/>
    </xf>
    <xf numFmtId="4" fontId="20" fillId="3" borderId="1" xfId="10" applyNumberFormat="1" applyFont="1" applyFill="1" applyBorder="1" applyAlignment="1">
      <alignment horizontal="right" vertical="center" wrapText="1"/>
    </xf>
    <xf numFmtId="4" fontId="20" fillId="3" borderId="1" xfId="0" applyNumberFormat="1" applyFont="1" applyFill="1" applyBorder="1" applyAlignment="1">
      <alignment horizontal="right" vertical="center"/>
    </xf>
    <xf numFmtId="0" fontId="20" fillId="3" borderId="1" xfId="0" quotePrefix="1" applyFont="1" applyFill="1" applyBorder="1" applyAlignment="1">
      <alignment horizontal="left"/>
    </xf>
    <xf numFmtId="176" fontId="20" fillId="3" borderId="1" xfId="0" applyNumberFormat="1" applyFont="1" applyFill="1" applyBorder="1" applyAlignment="1">
      <alignment horizontal="center"/>
    </xf>
    <xf numFmtId="167" fontId="16" fillId="3" borderId="1" xfId="0" applyNumberFormat="1" applyFont="1" applyFill="1" applyBorder="1" applyAlignment="1">
      <alignment horizontal="center" vertical="center" wrapText="1"/>
    </xf>
    <xf numFmtId="2" fontId="16" fillId="3" borderId="1" xfId="0" applyNumberFormat="1" applyFont="1" applyFill="1" applyBorder="1" applyAlignment="1">
      <alignment horizontal="right" vertical="center" wrapText="1"/>
    </xf>
    <xf numFmtId="167" fontId="16" fillId="3" borderId="1" xfId="0" applyNumberFormat="1" applyFont="1" applyFill="1" applyBorder="1" applyAlignment="1">
      <alignment horizontal="right" vertical="center" wrapText="1"/>
    </xf>
    <xf numFmtId="4" fontId="16" fillId="3" borderId="1" xfId="0" applyNumberFormat="1" applyFont="1" applyFill="1" applyBorder="1" applyAlignment="1">
      <alignment horizontal="right" vertical="center" wrapText="1"/>
    </xf>
    <xf numFmtId="0" fontId="16" fillId="3" borderId="1" xfId="0" quotePrefix="1" applyFont="1" applyFill="1" applyBorder="1" applyAlignment="1">
      <alignment horizontal="left" wrapText="1"/>
    </xf>
    <xf numFmtId="0" fontId="16" fillId="3" borderId="1" xfId="0" quotePrefix="1" applyNumberFormat="1" applyFont="1" applyFill="1" applyBorder="1" applyAlignment="1">
      <alignment horizontal="center" vertical="center"/>
    </xf>
    <xf numFmtId="4" fontId="16" fillId="3" borderId="1" xfId="10" applyNumberFormat="1" applyFont="1" applyFill="1" applyBorder="1" applyAlignment="1">
      <alignment horizontal="right" vertical="center" wrapText="1"/>
    </xf>
    <xf numFmtId="2" fontId="16" fillId="3" borderId="1" xfId="0" applyNumberFormat="1" applyFont="1" applyFill="1" applyBorder="1" applyAlignment="1">
      <alignment horizontal="right" vertical="center"/>
    </xf>
    <xf numFmtId="4" fontId="16" fillId="3" borderId="1" xfId="0" applyNumberFormat="1" applyFont="1" applyFill="1" applyBorder="1" applyAlignment="1">
      <alignment horizontal="right" vertical="center"/>
    </xf>
    <xf numFmtId="4" fontId="16" fillId="3" borderId="1" xfId="0" quotePrefix="1" applyNumberFormat="1" applyFont="1" applyFill="1" applyBorder="1" applyAlignment="1">
      <alignment horizontal="right" vertical="center"/>
    </xf>
    <xf numFmtId="4" fontId="20" fillId="3" borderId="1" xfId="0" quotePrefix="1" applyNumberFormat="1" applyFont="1" applyFill="1" applyBorder="1" applyAlignment="1">
      <alignment horizontal="right"/>
    </xf>
    <xf numFmtId="0" fontId="16" fillId="3" borderId="1" xfId="0" quotePrefix="1" applyFont="1" applyFill="1" applyBorder="1" applyAlignment="1">
      <alignment horizontal="left" vertical="top" wrapText="1"/>
    </xf>
    <xf numFmtId="0" fontId="20" fillId="3" borderId="1" xfId="0" quotePrefix="1" applyFont="1" applyFill="1" applyBorder="1" applyAlignment="1">
      <alignment horizontal="left" wrapText="1"/>
    </xf>
    <xf numFmtId="4" fontId="16" fillId="3" borderId="1" xfId="0" quotePrefix="1" applyNumberFormat="1" applyFont="1" applyFill="1" applyBorder="1" applyAlignment="1">
      <alignment horizontal="right"/>
    </xf>
    <xf numFmtId="2" fontId="20" fillId="3" borderId="1" xfId="0" applyNumberFormat="1" applyFont="1" applyFill="1" applyBorder="1" applyAlignment="1">
      <alignment horizontal="right" vertical="center"/>
    </xf>
    <xf numFmtId="0" fontId="16" fillId="3" borderId="1" xfId="0" applyFont="1" applyFill="1" applyBorder="1" applyAlignment="1">
      <alignment horizontal="right" vertical="center" wrapText="1"/>
    </xf>
    <xf numFmtId="167" fontId="4" fillId="0" borderId="1" xfId="10" applyNumberFormat="1" applyFont="1" applyFill="1" applyBorder="1" applyAlignment="1">
      <alignment horizontal="center" vertical="center" wrapText="1"/>
    </xf>
    <xf numFmtId="170" fontId="4" fillId="0" borderId="1" xfId="10"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hidden="1"/>
    </xf>
    <xf numFmtId="167" fontId="4" fillId="0" borderId="1" xfId="11" applyNumberFormat="1" applyFont="1" applyFill="1" applyBorder="1" applyAlignment="1">
      <alignment horizontal="center" vertical="center" wrapText="1"/>
    </xf>
    <xf numFmtId="170" fontId="2" fillId="0" borderId="1" xfId="1"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170" fontId="20" fillId="3" borderId="1" xfId="1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right" vertical="center" wrapText="1"/>
    </xf>
    <xf numFmtId="167" fontId="16" fillId="0" borderId="1" xfId="82" applyNumberFormat="1" applyFont="1" applyFill="1" applyBorder="1" applyAlignment="1">
      <alignment horizontal="left" vertical="center" wrapText="1"/>
    </xf>
    <xf numFmtId="170" fontId="16" fillId="0" borderId="1" xfId="10" applyNumberFormat="1" applyFont="1" applyFill="1" applyBorder="1" applyAlignment="1">
      <alignment vertical="center" wrapText="1"/>
    </xf>
    <xf numFmtId="170" fontId="4" fillId="0" borderId="1" xfId="82" applyNumberFormat="1" applyFont="1" applyFill="1" applyBorder="1" applyAlignment="1">
      <alignment vertical="center" wrapText="1"/>
    </xf>
    <xf numFmtId="0" fontId="16" fillId="3" borderId="1" xfId="0" applyFont="1" applyFill="1" applyBorder="1" applyAlignment="1">
      <alignment horizontal="center" vertical="center" wrapText="1"/>
    </xf>
    <xf numFmtId="170" fontId="16" fillId="3" borderId="1" xfId="82"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2" fontId="16" fillId="3" borderId="1" xfId="0" applyNumberFormat="1" applyFont="1" applyFill="1" applyBorder="1" applyAlignment="1">
      <alignment vertical="center" wrapText="1"/>
    </xf>
    <xf numFmtId="0" fontId="16" fillId="3" borderId="0" xfId="0" applyFont="1" applyFill="1" applyAlignment="1">
      <alignment vertical="center" wrapText="1"/>
    </xf>
    <xf numFmtId="172" fontId="16" fillId="3" borderId="1" xfId="0" applyNumberFormat="1" applyFont="1" applyFill="1" applyBorder="1" applyAlignment="1">
      <alignment vertical="center" wrapText="1"/>
    </xf>
    <xf numFmtId="171" fontId="16" fillId="3" borderId="1" xfId="0" applyNumberFormat="1" applyFont="1" applyFill="1" applyBorder="1" applyAlignment="1">
      <alignment vertical="center" wrapText="1"/>
    </xf>
    <xf numFmtId="170" fontId="16" fillId="0" borderId="1" xfId="82" applyNumberFormat="1" applyFont="1" applyFill="1" applyBorder="1" applyAlignment="1">
      <alignment vertical="center" wrapText="1"/>
    </xf>
    <xf numFmtId="167" fontId="16"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167" fontId="2" fillId="0" borderId="1" xfId="82" applyNumberFormat="1" applyFont="1" applyFill="1" applyBorder="1" applyAlignment="1">
      <alignment horizontal="left" vertical="center" wrapText="1"/>
    </xf>
    <xf numFmtId="170" fontId="20" fillId="0" borderId="1" xfId="82"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0" fontId="20" fillId="0" borderId="1" xfId="0" applyFont="1" applyFill="1" applyBorder="1" applyAlignment="1">
      <alignment horizontal="right" vertical="center" wrapText="1"/>
    </xf>
    <xf numFmtId="169" fontId="20" fillId="0" borderId="1" xfId="0" applyNumberFormat="1" applyFont="1" applyFill="1" applyBorder="1" applyAlignment="1">
      <alignment horizontal="right" vertical="center" wrapText="1"/>
    </xf>
    <xf numFmtId="2" fontId="20" fillId="0" borderId="1" xfId="0" applyNumberFormat="1" applyFont="1" applyFill="1" applyBorder="1" applyAlignment="1">
      <alignment horizontal="right" vertical="center" wrapText="1"/>
    </xf>
    <xf numFmtId="2" fontId="20" fillId="0" borderId="1" xfId="0" applyNumberFormat="1" applyFont="1" applyFill="1" applyBorder="1" applyAlignment="1">
      <alignment vertical="center" wrapText="1"/>
    </xf>
    <xf numFmtId="167" fontId="20" fillId="0" borderId="1" xfId="0" applyNumberFormat="1" applyFont="1" applyFill="1" applyBorder="1" applyAlignment="1">
      <alignment horizontal="left" vertical="center" wrapText="1"/>
    </xf>
    <xf numFmtId="171" fontId="16" fillId="0" borderId="1" xfId="0" applyNumberFormat="1" applyFont="1" applyFill="1" applyBorder="1" applyAlignment="1">
      <alignment horizontal="right" vertical="center" wrapText="1"/>
    </xf>
    <xf numFmtId="2" fontId="2" fillId="3" borderId="1" xfId="22" applyNumberFormat="1"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hidden="1"/>
    </xf>
    <xf numFmtId="0" fontId="4" fillId="3" borderId="1" xfId="22" applyFont="1" applyFill="1" applyBorder="1" applyAlignment="1">
      <alignment horizontal="center" vertical="center" wrapText="1"/>
    </xf>
    <xf numFmtId="0" fontId="4" fillId="3" borderId="1" xfId="22" applyFont="1" applyFill="1" applyBorder="1" applyAlignment="1">
      <alignment horizontal="left" vertical="center" wrapText="1"/>
    </xf>
    <xf numFmtId="2" fontId="4" fillId="3" borderId="1" xfId="22" applyNumberFormat="1" applyFont="1" applyFill="1" applyBorder="1" applyAlignment="1">
      <alignment horizontal="center" vertical="center" wrapText="1"/>
    </xf>
    <xf numFmtId="0" fontId="4" fillId="3" borderId="1" xfId="22" applyFont="1" applyFill="1" applyBorder="1" applyAlignment="1">
      <alignment vertical="center" wrapText="1"/>
    </xf>
    <xf numFmtId="0" fontId="2" fillId="3" borderId="1" xfId="22" applyFont="1" applyFill="1" applyBorder="1" applyAlignment="1">
      <alignment horizontal="center" vertical="center" wrapText="1"/>
    </xf>
    <xf numFmtId="0" fontId="2" fillId="3" borderId="1" xfId="22" applyFont="1" applyFill="1" applyBorder="1" applyAlignment="1">
      <alignment vertical="center" wrapText="1"/>
    </xf>
    <xf numFmtId="0" fontId="4" fillId="3" borderId="1" xfId="22" applyFont="1" applyFill="1" applyBorder="1" applyAlignment="1">
      <alignment vertical="center"/>
    </xf>
    <xf numFmtId="0" fontId="2" fillId="3" borderId="1" xfId="0" applyFont="1" applyFill="1" applyBorder="1" applyAlignment="1">
      <alignment horizontal="left" vertical="center" wrapText="1"/>
    </xf>
    <xf numFmtId="2" fontId="4" fillId="3" borderId="1" xfId="22" applyNumberFormat="1" applyFont="1" applyFill="1" applyBorder="1" applyAlignment="1">
      <alignment horizontal="left" vertical="center" wrapText="1"/>
    </xf>
    <xf numFmtId="2" fontId="18" fillId="0" borderId="0" xfId="1" applyNumberFormat="1" applyFont="1" applyFill="1" applyAlignment="1">
      <alignment horizontal="center" vertical="center" wrapText="1"/>
    </xf>
    <xf numFmtId="0" fontId="4" fillId="0" borderId="1" xfId="0" applyFont="1" applyFill="1" applyBorder="1" applyAlignment="1">
      <alignment horizontal="center" vertical="center"/>
    </xf>
    <xf numFmtId="0" fontId="12" fillId="0" borderId="1" xfId="22" applyFont="1" applyFill="1" applyBorder="1" applyAlignment="1">
      <alignment horizontal="left" vertical="center" wrapText="1"/>
    </xf>
    <xf numFmtId="0" fontId="10" fillId="0" borderId="1" xfId="22" applyFont="1" applyFill="1" applyBorder="1" applyAlignment="1">
      <alignment horizontal="center" vertical="center" wrapText="1"/>
    </xf>
    <xf numFmtId="170" fontId="12" fillId="0" borderId="1" xfId="22" applyNumberFormat="1" applyFont="1" applyFill="1" applyBorder="1" applyAlignment="1">
      <alignment horizontal="right" vertical="center"/>
    </xf>
    <xf numFmtId="0" fontId="10" fillId="0" borderId="1" xfId="22" applyFont="1" applyFill="1" applyBorder="1"/>
    <xf numFmtId="0" fontId="10" fillId="0" borderId="1" xfId="0" applyFont="1" applyFill="1" applyBorder="1" applyAlignment="1">
      <alignment horizontal="left" vertical="center" wrapText="1"/>
    </xf>
    <xf numFmtId="170" fontId="12" fillId="0" borderId="1" xfId="22" applyNumberFormat="1" applyFont="1" applyFill="1" applyBorder="1" applyAlignment="1">
      <alignment horizontal="center" vertical="center"/>
    </xf>
    <xf numFmtId="0" fontId="10" fillId="0" borderId="1" xfId="22" applyFont="1" applyFill="1" applyBorder="1" applyAlignment="1">
      <alignment horizontal="center"/>
    </xf>
    <xf numFmtId="0" fontId="12" fillId="3" borderId="1" xfId="0" applyFont="1" applyFill="1" applyBorder="1" applyAlignment="1" applyProtection="1">
      <alignment horizontal="left" wrapText="1"/>
      <protection hidden="1"/>
    </xf>
    <xf numFmtId="0" fontId="10" fillId="3" borderId="1" xfId="22" applyFont="1" applyFill="1" applyBorder="1" applyAlignment="1">
      <alignment horizontal="center" vertical="center" wrapText="1"/>
    </xf>
    <xf numFmtId="0" fontId="10" fillId="3" borderId="1" xfId="22" applyFont="1" applyFill="1" applyBorder="1" applyAlignment="1">
      <alignment horizontal="left" vertical="center" wrapText="1"/>
    </xf>
    <xf numFmtId="2" fontId="10" fillId="3" borderId="1" xfId="22" applyNumberFormat="1" applyFont="1" applyFill="1" applyBorder="1" applyAlignment="1">
      <alignment horizontal="center" vertical="center" wrapText="1"/>
    </xf>
    <xf numFmtId="0" fontId="10" fillId="3" borderId="1" xfId="22" applyFont="1" applyFill="1" applyBorder="1" applyAlignment="1">
      <alignment vertical="center" wrapText="1"/>
    </xf>
    <xf numFmtId="0" fontId="12" fillId="3" borderId="1" xfId="22" applyFont="1" applyFill="1" applyBorder="1" applyAlignment="1">
      <alignment horizontal="center" vertical="center" wrapText="1"/>
    </xf>
    <xf numFmtId="0" fontId="12" fillId="3" borderId="1" xfId="22" applyFont="1" applyFill="1" applyBorder="1" applyAlignment="1">
      <alignment horizontal="left" vertical="center" wrapText="1"/>
    </xf>
    <xf numFmtId="0" fontId="12" fillId="3" borderId="1" xfId="22" applyFont="1" applyFill="1" applyBorder="1" applyAlignment="1">
      <alignment vertical="center" wrapText="1"/>
    </xf>
    <xf numFmtId="0" fontId="10" fillId="3" borderId="1" xfId="22" applyFont="1" applyFill="1" applyBorder="1" applyAlignment="1">
      <alignment wrapText="1"/>
    </xf>
    <xf numFmtId="0" fontId="12" fillId="3" borderId="1" xfId="0" applyFont="1" applyFill="1" applyBorder="1" applyAlignment="1">
      <alignment horizontal="left" vertical="center" wrapText="1"/>
    </xf>
    <xf numFmtId="2" fontId="10" fillId="3" borderId="1" xfId="22" applyNumberFormat="1" applyFont="1" applyFill="1" applyBorder="1" applyAlignment="1">
      <alignment horizontal="left" vertical="center" wrapText="1"/>
    </xf>
    <xf numFmtId="170" fontId="10" fillId="0" borderId="1" xfId="9" applyNumberFormat="1" applyFont="1" applyFill="1" applyBorder="1" applyAlignment="1">
      <alignment horizontal="center" vertical="center" wrapText="1"/>
    </xf>
    <xf numFmtId="2" fontId="10" fillId="3" borderId="1" xfId="22" applyNumberFormat="1" applyFont="1" applyFill="1" applyBorder="1" applyAlignment="1">
      <alignment horizontal="right" vertical="center" wrapText="1"/>
    </xf>
    <xf numFmtId="0" fontId="10" fillId="3" borderId="1" xfId="22" applyFont="1" applyFill="1" applyBorder="1" applyAlignment="1">
      <alignment horizontal="right" vertical="center" wrapText="1"/>
    </xf>
    <xf numFmtId="2" fontId="12" fillId="3" borderId="1" xfId="22" applyNumberFormat="1" applyFont="1" applyFill="1" applyBorder="1" applyAlignment="1">
      <alignment horizontal="right" vertical="center" wrapText="1"/>
    </xf>
    <xf numFmtId="0" fontId="12" fillId="0" borderId="8" xfId="0" applyFont="1" applyFill="1" applyBorder="1" applyAlignment="1">
      <alignment horizontal="left" vertical="center" wrapText="1"/>
    </xf>
    <xf numFmtId="2" fontId="10" fillId="0" borderId="1" xfId="0" applyNumberFormat="1" applyFont="1" applyFill="1" applyBorder="1" applyAlignment="1">
      <alignment horizontal="center" vertical="center" wrapText="1"/>
    </xf>
    <xf numFmtId="0" fontId="38" fillId="0" borderId="1" xfId="0" applyFont="1" applyFill="1" applyBorder="1"/>
    <xf numFmtId="173" fontId="1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38" fillId="0" borderId="1" xfId="0" applyFont="1" applyFill="1" applyBorder="1" applyAlignment="1">
      <alignment horizontal="center"/>
    </xf>
    <xf numFmtId="2" fontId="10" fillId="0" borderId="1" xfId="22" applyNumberFormat="1" applyFont="1" applyFill="1" applyBorder="1" applyAlignment="1">
      <alignment horizontal="center" vertical="center" wrapText="1"/>
    </xf>
    <xf numFmtId="167" fontId="4" fillId="0" borderId="1" xfId="9" applyNumberFormat="1" applyFont="1" applyFill="1" applyBorder="1" applyAlignment="1">
      <alignment horizontal="center" vertical="center" wrapText="1"/>
    </xf>
    <xf numFmtId="2" fontId="4" fillId="0" borderId="1" xfId="9" applyNumberFormat="1" applyFont="1" applyFill="1" applyBorder="1" applyAlignment="1">
      <alignment horizontal="center" vertical="center" wrapText="1"/>
    </xf>
    <xf numFmtId="0" fontId="1" fillId="0" borderId="1" xfId="0" applyFont="1" applyFill="1" applyBorder="1"/>
    <xf numFmtId="2" fontId="4" fillId="0" borderId="1" xfId="0" applyNumberFormat="1" applyFont="1" applyFill="1" applyBorder="1" applyAlignment="1">
      <alignment horizontal="justify" vertical="center" wrapText="1"/>
    </xf>
    <xf numFmtId="0" fontId="2" fillId="0" borderId="13" xfId="0" applyFont="1" applyFill="1" applyBorder="1" applyAlignment="1">
      <alignment horizontal="center" vertical="center" wrapText="1"/>
    </xf>
    <xf numFmtId="2" fontId="2" fillId="0" borderId="1" xfId="0" applyNumberFormat="1" applyFont="1" applyFill="1" applyBorder="1" applyAlignment="1">
      <alignment horizontal="justify" vertical="center" wrapText="1"/>
    </xf>
    <xf numFmtId="170" fontId="4" fillId="0" borderId="7" xfId="0" applyNumberFormat="1" applyFont="1" applyBorder="1" applyAlignment="1">
      <alignment horizontal="center" vertical="center" wrapText="1"/>
    </xf>
    <xf numFmtId="0" fontId="4"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3" borderId="1" xfId="0" applyFont="1" applyFill="1" applyBorder="1" applyAlignment="1">
      <alignment vertical="center" wrapText="1"/>
    </xf>
    <xf numFmtId="170"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0" fillId="3" borderId="1" xfId="0" applyFont="1" applyFill="1" applyBorder="1" applyAlignment="1">
      <alignment vertical="center" wrapText="1"/>
    </xf>
    <xf numFmtId="4" fontId="10" fillId="3" borderId="1" xfId="1" applyNumberFormat="1" applyFont="1" applyFill="1" applyBorder="1" applyAlignment="1">
      <alignment horizontal="center" vertical="center" wrapText="1"/>
    </xf>
    <xf numFmtId="167" fontId="10" fillId="0" borderId="1" xfId="0" applyNumberFormat="1" applyFont="1" applyBorder="1" applyAlignment="1">
      <alignment horizontal="center" vertical="center" wrapText="1"/>
    </xf>
    <xf numFmtId="0" fontId="39" fillId="0" borderId="0" xfId="9" applyFont="1" applyFill="1" applyAlignment="1">
      <alignment horizontal="center" vertical="center"/>
    </xf>
    <xf numFmtId="0" fontId="39" fillId="0" borderId="0" xfId="9" applyFont="1" applyFill="1" applyAlignment="1">
      <alignment vertical="center" wrapText="1"/>
    </xf>
    <xf numFmtId="0" fontId="9" fillId="0" borderId="0" xfId="1" applyFont="1" applyFill="1" applyAlignment="1">
      <alignment horizontal="center" vertical="center"/>
    </xf>
    <xf numFmtId="167" fontId="4" fillId="3" borderId="1" xfId="0" applyNumberFormat="1" applyFont="1" applyFill="1" applyBorder="1" applyAlignment="1">
      <alignment horizontal="left" vertical="center" wrapText="1"/>
    </xf>
    <xf numFmtId="0" fontId="32" fillId="0" borderId="1" xfId="22" applyFont="1" applyFill="1" applyBorder="1" applyAlignment="1">
      <alignment horizontal="center" vertical="center" wrapText="1"/>
    </xf>
    <xf numFmtId="0" fontId="32" fillId="0" borderId="1" xfId="22" applyFont="1" applyFill="1" applyBorder="1" applyAlignment="1">
      <alignment horizontal="left" vertical="center" wrapText="1"/>
    </xf>
    <xf numFmtId="0" fontId="32" fillId="0" borderId="1" xfId="22" applyFont="1" applyFill="1" applyBorder="1" applyAlignment="1">
      <alignment horizontal="justify" vertical="center" wrapText="1"/>
    </xf>
    <xf numFmtId="0" fontId="32" fillId="0" borderId="1" xfId="22" applyFont="1" applyFill="1" applyBorder="1" applyAlignment="1">
      <alignment horizontal="center" vertical="center"/>
    </xf>
    <xf numFmtId="0" fontId="33" fillId="0" borderId="1" xfId="22" applyFont="1" applyFill="1" applyBorder="1"/>
    <xf numFmtId="0" fontId="33" fillId="0" borderId="1" xfId="22" applyFont="1" applyFill="1" applyBorder="1" applyAlignment="1">
      <alignment horizontal="center" vertical="center" wrapText="1"/>
    </xf>
    <xf numFmtId="0" fontId="33" fillId="0" borderId="1" xfId="22" applyFont="1" applyFill="1" applyBorder="1" applyAlignment="1">
      <alignment horizontal="left" vertical="center" wrapText="1"/>
    </xf>
    <xf numFmtId="0" fontId="33" fillId="0" borderId="1" xfId="22" applyFont="1" applyFill="1" applyBorder="1" applyAlignment="1">
      <alignment horizontal="right" vertical="center"/>
    </xf>
    <xf numFmtId="167" fontId="32" fillId="0" borderId="1" xfId="0" applyNumberFormat="1" applyFont="1" applyFill="1" applyBorder="1" applyAlignment="1">
      <alignment vertical="center" wrapText="1"/>
    </xf>
    <xf numFmtId="170" fontId="32" fillId="0" borderId="1" xfId="0" applyNumberFormat="1" applyFont="1" applyFill="1" applyBorder="1" applyAlignment="1">
      <alignment vertical="center" wrapText="1"/>
    </xf>
    <xf numFmtId="170" fontId="32" fillId="0" borderId="1" xfId="0" applyNumberFormat="1" applyFont="1" applyFill="1" applyBorder="1" applyAlignment="1">
      <alignment horizontal="center" vertical="center" wrapText="1"/>
    </xf>
    <xf numFmtId="170" fontId="32" fillId="0" borderId="1" xfId="0" applyNumberFormat="1" applyFont="1" applyFill="1" applyBorder="1" applyAlignment="1">
      <alignment horizontal="right"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3" fillId="0" borderId="1" xfId="14" applyFont="1" applyFill="1" applyBorder="1" applyAlignment="1">
      <alignment horizontal="left" vertical="center" wrapText="1"/>
    </xf>
    <xf numFmtId="2" fontId="32" fillId="0" borderId="1" xfId="22" applyNumberFormat="1" applyFont="1" applyFill="1" applyBorder="1" applyAlignment="1">
      <alignment horizontal="right" vertical="center" wrapText="1"/>
    </xf>
    <xf numFmtId="2" fontId="33" fillId="0" borderId="1" xfId="22" applyNumberFormat="1" applyFont="1" applyFill="1" applyBorder="1" applyAlignment="1">
      <alignment horizontal="right" vertical="center" wrapText="1"/>
    </xf>
    <xf numFmtId="2" fontId="33" fillId="0" borderId="1" xfId="22" applyNumberFormat="1" applyFont="1" applyFill="1" applyBorder="1" applyAlignment="1">
      <alignment horizontal="right" vertical="center"/>
    </xf>
    <xf numFmtId="0" fontId="33" fillId="0" borderId="1" xfId="14" applyFont="1" applyFill="1" applyBorder="1" applyAlignment="1">
      <alignment horizontal="center" vertical="center" wrapText="1"/>
    </xf>
    <xf numFmtId="167" fontId="32" fillId="0" borderId="1" xfId="0" applyNumberFormat="1" applyFont="1" applyFill="1" applyBorder="1" applyAlignment="1">
      <alignment horizontal="left" vertical="center" wrapText="1"/>
    </xf>
    <xf numFmtId="170" fontId="32" fillId="0" borderId="1" xfId="22" applyNumberFormat="1" applyFont="1" applyFill="1" applyBorder="1" applyAlignment="1">
      <alignment horizontal="right" vertical="center" wrapText="1"/>
    </xf>
    <xf numFmtId="170" fontId="32" fillId="0" borderId="1" xfId="22" applyNumberFormat="1" applyFont="1" applyFill="1" applyBorder="1" applyAlignment="1">
      <alignment horizontal="right" vertical="center"/>
    </xf>
    <xf numFmtId="0" fontId="33" fillId="0" borderId="1" xfId="0" applyFont="1" applyFill="1" applyBorder="1" applyAlignment="1">
      <alignment horizontal="left" vertical="center" wrapText="1"/>
    </xf>
    <xf numFmtId="4" fontId="33" fillId="0" borderId="1" xfId="22" applyNumberFormat="1" applyFont="1" applyFill="1" applyBorder="1" applyAlignment="1">
      <alignment vertical="center" wrapText="1"/>
    </xf>
    <xf numFmtId="167" fontId="22" fillId="3" borderId="1" xfId="0" applyNumberFormat="1" applyFont="1" applyFill="1" applyBorder="1" applyAlignment="1">
      <alignment horizontal="center" vertical="center" wrapText="1"/>
    </xf>
    <xf numFmtId="167" fontId="22" fillId="3" borderId="1" xfId="10" applyNumberFormat="1" applyFont="1" applyFill="1" applyBorder="1" applyAlignment="1">
      <alignment horizontal="left" vertical="center" wrapText="1"/>
    </xf>
    <xf numFmtId="2" fontId="22" fillId="3" borderId="1" xfId="0" applyNumberFormat="1" applyFont="1" applyFill="1" applyBorder="1" applyAlignment="1">
      <alignment horizontal="right" vertical="center" wrapText="1"/>
    </xf>
    <xf numFmtId="0" fontId="22" fillId="3" borderId="1" xfId="0" quotePrefix="1" applyFont="1" applyFill="1" applyBorder="1" applyAlignment="1">
      <alignment horizontal="left" wrapText="1"/>
    </xf>
    <xf numFmtId="0" fontId="22" fillId="3" borderId="1" xfId="0" applyFont="1" applyFill="1" applyBorder="1" applyAlignment="1">
      <alignment vertical="center" wrapText="1"/>
    </xf>
    <xf numFmtId="2" fontId="2" fillId="0" borderId="0" xfId="1" applyNumberFormat="1" applyFont="1" applyFill="1" applyAlignment="1">
      <alignment horizontal="center" vertical="center"/>
    </xf>
    <xf numFmtId="0" fontId="2" fillId="0" borderId="0" xfId="1" applyFont="1" applyFill="1" applyAlignment="1">
      <alignment horizontal="center" vertical="center" wrapText="1"/>
    </xf>
    <xf numFmtId="0" fontId="2" fillId="0" borderId="1" xfId="22" applyFont="1" applyFill="1" applyBorder="1" applyAlignment="1">
      <alignment horizontal="center" vertical="center" wrapText="1"/>
    </xf>
    <xf numFmtId="0" fontId="2" fillId="0" borderId="0" xfId="1" applyFont="1" applyFill="1" applyAlignment="1">
      <alignment horizontal="center" vertical="center"/>
    </xf>
    <xf numFmtId="167" fontId="10"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2" fillId="0" borderId="0" xfId="22" applyFont="1" applyFill="1" applyAlignment="1">
      <alignment horizontal="center" vertical="center" wrapText="1"/>
    </xf>
    <xf numFmtId="0" fontId="12" fillId="0" borderId="1" xfId="22" applyFont="1" applyFill="1" applyBorder="1" applyAlignment="1">
      <alignment horizontal="center" vertical="center" wrapText="1"/>
    </xf>
    <xf numFmtId="0" fontId="2" fillId="0" borderId="0" xfId="21" applyFont="1" applyFill="1" applyAlignment="1">
      <alignment horizontal="center" vertical="center"/>
    </xf>
    <xf numFmtId="0" fontId="12" fillId="0" borderId="1" xfId="50" applyFont="1" applyFill="1" applyBorder="1" applyAlignment="1">
      <alignment horizontal="center" vertical="center" wrapText="1"/>
    </xf>
    <xf numFmtId="0" fontId="12" fillId="0" borderId="0" xfId="9" applyFont="1" applyFill="1" applyAlignment="1">
      <alignment horizontal="center" vertical="center"/>
    </xf>
    <xf numFmtId="0" fontId="12" fillId="0" borderId="1" xfId="9" applyFont="1" applyFill="1" applyBorder="1" applyAlignment="1">
      <alignment horizontal="center" vertical="center" wrapText="1"/>
    </xf>
    <xf numFmtId="2" fontId="12" fillId="0" borderId="1" xfId="9" applyNumberFormat="1" applyFont="1" applyFill="1" applyBorder="1" applyAlignment="1">
      <alignment horizontal="center" vertical="center" wrapText="1"/>
    </xf>
    <xf numFmtId="0" fontId="16" fillId="0" borderId="1" xfId="0" quotePrefix="1" applyNumberFormat="1" applyFont="1" applyFill="1" applyBorder="1" applyAlignment="1">
      <alignment horizontal="center" vertical="center"/>
    </xf>
    <xf numFmtId="167" fontId="16" fillId="0" borderId="1" xfId="10" applyNumberFormat="1" applyFont="1" applyFill="1" applyBorder="1" applyAlignment="1">
      <alignment horizontal="left" vertical="center" wrapText="1"/>
    </xf>
    <xf numFmtId="2" fontId="16" fillId="0" borderId="1" xfId="0" applyNumberFormat="1" applyFont="1" applyFill="1" applyBorder="1" applyAlignment="1">
      <alignment horizontal="right" vertical="center"/>
    </xf>
    <xf numFmtId="4" fontId="16" fillId="0" borderId="1" xfId="1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xf>
    <xf numFmtId="4" fontId="16" fillId="0" borderId="1" xfId="0" quotePrefix="1" applyNumberFormat="1" applyFont="1" applyFill="1" applyBorder="1" applyAlignment="1">
      <alignment horizontal="right" vertical="center"/>
    </xf>
    <xf numFmtId="0" fontId="16" fillId="0" borderId="1" xfId="0" quotePrefix="1" applyFont="1" applyFill="1" applyBorder="1" applyAlignment="1">
      <alignment horizontal="left" vertical="top" wrapText="1"/>
    </xf>
    <xf numFmtId="176" fontId="20" fillId="0" borderId="1" xfId="0" applyNumberFormat="1" applyFont="1" applyFill="1" applyBorder="1" applyAlignment="1">
      <alignment horizontal="center"/>
    </xf>
    <xf numFmtId="2" fontId="2" fillId="0" borderId="1" xfId="0" applyNumberFormat="1" applyFont="1" applyFill="1" applyBorder="1" applyAlignment="1">
      <alignment horizontal="right" vertical="center"/>
    </xf>
    <xf numFmtId="0" fontId="13" fillId="0" borderId="0" xfId="9" applyFont="1" applyFill="1" applyAlignment="1">
      <alignment horizontal="center" vertical="center"/>
    </xf>
    <xf numFmtId="0" fontId="13" fillId="0" borderId="0" xfId="9" applyFont="1" applyFill="1" applyAlignment="1">
      <alignment horizontal="left" vertical="center"/>
    </xf>
    <xf numFmtId="0" fontId="12" fillId="0" borderId="1" xfId="1" applyFont="1" applyFill="1" applyBorder="1" applyAlignment="1">
      <alignment horizontal="center" vertical="center" wrapText="1"/>
    </xf>
    <xf numFmtId="0" fontId="20" fillId="0" borderId="1" xfId="22" applyFont="1" applyFill="1" applyBorder="1" applyAlignment="1">
      <alignment horizontal="center" vertical="center" wrapText="1"/>
    </xf>
    <xf numFmtId="0" fontId="2" fillId="0" borderId="1" xfId="22" applyFont="1" applyFill="1" applyBorder="1" applyAlignment="1">
      <alignment horizontal="center" vertical="center" wrapText="1"/>
    </xf>
    <xf numFmtId="0" fontId="2" fillId="0" borderId="0" xfId="1" applyFont="1" applyFill="1" applyAlignment="1">
      <alignment horizontal="center" vertical="center"/>
    </xf>
    <xf numFmtId="0" fontId="33" fillId="0" borderId="1" xfId="22" applyFont="1" applyFill="1" applyBorder="1" applyAlignment="1">
      <alignment horizontal="center" vertical="center" wrapText="1"/>
    </xf>
    <xf numFmtId="0" fontId="12" fillId="0" borderId="1" xfId="9" applyFont="1" applyFill="1" applyBorder="1" applyAlignment="1">
      <alignment horizontal="center" vertical="center" wrapText="1"/>
    </xf>
    <xf numFmtId="2" fontId="12" fillId="0" borderId="1" xfId="9" applyNumberFormat="1" applyFont="1" applyFill="1" applyBorder="1" applyAlignment="1">
      <alignment horizontal="center" vertical="center" wrapText="1"/>
    </xf>
    <xf numFmtId="167" fontId="4" fillId="0" borderId="0" xfId="1" applyNumberFormat="1" applyFont="1" applyFill="1" applyAlignment="1">
      <alignment horizontal="center" vertical="center"/>
    </xf>
    <xf numFmtId="0" fontId="4" fillId="3" borderId="1" xfId="0" applyFont="1" applyFill="1" applyBorder="1" applyAlignment="1">
      <alignment horizontal="center" vertical="center" wrapText="1"/>
    </xf>
    <xf numFmtId="170" fontId="4" fillId="3" borderId="1" xfId="82" applyNumberFormat="1" applyFont="1" applyFill="1" applyBorder="1" applyAlignment="1">
      <alignment vertical="center" wrapText="1"/>
    </xf>
    <xf numFmtId="2"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right" vertical="center" wrapText="1"/>
    </xf>
    <xf numFmtId="2" fontId="4" fillId="3" borderId="1" xfId="0" applyNumberFormat="1" applyFont="1" applyFill="1" applyBorder="1" applyAlignment="1">
      <alignment vertical="center" wrapText="1"/>
    </xf>
    <xf numFmtId="0" fontId="40" fillId="0" borderId="0" xfId="1" applyFont="1" applyFill="1" applyAlignment="1">
      <alignment horizontal="center" vertical="center"/>
    </xf>
    <xf numFmtId="0" fontId="4" fillId="0" borderId="0" xfId="0" applyFont="1" applyFill="1" applyAlignment="1">
      <alignment vertical="center" wrapText="1"/>
    </xf>
    <xf numFmtId="170" fontId="2" fillId="0" borderId="1" xfId="0" applyNumberFormat="1" applyFont="1" applyFill="1" applyBorder="1" applyAlignment="1">
      <alignment horizontal="center" vertical="center" wrapText="1"/>
    </xf>
    <xf numFmtId="178" fontId="4" fillId="0" borderId="1" xfId="91" applyNumberFormat="1" applyFont="1" applyFill="1" applyBorder="1" applyAlignment="1">
      <alignment horizontal="center" vertical="center" wrapText="1"/>
    </xf>
    <xf numFmtId="167" fontId="19" fillId="0" borderId="1" xfId="0" applyNumberFormat="1" applyFont="1" applyBorder="1" applyAlignment="1">
      <alignment horizontal="center" vertical="center" wrapText="1"/>
    </xf>
    <xf numFmtId="0" fontId="2" fillId="3" borderId="1" xfId="0" quotePrefix="1" applyFont="1" applyFill="1" applyBorder="1" applyAlignment="1">
      <alignment horizontal="left" vertical="center" wrapText="1"/>
    </xf>
    <xf numFmtId="0" fontId="2" fillId="0" borderId="1" xfId="0" quotePrefix="1" applyFont="1" applyFill="1" applyBorder="1" applyAlignment="1">
      <alignment horizontal="left" vertical="center" wrapText="1"/>
    </xf>
    <xf numFmtId="167" fontId="19" fillId="3" borderId="1" xfId="0" applyNumberFormat="1"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167" fontId="18"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4" fillId="0" borderId="0" xfId="22" applyFont="1" applyFill="1" applyAlignment="1">
      <alignment horizontal="center" vertical="center" wrapText="1"/>
    </xf>
    <xf numFmtId="0" fontId="4" fillId="0" borderId="0" xfId="1" applyFont="1" applyFill="1" applyAlignment="1">
      <alignment horizontal="center" vertical="center" wrapText="1"/>
    </xf>
    <xf numFmtId="0" fontId="2" fillId="0" borderId="1" xfId="22" applyFont="1" applyFill="1" applyBorder="1" applyAlignment="1">
      <alignment horizontal="left" vertical="center" wrapText="1"/>
    </xf>
    <xf numFmtId="170" fontId="2" fillId="0" borderId="1" xfId="22" applyNumberFormat="1" applyFont="1" applyFill="1" applyBorder="1" applyAlignment="1">
      <alignment vertical="center" wrapText="1"/>
    </xf>
    <xf numFmtId="0" fontId="4" fillId="0" borderId="1" xfId="22" applyFont="1" applyFill="1" applyBorder="1"/>
    <xf numFmtId="0" fontId="4" fillId="0" borderId="1" xfId="22" applyFont="1" applyFill="1" applyBorder="1" applyAlignment="1">
      <alignment horizontal="left" vertical="center" wrapText="1"/>
    </xf>
    <xf numFmtId="4" fontId="4" fillId="0" borderId="1" xfId="22" applyNumberFormat="1" applyFont="1" applyFill="1" applyBorder="1" applyAlignment="1">
      <alignment horizontal="right" vertical="center" wrapText="1"/>
    </xf>
    <xf numFmtId="0" fontId="4" fillId="0" borderId="1" xfId="22" applyFont="1" applyFill="1" applyBorder="1" applyAlignment="1">
      <alignment horizontal="right" vertical="center"/>
    </xf>
    <xf numFmtId="0" fontId="2" fillId="0" borderId="1" xfId="22" applyFont="1" applyFill="1" applyBorder="1" applyAlignment="1">
      <alignment horizontal="right" vertical="center" wrapText="1"/>
    </xf>
    <xf numFmtId="0" fontId="4" fillId="0" borderId="1" xfId="22" applyFont="1" applyFill="1" applyBorder="1" applyAlignment="1">
      <alignment horizontal="right" vertical="center" wrapText="1"/>
    </xf>
    <xf numFmtId="0" fontId="4" fillId="0" borderId="1" xfId="22" applyFont="1" applyFill="1" applyBorder="1" applyAlignment="1">
      <alignment horizontal="center"/>
    </xf>
    <xf numFmtId="167" fontId="2" fillId="0" borderId="1" xfId="0" applyNumberFormat="1" applyFont="1" applyFill="1" applyBorder="1" applyAlignment="1">
      <alignment vertical="center" wrapText="1"/>
    </xf>
    <xf numFmtId="170" fontId="2" fillId="0" borderId="1" xfId="0" applyNumberFormat="1" applyFont="1" applyFill="1" applyBorder="1" applyAlignment="1">
      <alignment vertical="center" wrapText="1"/>
    </xf>
    <xf numFmtId="0" fontId="4" fillId="0" borderId="1" xfId="22" applyFont="1" applyFill="1" applyBorder="1" applyAlignment="1">
      <alignment horizontal="center" vertical="center" wrapText="1"/>
    </xf>
    <xf numFmtId="0" fontId="4" fillId="0" borderId="1" xfId="14" applyFont="1" applyFill="1" applyBorder="1" applyAlignment="1">
      <alignment horizontal="left" vertical="center" wrapText="1"/>
    </xf>
    <xf numFmtId="170" fontId="4" fillId="0" borderId="1" xfId="22" applyNumberFormat="1" applyFont="1" applyFill="1" applyBorder="1" applyAlignment="1">
      <alignment horizontal="right" vertical="center" wrapText="1"/>
    </xf>
    <xf numFmtId="2" fontId="2" fillId="0" borderId="1" xfId="22" applyNumberFormat="1" applyFont="1" applyFill="1" applyBorder="1" applyAlignment="1">
      <alignment horizontal="right" vertical="center" wrapText="1"/>
    </xf>
    <xf numFmtId="2" fontId="4" fillId="0" borderId="1" xfId="22" applyNumberFormat="1" applyFont="1" applyFill="1" applyBorder="1" applyAlignment="1">
      <alignment horizontal="right" vertical="center" wrapText="1"/>
    </xf>
    <xf numFmtId="0" fontId="4" fillId="0" borderId="1" xfId="22" applyFont="1" applyFill="1" applyBorder="1" applyAlignment="1">
      <alignment vertical="center"/>
    </xf>
    <xf numFmtId="2" fontId="4" fillId="0" borderId="1" xfId="22" applyNumberFormat="1" applyFont="1" applyFill="1" applyBorder="1" applyAlignment="1">
      <alignment horizontal="right" vertical="center"/>
    </xf>
    <xf numFmtId="0" fontId="4" fillId="0" borderId="1" xfId="22" applyFont="1" applyFill="1" applyBorder="1" applyAlignment="1">
      <alignment horizontal="center" vertical="center"/>
    </xf>
    <xf numFmtId="0" fontId="4" fillId="0" borderId="1" xfId="14" applyFont="1" applyFill="1" applyBorder="1" applyAlignment="1">
      <alignment horizontal="center" vertical="center" wrapText="1"/>
    </xf>
    <xf numFmtId="2" fontId="4" fillId="0" borderId="1" xfId="22" applyNumberFormat="1" applyFont="1" applyFill="1" applyBorder="1" applyAlignment="1">
      <alignment horizontal="center" vertical="center"/>
    </xf>
    <xf numFmtId="2" fontId="4" fillId="0" borderId="1" xfId="22" applyNumberFormat="1" applyFont="1" applyFill="1" applyBorder="1" applyAlignment="1">
      <alignment vertical="center"/>
    </xf>
    <xf numFmtId="0" fontId="4" fillId="0" borderId="0" xfId="1" applyFont="1" applyFill="1" applyAlignment="1">
      <alignment horizontal="center" vertical="center"/>
    </xf>
    <xf numFmtId="0" fontId="35" fillId="0" borderId="1" xfId="22" applyFont="1" applyFill="1" applyBorder="1" applyAlignment="1">
      <alignment horizontal="center" vertical="center" wrapText="1"/>
    </xf>
    <xf numFmtId="0" fontId="35" fillId="0" borderId="1" xfId="22" applyFont="1" applyFill="1" applyBorder="1" applyAlignment="1">
      <alignment horizontal="left" vertical="center" wrapText="1"/>
    </xf>
    <xf numFmtId="2" fontId="35" fillId="0" borderId="1" xfId="22" applyNumberFormat="1" applyFont="1" applyFill="1" applyBorder="1" applyAlignment="1">
      <alignment horizontal="center" vertical="center" wrapText="1"/>
    </xf>
    <xf numFmtId="0" fontId="35" fillId="0" borderId="1" xfId="22" applyFont="1" applyFill="1" applyBorder="1" applyAlignment="1">
      <alignment vertical="center" wrapText="1"/>
    </xf>
    <xf numFmtId="167" fontId="10"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16" fillId="0" borderId="1" xfId="0" applyFont="1" applyBorder="1"/>
    <xf numFmtId="173" fontId="2" fillId="3"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Font="1" applyBorder="1" applyAlignment="1">
      <alignment horizontal="center"/>
    </xf>
    <xf numFmtId="0" fontId="16" fillId="0" borderId="1" xfId="0" applyFont="1" applyFill="1" applyBorder="1" applyAlignment="1">
      <alignment horizontal="center"/>
    </xf>
    <xf numFmtId="4" fontId="2" fillId="3" borderId="1" xfId="0" applyNumberFormat="1" applyFont="1" applyFill="1" applyBorder="1" applyAlignment="1">
      <alignment horizontal="center" vertical="center"/>
    </xf>
    <xf numFmtId="2" fontId="4" fillId="0" borderId="0" xfId="1" applyNumberFormat="1" applyFont="1" applyFill="1" applyAlignment="1">
      <alignment horizontal="center" vertical="center" wrapText="1"/>
    </xf>
    <xf numFmtId="167" fontId="2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2" fontId="20" fillId="0" borderId="1" xfId="0" applyNumberFormat="1" applyFont="1" applyFill="1" applyBorder="1" applyAlignment="1">
      <alignment horizontal="right" wrapText="1"/>
    </xf>
    <xf numFmtId="174" fontId="20" fillId="0" borderId="1" xfId="0" applyNumberFormat="1" applyFont="1" applyFill="1" applyBorder="1" applyAlignment="1">
      <alignment vertical="center" wrapText="1"/>
    </xf>
    <xf numFmtId="2" fontId="16" fillId="0" borderId="1" xfId="0" applyNumberFormat="1" applyFont="1" applyFill="1" applyBorder="1" applyAlignment="1">
      <alignment horizontal="right" wrapText="1"/>
    </xf>
    <xf numFmtId="174" fontId="16" fillId="0" borderId="1" xfId="0" applyNumberFormat="1" applyFont="1" applyFill="1" applyBorder="1" applyAlignment="1">
      <alignment horizontal="right" wrapText="1"/>
    </xf>
    <xf numFmtId="174" fontId="16" fillId="0" borderId="1" xfId="0" applyNumberFormat="1" applyFont="1" applyFill="1" applyBorder="1" applyAlignment="1">
      <alignment horizontal="right" vertical="center" wrapText="1"/>
    </xf>
    <xf numFmtId="0" fontId="16" fillId="0" borderId="1" xfId="0" applyFont="1" applyFill="1" applyBorder="1"/>
    <xf numFmtId="174" fontId="16" fillId="0" borderId="1" xfId="0" applyNumberFormat="1" applyFont="1" applyFill="1" applyBorder="1" applyAlignment="1">
      <alignment vertical="center" wrapText="1"/>
    </xf>
    <xf numFmtId="167" fontId="18" fillId="0" borderId="1" xfId="0" applyNumberFormat="1" applyFont="1" applyFill="1" applyBorder="1" applyAlignment="1">
      <alignment horizontal="left" vertical="center" wrapText="1"/>
    </xf>
    <xf numFmtId="0" fontId="16" fillId="0" borderId="1" xfId="0" applyFont="1" applyFill="1" applyBorder="1" applyAlignment="1">
      <alignment wrapText="1"/>
    </xf>
    <xf numFmtId="0" fontId="20" fillId="0" borderId="1" xfId="0" applyFont="1" applyFill="1" applyBorder="1" applyAlignment="1">
      <alignment horizontal="center" vertical="center"/>
    </xf>
    <xf numFmtId="170"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16" fillId="0" borderId="1" xfId="0" applyFont="1" applyFill="1" applyBorder="1" applyAlignment="1">
      <alignment horizontal="center" vertical="center"/>
    </xf>
    <xf numFmtId="174" fontId="16" fillId="0" borderId="1" xfId="0" applyNumberFormat="1" applyFont="1" applyFill="1" applyBorder="1" applyAlignment="1">
      <alignment horizontal="right"/>
    </xf>
    <xf numFmtId="0" fontId="2" fillId="0" borderId="1" xfId="0" applyFont="1" applyFill="1" applyBorder="1" applyAlignment="1">
      <alignment horizontal="center" vertical="center"/>
    </xf>
    <xf numFmtId="170"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center"/>
    </xf>
    <xf numFmtId="2" fontId="4" fillId="0" borderId="1" xfId="0" quotePrefix="1" applyNumberFormat="1" applyFont="1" applyFill="1" applyBorder="1" applyAlignment="1">
      <alignment vertical="center" wrapText="1"/>
    </xf>
    <xf numFmtId="0" fontId="2" fillId="0" borderId="1" xfId="0" applyFont="1" applyFill="1" applyBorder="1" applyAlignment="1">
      <alignment horizontal="left" wrapText="1"/>
    </xf>
    <xf numFmtId="170" fontId="4" fillId="0" borderId="1" xfId="0" applyNumberFormat="1" applyFont="1" applyFill="1" applyBorder="1" applyAlignment="1">
      <alignment horizontal="right"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4" fillId="0" borderId="1" xfId="0" quotePrefix="1" applyFont="1" applyFill="1" applyBorder="1" applyAlignment="1">
      <alignment horizontal="center"/>
    </xf>
    <xf numFmtId="176" fontId="4" fillId="0" borderId="1" xfId="0" applyNumberFormat="1" applyFont="1" applyFill="1" applyBorder="1" applyAlignment="1">
      <alignment horizontal="center"/>
    </xf>
    <xf numFmtId="0" fontId="4" fillId="0" borderId="1" xfId="0" quotePrefix="1" applyFont="1" applyFill="1" applyBorder="1" applyAlignment="1">
      <alignment vertical="center" wrapText="1"/>
    </xf>
    <xf numFmtId="167" fontId="4" fillId="0" borderId="1" xfId="21" applyNumberFormat="1" applyFont="1" applyFill="1" applyBorder="1" applyAlignment="1">
      <alignment horizontal="center" vertical="center" wrapText="1"/>
    </xf>
    <xf numFmtId="0" fontId="4" fillId="0" borderId="0" xfId="21" applyFont="1" applyFill="1" applyAlignment="1">
      <alignment horizontal="center" vertical="center"/>
    </xf>
    <xf numFmtId="0" fontId="2" fillId="0" borderId="0" xfId="0" applyFont="1"/>
    <xf numFmtId="0" fontId="4" fillId="0" borderId="0" xfId="0" applyFont="1" applyFill="1"/>
    <xf numFmtId="2" fontId="17" fillId="0" borderId="1" xfId="0" applyNumberFormat="1" applyFont="1" applyFill="1" applyBorder="1" applyAlignment="1">
      <alignment horizontal="right" vertical="center"/>
    </xf>
    <xf numFmtId="173" fontId="2" fillId="0" borderId="1" xfId="0" applyNumberFormat="1" applyFont="1" applyBorder="1" applyAlignment="1">
      <alignment vertical="center" wrapText="1"/>
    </xf>
    <xf numFmtId="0" fontId="4" fillId="0" borderId="1" xfId="0" applyFont="1" applyFill="1" applyBorder="1" applyAlignment="1">
      <alignment vertical="center"/>
    </xf>
    <xf numFmtId="167" fontId="4" fillId="0" borderId="1" xfId="0" applyNumberFormat="1" applyFont="1" applyBorder="1" applyAlignment="1">
      <alignment vertical="center" wrapText="1"/>
    </xf>
    <xf numFmtId="170" fontId="4" fillId="0" borderId="7" xfId="0" applyNumberFormat="1" applyFont="1" applyBorder="1" applyAlignment="1">
      <alignment vertical="center" wrapText="1"/>
    </xf>
    <xf numFmtId="167" fontId="4" fillId="0" borderId="7" xfId="0" applyNumberFormat="1" applyFont="1" applyBorder="1" applyAlignment="1">
      <alignment vertical="center" wrapText="1"/>
    </xf>
    <xf numFmtId="170" fontId="2" fillId="0" borderId="7" xfId="0" applyNumberFormat="1" applyFont="1" applyBorder="1" applyAlignment="1">
      <alignment vertical="center" wrapText="1"/>
    </xf>
    <xf numFmtId="2" fontId="17" fillId="0" borderId="1" xfId="0" applyNumberFormat="1" applyFont="1" applyFill="1" applyBorder="1" applyAlignment="1">
      <alignment vertical="center" wrapText="1"/>
    </xf>
    <xf numFmtId="0" fontId="2" fillId="0" borderId="1" xfId="0" applyFont="1" applyFill="1" applyBorder="1" applyAlignment="1">
      <alignment horizontal="left"/>
    </xf>
    <xf numFmtId="0" fontId="4" fillId="0" borderId="1" xfId="0" applyFont="1" applyFill="1" applyBorder="1" applyAlignment="1">
      <alignment horizontal="center"/>
    </xf>
    <xf numFmtId="167" fontId="2" fillId="0" borderId="5" xfId="0" applyNumberFormat="1" applyFont="1" applyFill="1" applyBorder="1" applyAlignment="1">
      <alignment horizontal="center" vertical="center" wrapText="1"/>
    </xf>
    <xf numFmtId="167" fontId="4" fillId="0" borderId="5" xfId="0" applyNumberFormat="1" applyFont="1" applyFill="1" applyBorder="1" applyAlignment="1">
      <alignment horizontal="center" vertical="center" wrapText="1"/>
    </xf>
    <xf numFmtId="2" fontId="41" fillId="0" borderId="1" xfId="0" applyNumberFormat="1" applyFont="1" applyFill="1" applyBorder="1"/>
    <xf numFmtId="0" fontId="41" fillId="0" borderId="1" xfId="0" applyFont="1" applyFill="1" applyBorder="1"/>
    <xf numFmtId="2" fontId="42" fillId="0" borderId="1" xfId="0" applyNumberFormat="1" applyFont="1" applyFill="1" applyBorder="1"/>
    <xf numFmtId="0" fontId="42" fillId="0" borderId="1" xfId="0" applyFont="1" applyFill="1" applyBorder="1"/>
    <xf numFmtId="167"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75" fontId="20" fillId="0" borderId="1" xfId="0" applyNumberFormat="1" applyFont="1" applyBorder="1" applyAlignment="1">
      <alignment horizontal="center" vertical="center"/>
    </xf>
    <xf numFmtId="0" fontId="12" fillId="0" borderId="1" xfId="0" applyFont="1" applyBorder="1" applyAlignment="1">
      <alignment horizontal="center"/>
    </xf>
    <xf numFmtId="0" fontId="2" fillId="0" borderId="1" xfId="0" applyFont="1" applyBorder="1" applyAlignment="1">
      <alignment horizontal="center"/>
    </xf>
    <xf numFmtId="167" fontId="10" fillId="0" borderId="1" xfId="5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167" fontId="22" fillId="3" borderId="1" xfId="0" applyNumberFormat="1" applyFont="1" applyFill="1" applyBorder="1" applyAlignment="1">
      <alignment horizontal="left" vertical="center" wrapText="1"/>
    </xf>
    <xf numFmtId="2" fontId="22" fillId="3" borderId="1" xfId="0" applyNumberFormat="1" applyFont="1" applyFill="1" applyBorder="1" applyAlignment="1">
      <alignment horizontal="justify" vertical="center" wrapText="1"/>
    </xf>
    <xf numFmtId="167" fontId="21" fillId="3" borderId="1"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2" fontId="21" fillId="3" borderId="1" xfId="0" applyNumberFormat="1" applyFont="1" applyFill="1" applyBorder="1" applyAlignment="1">
      <alignment horizontal="right" vertical="center" wrapText="1"/>
    </xf>
    <xf numFmtId="0" fontId="21"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1" fillId="3" borderId="1" xfId="0" quotePrefix="1" applyFont="1" applyFill="1" applyBorder="1" applyAlignment="1">
      <alignment horizontal="left" wrapText="1"/>
    </xf>
    <xf numFmtId="167" fontId="21" fillId="3" borderId="1" xfId="10" applyNumberFormat="1" applyFont="1" applyFill="1" applyBorder="1" applyAlignment="1">
      <alignment horizontal="left" vertical="center" wrapText="1"/>
    </xf>
    <xf numFmtId="4" fontId="21" fillId="3" borderId="1" xfId="10" applyNumberFormat="1" applyFont="1" applyFill="1" applyBorder="1" applyAlignment="1">
      <alignment horizontal="right" vertical="center" wrapText="1"/>
    </xf>
    <xf numFmtId="167" fontId="21" fillId="0" borderId="1" xfId="0" applyNumberFormat="1" applyFont="1" applyFill="1" applyBorder="1" applyAlignment="1">
      <alignment horizontal="center" vertical="center" wrapText="1"/>
    </xf>
    <xf numFmtId="167" fontId="21" fillId="0" borderId="1" xfId="10" applyNumberFormat="1" applyFont="1" applyFill="1" applyBorder="1" applyAlignment="1">
      <alignment horizontal="left" vertical="center" wrapText="1"/>
    </xf>
    <xf numFmtId="0" fontId="21" fillId="0" borderId="1" xfId="0" quotePrefix="1" applyFont="1" applyFill="1" applyBorder="1" applyAlignment="1">
      <alignment horizontal="left" vertical="top" wrapText="1"/>
    </xf>
    <xf numFmtId="167" fontId="21" fillId="3" borderId="1" xfId="0" applyNumberFormat="1" applyFont="1" applyFill="1" applyBorder="1" applyAlignment="1">
      <alignment horizontal="left" vertical="center" wrapText="1"/>
    </xf>
    <xf numFmtId="2" fontId="21" fillId="3" borderId="1" xfId="0" applyNumberFormat="1" applyFont="1" applyFill="1" applyBorder="1" applyAlignment="1">
      <alignment horizontal="right" vertical="center"/>
    </xf>
    <xf numFmtId="0" fontId="22" fillId="3" borderId="1" xfId="0" applyNumberFormat="1" applyFont="1" applyFill="1" applyBorder="1" applyAlignment="1">
      <alignment horizontal="center" vertical="center"/>
    </xf>
    <xf numFmtId="4" fontId="22" fillId="3" borderId="1" xfId="1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167" fontId="10" fillId="0" borderId="1" xfId="82" applyNumberFormat="1" applyFont="1" applyFill="1" applyBorder="1" applyAlignment="1">
      <alignment horizontal="left" vertical="center" wrapText="1"/>
    </xf>
    <xf numFmtId="170" fontId="10" fillId="0" borderId="1" xfId="1" applyNumberFormat="1" applyFont="1" applyFill="1" applyBorder="1" applyAlignment="1">
      <alignment horizontal="right" vertical="center" wrapText="1"/>
    </xf>
    <xf numFmtId="170" fontId="10" fillId="0" borderId="1" xfId="82" applyNumberFormat="1" applyFont="1" applyFill="1" applyBorder="1" applyAlignment="1">
      <alignment vertical="center" wrapText="1"/>
    </xf>
    <xf numFmtId="167" fontId="10" fillId="0" borderId="1" xfId="0" applyNumberFormat="1" applyFont="1" applyFill="1" applyBorder="1" applyAlignment="1">
      <alignment horizontal="left" vertical="center" wrapText="1"/>
    </xf>
    <xf numFmtId="2" fontId="10" fillId="0" borderId="1" xfId="9" applyNumberFormat="1" applyFont="1" applyFill="1" applyBorder="1" applyAlignment="1">
      <alignment horizontal="center" vertical="center" wrapText="1"/>
    </xf>
    <xf numFmtId="167" fontId="22" fillId="0" borderId="1" xfId="1" applyNumberFormat="1" applyFont="1" applyFill="1" applyBorder="1" applyAlignment="1">
      <alignment horizontal="center" vertical="center" wrapText="1"/>
    </xf>
    <xf numFmtId="167" fontId="22" fillId="0" borderId="1" xfId="1" applyNumberFormat="1" applyFont="1" applyFill="1" applyBorder="1" applyAlignment="1">
      <alignment horizontal="left" vertical="center" wrapText="1"/>
    </xf>
    <xf numFmtId="170" fontId="22" fillId="0" borderId="1" xfId="1" applyNumberFormat="1" applyFont="1" applyFill="1" applyBorder="1" applyAlignment="1">
      <alignment horizontal="right" vertical="center" wrapText="1"/>
    </xf>
    <xf numFmtId="170" fontId="22" fillId="0" borderId="1" xfId="1" applyNumberFormat="1" applyFont="1" applyFill="1" applyBorder="1" applyAlignment="1">
      <alignment horizontal="center" vertical="center" wrapText="1"/>
    </xf>
    <xf numFmtId="170" fontId="12" fillId="0" borderId="1" xfId="1" applyNumberFormat="1" applyFont="1" applyFill="1" applyBorder="1" applyAlignment="1">
      <alignment horizontal="right" vertical="center" wrapText="1"/>
    </xf>
    <xf numFmtId="170" fontId="21" fillId="0" borderId="1" xfId="0" applyNumberFormat="1" applyFont="1" applyFill="1" applyBorder="1" applyAlignment="1">
      <alignment horizontal="center" vertical="center" wrapText="1"/>
    </xf>
    <xf numFmtId="170" fontId="21"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xf>
    <xf numFmtId="167" fontId="12" fillId="0" borderId="1" xfId="0" applyNumberFormat="1" applyFont="1" applyBorder="1" applyAlignment="1">
      <alignment horizontal="left" vertical="center" wrapText="1"/>
    </xf>
    <xf numFmtId="167" fontId="10" fillId="0" borderId="1" xfId="0" applyNumberFormat="1" applyFont="1" applyBorder="1" applyAlignment="1">
      <alignment horizontal="left" vertical="center" wrapText="1"/>
    </xf>
    <xf numFmtId="2" fontId="10" fillId="0" borderId="1" xfId="0" applyNumberFormat="1" applyFont="1" applyBorder="1" applyAlignment="1">
      <alignment horizontal="center" vertical="center" wrapText="1"/>
    </xf>
    <xf numFmtId="167" fontId="10" fillId="0" borderId="1" xfId="10" applyNumberFormat="1" applyFont="1" applyFill="1" applyBorder="1" applyAlignment="1">
      <alignment horizontal="center" vertical="center" wrapText="1"/>
    </xf>
    <xf numFmtId="0" fontId="21" fillId="0" borderId="0" xfId="0" applyFont="1" applyFill="1"/>
    <xf numFmtId="170" fontId="10" fillId="0" borderId="1" xfId="1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2" fontId="12" fillId="0" borderId="1" xfId="0" applyNumberFormat="1" applyFont="1" applyFill="1" applyBorder="1" applyAlignment="1">
      <alignment horizontal="center" vertical="center"/>
    </xf>
    <xf numFmtId="0" fontId="12" fillId="0" borderId="1" xfId="0" applyFont="1" applyFill="1" applyBorder="1"/>
    <xf numFmtId="0" fontId="21" fillId="0" borderId="0" xfId="0" applyFont="1"/>
    <xf numFmtId="167" fontId="12" fillId="3" borderId="1" xfId="0" applyNumberFormat="1" applyFont="1" applyFill="1" applyBorder="1" applyAlignment="1">
      <alignment horizontal="left" vertical="center" wrapText="1"/>
    </xf>
    <xf numFmtId="167" fontId="10" fillId="0" borderId="7" xfId="0" applyNumberFormat="1" applyFont="1" applyFill="1" applyBorder="1" applyAlignment="1">
      <alignment horizontal="center" vertical="center" wrapText="1"/>
    </xf>
    <xf numFmtId="0" fontId="10" fillId="0" borderId="7" xfId="0" applyFont="1" applyFill="1" applyBorder="1" applyAlignment="1">
      <alignment vertical="center" wrapText="1"/>
    </xf>
    <xf numFmtId="2"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70" fontId="10" fillId="3" borderId="1" xfId="0" applyNumberFormat="1" applyFont="1" applyFill="1" applyBorder="1" applyAlignment="1">
      <alignment horizontal="center" vertical="center" wrapText="1"/>
    </xf>
    <xf numFmtId="170" fontId="37" fillId="3" borderId="1" xfId="0" applyNumberFormat="1" applyFont="1" applyFill="1" applyBorder="1" applyAlignment="1">
      <alignment horizontal="center" vertical="center" wrapText="1"/>
    </xf>
    <xf numFmtId="170" fontId="21" fillId="3" borderId="1" xfId="0" applyNumberFormat="1" applyFont="1" applyFill="1" applyBorder="1" applyAlignment="1">
      <alignment horizontal="center" vertical="center" wrapText="1"/>
    </xf>
    <xf numFmtId="170" fontId="12" fillId="3" borderId="1" xfId="0" applyNumberFormat="1" applyFont="1" applyFill="1" applyBorder="1" applyAlignment="1">
      <alignment horizontal="center" vertical="center" wrapText="1"/>
    </xf>
    <xf numFmtId="167" fontId="12" fillId="0" borderId="1" xfId="9" applyNumberFormat="1" applyFont="1" applyFill="1" applyBorder="1" applyAlignment="1">
      <alignment horizontal="center" vertical="center"/>
    </xf>
    <xf numFmtId="170" fontId="12" fillId="0" borderId="1" xfId="9" applyNumberFormat="1" applyFont="1" applyFill="1" applyBorder="1" applyAlignment="1">
      <alignment horizontal="center" vertical="center"/>
    </xf>
    <xf numFmtId="0" fontId="12" fillId="0" borderId="1" xfId="9" applyFont="1" applyFill="1" applyBorder="1" applyAlignment="1">
      <alignment horizontal="left" vertical="center"/>
    </xf>
    <xf numFmtId="0" fontId="12" fillId="0" borderId="1" xfId="9" applyFont="1" applyFill="1" applyBorder="1" applyAlignment="1">
      <alignment vertical="center"/>
    </xf>
    <xf numFmtId="167" fontId="12" fillId="3" borderId="1" xfId="0" applyNumberFormat="1" applyFont="1" applyFill="1" applyBorder="1" applyAlignment="1">
      <alignment horizontal="center" vertical="center"/>
    </xf>
    <xf numFmtId="2" fontId="12" fillId="0" borderId="1" xfId="0" applyNumberFormat="1" applyFont="1" applyBorder="1" applyAlignment="1">
      <alignment vertical="center" wrapText="1"/>
    </xf>
    <xf numFmtId="2" fontId="10" fillId="0" borderId="1" xfId="0" applyNumberFormat="1" applyFont="1" applyFill="1" applyBorder="1" applyAlignment="1">
      <alignment vertical="center" wrapText="1"/>
    </xf>
    <xf numFmtId="167" fontId="10" fillId="0" borderId="1" xfId="10" applyNumberFormat="1" applyFont="1" applyFill="1" applyBorder="1" applyAlignment="1">
      <alignment vertical="center" wrapText="1"/>
    </xf>
    <xf numFmtId="167" fontId="12" fillId="0" borderId="1" xfId="0" applyNumberFormat="1" applyFont="1" applyFill="1" applyBorder="1" applyAlignment="1">
      <alignment horizontal="left" vertical="center" wrapText="1"/>
    </xf>
    <xf numFmtId="2" fontId="10" fillId="0" borderId="1" xfId="0" applyNumberFormat="1" applyFont="1" applyFill="1" applyBorder="1" applyAlignment="1">
      <alignment vertical="center"/>
    </xf>
    <xf numFmtId="0" fontId="10" fillId="0" borderId="1" xfId="0" applyFont="1" applyFill="1" applyBorder="1" applyAlignment="1">
      <alignment horizontal="left" vertical="center"/>
    </xf>
    <xf numFmtId="0" fontId="10" fillId="0" borderId="1" xfId="0" applyFont="1" applyFill="1" applyBorder="1" applyAlignment="1">
      <alignment wrapText="1"/>
    </xf>
    <xf numFmtId="0" fontId="10" fillId="0" borderId="1" xfId="0" applyFont="1" applyBorder="1" applyAlignment="1">
      <alignment horizontal="left" vertical="center" wrapText="1"/>
    </xf>
    <xf numFmtId="2" fontId="10" fillId="0" borderId="1" xfId="0" applyNumberFormat="1" applyFont="1" applyBorder="1" applyAlignment="1">
      <alignment vertical="center"/>
    </xf>
    <xf numFmtId="0" fontId="10" fillId="0" borderId="1" xfId="0" applyFont="1" applyBorder="1" applyAlignment="1">
      <alignment wrapText="1"/>
    </xf>
    <xf numFmtId="0" fontId="12" fillId="0" borderId="1" xfId="0" applyFont="1" applyBorder="1" applyAlignment="1">
      <alignment horizontal="left" vertical="center" wrapText="1"/>
    </xf>
    <xf numFmtId="167" fontId="12" fillId="0" borderId="1" xfId="10" applyNumberFormat="1" applyFont="1" applyFill="1" applyBorder="1" applyAlignment="1">
      <alignment vertical="center" wrapText="1"/>
    </xf>
    <xf numFmtId="3" fontId="10"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175" fontId="20" fillId="0" borderId="1" xfId="0" applyNumberFormat="1" applyFont="1" applyBorder="1" applyAlignment="1">
      <alignment horizontal="left" vertical="center"/>
    </xf>
    <xf numFmtId="0" fontId="10" fillId="0" borderId="0" xfId="1" applyFont="1" applyFill="1" applyAlignment="1">
      <alignment horizontal="center"/>
    </xf>
    <xf numFmtId="0" fontId="12" fillId="0" borderId="1" xfId="0" quotePrefix="1" applyNumberFormat="1" applyFont="1" applyFill="1" applyBorder="1" applyAlignment="1">
      <alignment horizontal="center" vertical="center"/>
    </xf>
    <xf numFmtId="0" fontId="10" fillId="0" borderId="1" xfId="22" applyFont="1" applyFill="1" applyBorder="1" applyAlignment="1">
      <alignment horizontal="left" vertical="center" wrapText="1"/>
    </xf>
    <xf numFmtId="2" fontId="10" fillId="0" borderId="1" xfId="22" applyNumberFormat="1" applyFont="1" applyFill="1" applyBorder="1" applyAlignment="1">
      <alignment horizontal="right" vertical="center" wrapText="1"/>
    </xf>
    <xf numFmtId="167" fontId="22" fillId="0" borderId="1" xfId="0" applyNumberFormat="1" applyFont="1" applyFill="1" applyBorder="1" applyAlignment="1">
      <alignment horizontal="center" vertical="center" wrapText="1"/>
    </xf>
    <xf numFmtId="0" fontId="22" fillId="0" borderId="1" xfId="0" applyFont="1" applyFill="1" applyBorder="1" applyAlignment="1">
      <alignment vertical="center" wrapText="1"/>
    </xf>
    <xf numFmtId="2" fontId="22" fillId="0" borderId="1" xfId="0" applyNumberFormat="1" applyFont="1" applyFill="1" applyBorder="1" applyAlignment="1">
      <alignment horizontal="right" wrapText="1"/>
    </xf>
    <xf numFmtId="2" fontId="21" fillId="0" borderId="1" xfId="0" applyNumberFormat="1" applyFont="1" applyFill="1" applyBorder="1" applyAlignment="1">
      <alignment horizontal="right" wrapText="1"/>
    </xf>
    <xf numFmtId="0" fontId="21" fillId="0" borderId="1" xfId="0" applyFont="1" applyFill="1" applyBorder="1"/>
    <xf numFmtId="167" fontId="37" fillId="0" borderId="1" xfId="0" applyNumberFormat="1" applyFont="1" applyFill="1" applyBorder="1" applyAlignment="1">
      <alignment horizontal="left" vertical="center" wrapText="1"/>
    </xf>
    <xf numFmtId="174" fontId="21" fillId="0" borderId="1" xfId="0" applyNumberFormat="1" applyFont="1" applyFill="1" applyBorder="1" applyAlignment="1">
      <alignment horizontal="right" wrapText="1"/>
    </xf>
    <xf numFmtId="0" fontId="21" fillId="0" borderId="1" xfId="0" applyFont="1" applyFill="1" applyBorder="1" applyAlignment="1">
      <alignment wrapText="1"/>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170" fontId="22" fillId="0" borderId="1" xfId="0" applyNumberFormat="1" applyFont="1" applyFill="1" applyBorder="1" applyAlignment="1">
      <alignment horizontal="right" vertical="center" wrapText="1"/>
    </xf>
    <xf numFmtId="167" fontId="21"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2" fontId="21" fillId="0" borderId="1" xfId="0" applyNumberFormat="1" applyFont="1" applyFill="1" applyBorder="1" applyAlignment="1">
      <alignment horizontal="left" vertical="center" wrapText="1"/>
    </xf>
    <xf numFmtId="0" fontId="21" fillId="0" borderId="1" xfId="0" applyFont="1" applyFill="1" applyBorder="1" applyAlignment="1">
      <alignment horizontal="right"/>
    </xf>
    <xf numFmtId="4" fontId="12" fillId="3" borderId="1" xfId="1" applyNumberFormat="1" applyFont="1" applyFill="1" applyBorder="1" applyAlignment="1">
      <alignment horizontal="center" vertical="center" wrapText="1"/>
    </xf>
    <xf numFmtId="170" fontId="10" fillId="3" borderId="1" xfId="1" applyNumberFormat="1" applyFont="1" applyFill="1" applyBorder="1" applyAlignment="1">
      <alignment horizontal="center" vertical="center" wrapText="1"/>
    </xf>
    <xf numFmtId="170" fontId="10" fillId="0" borderId="1" xfId="0" applyNumberFormat="1" applyFont="1" applyBorder="1" applyAlignment="1">
      <alignment horizontal="center" vertical="center" wrapText="1"/>
    </xf>
    <xf numFmtId="170"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4" fillId="0" borderId="0" xfId="9" applyFont="1" applyFill="1" applyAlignment="1">
      <alignment horizontal="center" vertical="center"/>
    </xf>
    <xf numFmtId="0" fontId="4" fillId="0" borderId="0" xfId="9" applyFont="1" applyFill="1" applyAlignment="1">
      <alignment vertical="center" wrapText="1"/>
    </xf>
    <xf numFmtId="0" fontId="20" fillId="0" borderId="1" xfId="1" applyFont="1" applyFill="1" applyBorder="1" applyAlignment="1">
      <alignment horizontal="left" vertical="center" wrapText="1"/>
    </xf>
    <xf numFmtId="174" fontId="20" fillId="0" borderId="1" xfId="0" applyNumberFormat="1" applyFont="1" applyFill="1" applyBorder="1" applyAlignment="1">
      <alignment horizontal="right" vertical="center" wrapText="1"/>
    </xf>
    <xf numFmtId="167" fontId="20" fillId="0" borderId="1" xfId="10" applyNumberFormat="1" applyFont="1" applyFill="1" applyBorder="1" applyAlignment="1">
      <alignment horizontal="left" vertical="center" wrapText="1"/>
    </xf>
    <xf numFmtId="0" fontId="9"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49" fontId="12" fillId="0" borderId="1"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1" fontId="12" fillId="0" borderId="1" xfId="1" applyNumberFormat="1" applyFont="1" applyFill="1" applyBorder="1" applyAlignment="1">
      <alignment horizontal="center" vertical="center" wrapText="1"/>
    </xf>
    <xf numFmtId="0" fontId="9" fillId="0" borderId="0" xfId="1" applyFont="1" applyFill="1" applyAlignment="1">
      <alignment horizontal="center" vertical="center"/>
    </xf>
    <xf numFmtId="2" fontId="12" fillId="0" borderId="1" xfId="1" applyNumberFormat="1" applyFont="1" applyFill="1" applyBorder="1" applyAlignment="1">
      <alignment horizontal="center" vertical="center" wrapText="1"/>
    </xf>
    <xf numFmtId="2" fontId="9" fillId="0" borderId="1" xfId="1" applyNumberFormat="1" applyFont="1" applyFill="1" applyBorder="1" applyAlignment="1">
      <alignment horizontal="center" vertical="center" wrapText="1"/>
    </xf>
    <xf numFmtId="0" fontId="13" fillId="0" borderId="9" xfId="1" applyFont="1" applyFill="1" applyBorder="1" applyAlignment="1">
      <alignment horizontal="center" vertical="center" wrapText="1"/>
    </xf>
    <xf numFmtId="0" fontId="20" fillId="0" borderId="1" xfId="22" applyFont="1" applyFill="1" applyBorder="1" applyAlignment="1">
      <alignment horizontal="center" vertical="center" wrapText="1"/>
    </xf>
    <xf numFmtId="0" fontId="2" fillId="0" borderId="1" xfId="22" applyFont="1" applyFill="1" applyBorder="1" applyAlignment="1">
      <alignment horizontal="center" vertical="center" wrapText="1"/>
    </xf>
    <xf numFmtId="49" fontId="20" fillId="0" borderId="1" xfId="22" applyNumberFormat="1" applyFont="1" applyFill="1" applyBorder="1" applyAlignment="1">
      <alignment horizontal="center" vertical="center" wrapText="1"/>
    </xf>
    <xf numFmtId="0" fontId="9" fillId="0" borderId="9" xfId="1" applyFont="1" applyFill="1" applyBorder="1" applyAlignment="1">
      <alignment horizontal="center" vertical="center" wrapText="1"/>
    </xf>
    <xf numFmtId="0" fontId="13" fillId="0" borderId="9" xfId="1" applyFont="1" applyFill="1" applyBorder="1" applyAlignment="1">
      <alignment horizontal="center" vertical="center"/>
    </xf>
    <xf numFmtId="49" fontId="2" fillId="0" borderId="1" xfId="22"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167" fontId="10" fillId="3" borderId="1" xfId="0" applyNumberFormat="1"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4" fillId="0" borderId="1" xfId="22" applyFont="1" applyFill="1" applyBorder="1" applyAlignment="1">
      <alignment horizontal="center" vertical="center" wrapText="1"/>
    </xf>
    <xf numFmtId="0" fontId="13" fillId="0" borderId="9" xfId="22" applyFont="1" applyFill="1" applyBorder="1" applyAlignment="1">
      <alignment horizontal="center" vertical="center" wrapText="1"/>
    </xf>
    <xf numFmtId="174" fontId="2" fillId="0" borderId="0" xfId="1" applyNumberFormat="1" applyFont="1" applyFill="1" applyBorder="1" applyAlignment="1">
      <alignment horizontal="center" vertical="center"/>
    </xf>
    <xf numFmtId="49" fontId="12" fillId="0" borderId="1" xfId="22" applyNumberFormat="1" applyFont="1" applyFill="1" applyBorder="1" applyAlignment="1">
      <alignment horizontal="center" vertical="center" wrapText="1"/>
    </xf>
    <xf numFmtId="0" fontId="12" fillId="0" borderId="1" xfId="22" applyFont="1" applyFill="1" applyBorder="1" applyAlignment="1">
      <alignment horizontal="center" vertical="center" wrapText="1"/>
    </xf>
    <xf numFmtId="0" fontId="13" fillId="0" borderId="9" xfId="1" applyNumberFormat="1" applyFont="1" applyFill="1" applyBorder="1" applyAlignment="1">
      <alignment horizontal="center" vertical="center" wrapText="1"/>
    </xf>
    <xf numFmtId="0" fontId="9" fillId="0" borderId="0" xfId="1" applyFont="1" applyFill="1" applyAlignment="1">
      <alignment horizontal="center" vertical="center" wrapText="1"/>
    </xf>
    <xf numFmtId="0" fontId="13" fillId="0" borderId="9" xfId="21" applyFont="1" applyFill="1" applyBorder="1" applyAlignment="1">
      <alignment horizontal="center" vertical="center"/>
    </xf>
    <xf numFmtId="2" fontId="12" fillId="0" borderId="0" xfId="1" applyNumberFormat="1" applyFont="1" applyFill="1" applyAlignment="1">
      <alignment horizontal="center" vertical="center"/>
    </xf>
    <xf numFmtId="0" fontId="11" fillId="0" borderId="0" xfId="9" applyFont="1" applyFill="1" applyBorder="1" applyAlignment="1">
      <alignment horizontal="center" vertical="center"/>
    </xf>
    <xf numFmtId="0" fontId="9" fillId="0" borderId="0" xfId="9" applyFont="1" applyFill="1" applyBorder="1" applyAlignment="1">
      <alignment horizontal="center" vertical="center" wrapText="1"/>
    </xf>
    <xf numFmtId="49" fontId="12" fillId="0" borderId="7" xfId="9" applyNumberFormat="1" applyFont="1" applyFill="1" applyBorder="1" applyAlignment="1">
      <alignment horizontal="center" vertical="center"/>
    </xf>
    <xf numFmtId="49" fontId="12" fillId="0" borderId="6" xfId="9" applyNumberFormat="1" applyFont="1" applyFill="1" applyBorder="1" applyAlignment="1">
      <alignment horizontal="center" vertical="center"/>
    </xf>
    <xf numFmtId="0" fontId="12" fillId="0" borderId="7" xfId="9" applyFont="1" applyFill="1" applyBorder="1" applyAlignment="1">
      <alignment horizontal="center" vertical="center" wrapText="1"/>
    </xf>
    <xf numFmtId="0" fontId="12" fillId="0" borderId="6" xfId="9" applyFont="1" applyFill="1" applyBorder="1" applyAlignment="1">
      <alignment horizontal="center" vertical="center" wrapText="1"/>
    </xf>
    <xf numFmtId="0" fontId="12" fillId="0" borderId="5" xfId="9" applyFont="1" applyFill="1" applyBorder="1" applyAlignment="1">
      <alignment horizontal="center" vertical="center" wrapText="1"/>
    </xf>
    <xf numFmtId="0" fontId="12" fillId="0" borderId="3" xfId="9" applyFont="1" applyFill="1" applyBorder="1" applyAlignment="1">
      <alignment horizontal="center" vertical="center" wrapText="1"/>
    </xf>
    <xf numFmtId="0" fontId="12" fillId="0" borderId="4" xfId="9" applyFont="1" applyFill="1" applyBorder="1" applyAlignment="1">
      <alignment horizontal="center" vertical="center" wrapText="1"/>
    </xf>
    <xf numFmtId="2" fontId="12" fillId="0" borderId="1" xfId="70" applyNumberFormat="1" applyFont="1" applyFill="1" applyBorder="1" applyAlignment="1">
      <alignment horizontal="center" vertical="center" wrapText="1"/>
    </xf>
    <xf numFmtId="0" fontId="12" fillId="0" borderId="1" xfId="50" applyNumberFormat="1" applyFont="1" applyFill="1" applyBorder="1" applyAlignment="1">
      <alignment horizontal="center" vertical="center" wrapText="1"/>
    </xf>
    <xf numFmtId="0" fontId="29" fillId="0" borderId="0" xfId="9"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0" fillId="0" borderId="9" xfId="9" applyFont="1" applyFill="1" applyBorder="1" applyAlignment="1">
      <alignment horizontal="center" vertical="center"/>
    </xf>
    <xf numFmtId="2" fontId="12" fillId="0" borderId="1" xfId="50" applyNumberFormat="1" applyFont="1" applyFill="1" applyBorder="1" applyAlignment="1">
      <alignment horizontal="center" vertical="center" wrapText="1"/>
    </xf>
    <xf numFmtId="0" fontId="12" fillId="0" borderId="1" xfId="9" applyFont="1" applyFill="1" applyBorder="1" applyAlignment="1">
      <alignment horizontal="center" vertical="center" wrapText="1"/>
    </xf>
    <xf numFmtId="49" fontId="12" fillId="0" borderId="1" xfId="9" applyNumberFormat="1" applyFont="1" applyFill="1" applyBorder="1" applyAlignment="1">
      <alignment horizontal="center" vertical="center"/>
    </xf>
    <xf numFmtId="2" fontId="12" fillId="0" borderId="1" xfId="9" applyNumberFormat="1" applyFont="1" applyFill="1" applyBorder="1" applyAlignment="1">
      <alignment horizontal="center" vertical="center" wrapText="1"/>
    </xf>
    <xf numFmtId="0" fontId="12" fillId="0" borderId="1" xfId="9"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37" fillId="3" borderId="1" xfId="0" applyFont="1" applyFill="1" applyBorder="1" applyAlignment="1">
      <alignment horizontal="center" vertical="center" wrapText="1"/>
    </xf>
    <xf numFmtId="0" fontId="33" fillId="0" borderId="1" xfId="22" applyFont="1" applyFill="1" applyBorder="1" applyAlignment="1">
      <alignment horizontal="center" vertical="center" wrapText="1"/>
    </xf>
    <xf numFmtId="49" fontId="12" fillId="0" borderId="1" xfId="22" applyNumberFormat="1" applyFont="1" applyFill="1" applyBorder="1" applyAlignment="1">
      <alignment horizontal="center" vertical="center"/>
    </xf>
    <xf numFmtId="2" fontId="12" fillId="0" borderId="12" xfId="9" applyNumberFormat="1" applyFont="1" applyFill="1" applyBorder="1" applyAlignment="1">
      <alignment horizontal="center" vertical="center"/>
    </xf>
    <xf numFmtId="49" fontId="12" fillId="0" borderId="1" xfId="9" applyNumberFormat="1" applyFont="1" applyFill="1" applyBorder="1" applyAlignment="1">
      <alignment horizontal="center" vertical="center" wrapText="1"/>
    </xf>
    <xf numFmtId="0" fontId="43" fillId="0" borderId="0" xfId="1" applyFont="1" applyFill="1" applyAlignment="1">
      <alignment horizontal="center" vertical="center" wrapText="1"/>
    </xf>
    <xf numFmtId="2" fontId="43" fillId="0" borderId="0" xfId="1" applyNumberFormat="1" applyFont="1" applyFill="1" applyAlignment="1">
      <alignment horizontal="center" vertical="center"/>
    </xf>
    <xf numFmtId="0" fontId="2" fillId="0" borderId="0" xfId="1" applyFont="1" applyFill="1" applyAlignment="1">
      <alignment horizontal="center" vertical="center"/>
    </xf>
    <xf numFmtId="0" fontId="43" fillId="0" borderId="0" xfId="1" applyFont="1" applyFill="1" applyAlignment="1">
      <alignment horizontal="center" vertical="center"/>
    </xf>
    <xf numFmtId="0" fontId="2" fillId="0" borderId="0" xfId="22" applyFont="1" applyFill="1" applyAlignment="1">
      <alignment horizontal="center" vertical="center" wrapText="1"/>
    </xf>
    <xf numFmtId="0" fontId="44" fillId="0" borderId="0" xfId="1" applyFont="1" applyFill="1" applyAlignment="1">
      <alignment horizontal="center" vertical="center"/>
    </xf>
    <xf numFmtId="4" fontId="2" fillId="0" borderId="0" xfId="1" applyNumberFormat="1" applyFont="1" applyFill="1" applyBorder="1" applyAlignment="1">
      <alignment horizontal="center" vertical="center" wrapText="1"/>
    </xf>
    <xf numFmtId="0" fontId="43" fillId="0" borderId="0" xfId="21" applyFont="1" applyFill="1" applyAlignment="1">
      <alignment horizontal="center" vertical="center"/>
    </xf>
    <xf numFmtId="0" fontId="2" fillId="0" borderId="0" xfId="9" applyFont="1" applyFill="1" applyBorder="1" applyAlignment="1">
      <alignment horizontal="center" vertical="center"/>
    </xf>
    <xf numFmtId="0" fontId="10" fillId="0" borderId="0" xfId="9" applyFont="1" applyFill="1" applyAlignment="1">
      <alignment horizontal="center" vertical="center"/>
    </xf>
    <xf numFmtId="0" fontId="2" fillId="0" borderId="0" xfId="9" applyFont="1" applyFill="1" applyAlignment="1">
      <alignment horizontal="center" vertical="center"/>
    </xf>
    <xf numFmtId="0" fontId="43" fillId="0" borderId="0" xfId="9" applyFont="1" applyFill="1" applyAlignment="1">
      <alignment horizontal="center" vertical="center"/>
    </xf>
    <xf numFmtId="0" fontId="43" fillId="0" borderId="0" xfId="9" applyFont="1" applyFill="1" applyAlignment="1">
      <alignment horizontal="left" vertical="center"/>
    </xf>
    <xf numFmtId="0" fontId="43" fillId="0" borderId="0" xfId="9" applyFont="1" applyFill="1" applyAlignment="1">
      <alignment vertical="center"/>
    </xf>
    <xf numFmtId="0" fontId="2" fillId="0" borderId="0" xfId="9" applyNumberFormat="1" applyFont="1" applyFill="1" applyBorder="1" applyAlignment="1">
      <alignment horizontal="center" vertical="center"/>
    </xf>
  </cellXfs>
  <cellStyles count="92">
    <cellStyle name="Comma" xfId="91" builtinId="3"/>
    <cellStyle name="Comma 10" xfId="3"/>
    <cellStyle name="Comma 2" xfId="2"/>
    <cellStyle name="Comma 2 2" xfId="81"/>
    <cellStyle name="Comma 4" xfId="4"/>
    <cellStyle name="Comma 5" xfId="5"/>
    <cellStyle name="Currency 2" xfId="72"/>
    <cellStyle name="Currency 3" xfId="6"/>
    <cellStyle name="Followed Hyperlink" xfId="88" builtinId="9" hidden="1"/>
    <cellStyle name="Followed Hyperlink" xfId="90" builtinId="9" hidden="1"/>
    <cellStyle name="Header1" xfId="7"/>
    <cellStyle name="Header2" xfId="8"/>
    <cellStyle name="Hyperlink" xfId="87" builtinId="8" hidden="1"/>
    <cellStyle name="Hyperlink" xfId="89" builtinId="8" hidden="1"/>
    <cellStyle name="Normal" xfId="0" builtinId="0"/>
    <cellStyle name="Normal 10" xfId="9"/>
    <cellStyle name="Normal 11" xfId="10"/>
    <cellStyle name="Normal 11 2" xfId="82"/>
    <cellStyle name="Normal 11 3" xfId="85"/>
    <cellStyle name="Normal 11_Kem theo T) trinh (Bo sung)KH 6th2018 (1)" xfId="86"/>
    <cellStyle name="Normal 12" xfId="11"/>
    <cellStyle name="Normal 12 2" xfId="12"/>
    <cellStyle name="Normal 13" xfId="73"/>
    <cellStyle name="Normal 13 2" xfId="13"/>
    <cellStyle name="Normal 14" xfId="14"/>
    <cellStyle name="Normal 14 2" xfId="15"/>
    <cellStyle name="Normal 14 2 2" xfId="74"/>
    <cellStyle name="Normal 14 3" xfId="16"/>
    <cellStyle name="Normal 15" xfId="75"/>
    <cellStyle name="Normal 15 2" xfId="17"/>
    <cellStyle name="Normal 16" xfId="83"/>
    <cellStyle name="Normal 17 2" xfId="18"/>
    <cellStyle name="Normal 18" xfId="84"/>
    <cellStyle name="Normal 18 2" xfId="19"/>
    <cellStyle name="Normal 2" xfId="1"/>
    <cellStyle name="Normal 2 10" xfId="20"/>
    <cellStyle name="Normal 2 2" xfId="21"/>
    <cellStyle name="Normal 2 2 2" xfId="22"/>
    <cellStyle name="Normal 2 3" xfId="23"/>
    <cellStyle name="Normal 2 3 2" xfId="24"/>
    <cellStyle name="Normal 2_CC HUONG KHE 6.12.2016" xfId="25"/>
    <cellStyle name="Normal 21 2" xfId="26"/>
    <cellStyle name="Normal 22 2" xfId="27"/>
    <cellStyle name="Normal 23 2" xfId="28"/>
    <cellStyle name="Normal 24 2" xfId="29"/>
    <cellStyle name="Normal 25 2" xfId="30"/>
    <cellStyle name="Normal 260" xfId="71"/>
    <cellStyle name="Normal 27 2" xfId="31"/>
    <cellStyle name="Normal 276" xfId="32"/>
    <cellStyle name="Normal 277" xfId="33"/>
    <cellStyle name="Normal 278" xfId="34"/>
    <cellStyle name="Normal 280" xfId="35"/>
    <cellStyle name="Normal 281" xfId="36"/>
    <cellStyle name="Normal 282" xfId="37"/>
    <cellStyle name="Normal 283" xfId="38"/>
    <cellStyle name="Normal 284" xfId="39"/>
    <cellStyle name="Normal 3" xfId="40"/>
    <cellStyle name="Normal 3 2" xfId="41"/>
    <cellStyle name="Normal 3 2 2" xfId="42"/>
    <cellStyle name="Normal 3 2_Danh muc THD ban hành" xfId="43"/>
    <cellStyle name="Normal 31" xfId="76"/>
    <cellStyle name="Normal 31 2" xfId="44"/>
    <cellStyle name="Normal 32 2" xfId="45"/>
    <cellStyle name="Normal 38 2" xfId="46"/>
    <cellStyle name="Normal 39 2" xfId="47"/>
    <cellStyle name="Normal 4" xfId="48"/>
    <cellStyle name="Normal 4 2" xfId="49"/>
    <cellStyle name="Normal 4 2 2" xfId="50"/>
    <cellStyle name="Normal 40 2" xfId="51"/>
    <cellStyle name="Normal 41 2" xfId="52"/>
    <cellStyle name="Normal 42" xfId="53"/>
    <cellStyle name="Normal 42 2" xfId="54"/>
    <cellStyle name="Normal 43 2" xfId="55"/>
    <cellStyle name="Normal 44 2" xfId="56"/>
    <cellStyle name="Normal 45 2" xfId="57"/>
    <cellStyle name="Normal 46 2" xfId="58"/>
    <cellStyle name="Normal 47 2" xfId="59"/>
    <cellStyle name="Normal 48 2" xfId="60"/>
    <cellStyle name="Normal 49 2" xfId="61"/>
    <cellStyle name="Normal 50 2" xfId="62"/>
    <cellStyle name="Normal 51 2" xfId="63"/>
    <cellStyle name="Normal 52 2" xfId="64"/>
    <cellStyle name="Normal 6" xfId="77"/>
    <cellStyle name="Normal 6 2" xfId="65"/>
    <cellStyle name="Normal 6 2 2" xfId="66"/>
    <cellStyle name="Normal 7" xfId="78"/>
    <cellStyle name="Normal 7 2" xfId="67"/>
    <cellStyle name="Normal 8" xfId="79"/>
    <cellStyle name="Normal 8 2" xfId="68"/>
    <cellStyle name="Normal 8 2 2" xfId="69"/>
    <cellStyle name="Normal 9" xfId="80"/>
    <cellStyle name="Normal_Sheet1 3" xfId="70"/>
  </cellStyles>
  <dxfs count="9">
    <dxf>
      <font>
        <condense val="0"/>
        <extend val="0"/>
        <color indexed="9"/>
      </font>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108857</xdr:colOff>
      <xdr:row>3</xdr:row>
      <xdr:rowOff>0</xdr:rowOff>
    </xdr:from>
    <xdr:to>
      <xdr:col>8</xdr:col>
      <xdr:colOff>883104</xdr:colOff>
      <xdr:row>3</xdr:row>
      <xdr:rowOff>0</xdr:rowOff>
    </xdr:to>
    <xdr:sp macro="" textlink="">
      <xdr:nvSpPr>
        <xdr:cNvPr id="6" name="Line 1"/>
        <xdr:cNvSpPr>
          <a:spLocks noChangeShapeType="1"/>
        </xdr:cNvSpPr>
      </xdr:nvSpPr>
      <xdr:spPr bwMode="auto">
        <a:xfrm>
          <a:off x="3878036" y="1387929"/>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xdr:row>
      <xdr:rowOff>12700</xdr:rowOff>
    </xdr:from>
    <xdr:to>
      <xdr:col>10</xdr:col>
      <xdr:colOff>130175</xdr:colOff>
      <xdr:row>3</xdr:row>
      <xdr:rowOff>12700</xdr:rowOff>
    </xdr:to>
    <xdr:sp macro="" textlink="">
      <xdr:nvSpPr>
        <xdr:cNvPr id="2" name="Line 1"/>
        <xdr:cNvSpPr>
          <a:spLocks noChangeShapeType="1"/>
        </xdr:cNvSpPr>
      </xdr:nvSpPr>
      <xdr:spPr bwMode="auto">
        <a:xfrm>
          <a:off x="4403725" y="1536700"/>
          <a:ext cx="3441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466725</xdr:colOff>
      <xdr:row>3</xdr:row>
      <xdr:rowOff>0</xdr:rowOff>
    </xdr:from>
    <xdr:to>
      <xdr:col>10</xdr:col>
      <xdr:colOff>323850</xdr:colOff>
      <xdr:row>3</xdr:row>
      <xdr:rowOff>0</xdr:rowOff>
    </xdr:to>
    <xdr:sp macro="" textlink="">
      <xdr:nvSpPr>
        <xdr:cNvPr id="3" name="Line 1"/>
        <xdr:cNvSpPr>
          <a:spLocks noChangeShapeType="1"/>
        </xdr:cNvSpPr>
      </xdr:nvSpPr>
      <xdr:spPr bwMode="auto">
        <a:xfrm>
          <a:off x="4495800" y="148590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xdr:row>
      <xdr:rowOff>0</xdr:rowOff>
    </xdr:from>
    <xdr:to>
      <xdr:col>10</xdr:col>
      <xdr:colOff>209550</xdr:colOff>
      <xdr:row>3</xdr:row>
      <xdr:rowOff>0</xdr:rowOff>
    </xdr:to>
    <xdr:sp macro="" textlink="">
      <xdr:nvSpPr>
        <xdr:cNvPr id="3" name="Line 1"/>
        <xdr:cNvSpPr>
          <a:spLocks noChangeShapeType="1"/>
        </xdr:cNvSpPr>
      </xdr:nvSpPr>
      <xdr:spPr bwMode="auto">
        <a:xfrm>
          <a:off x="4400550" y="1485900"/>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171450</xdr:colOff>
      <xdr:row>3</xdr:row>
      <xdr:rowOff>6350</xdr:rowOff>
    </xdr:from>
    <xdr:to>
      <xdr:col>10</xdr:col>
      <xdr:colOff>336550</xdr:colOff>
      <xdr:row>3</xdr:row>
      <xdr:rowOff>6350</xdr:rowOff>
    </xdr:to>
    <xdr:sp macro="" textlink="">
      <xdr:nvSpPr>
        <xdr:cNvPr id="3" name="Line 1"/>
        <xdr:cNvSpPr>
          <a:spLocks noChangeShapeType="1"/>
        </xdr:cNvSpPr>
      </xdr:nvSpPr>
      <xdr:spPr bwMode="auto">
        <a:xfrm>
          <a:off x="4679950" y="1530350"/>
          <a:ext cx="3371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419100</xdr:colOff>
      <xdr:row>2</xdr:row>
      <xdr:rowOff>238125</xdr:rowOff>
    </xdr:from>
    <xdr:to>
      <xdr:col>10</xdr:col>
      <xdr:colOff>228600</xdr:colOff>
      <xdr:row>2</xdr:row>
      <xdr:rowOff>238125</xdr:rowOff>
    </xdr:to>
    <xdr:sp macro="" textlink="">
      <xdr:nvSpPr>
        <xdr:cNvPr id="3" name="Line 1"/>
        <xdr:cNvSpPr>
          <a:spLocks noChangeShapeType="1"/>
        </xdr:cNvSpPr>
      </xdr:nvSpPr>
      <xdr:spPr bwMode="auto">
        <a:xfrm>
          <a:off x="4448175" y="1476375"/>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2121041</xdr:colOff>
      <xdr:row>3</xdr:row>
      <xdr:rowOff>9525</xdr:rowOff>
    </xdr:from>
    <xdr:to>
      <xdr:col>5</xdr:col>
      <xdr:colOff>288053</xdr:colOff>
      <xdr:row>3</xdr:row>
      <xdr:rowOff>9525</xdr:rowOff>
    </xdr:to>
    <xdr:sp macro="" textlink="">
      <xdr:nvSpPr>
        <xdr:cNvPr id="4" name="Line 1"/>
        <xdr:cNvSpPr>
          <a:spLocks noChangeShapeType="1"/>
        </xdr:cNvSpPr>
      </xdr:nvSpPr>
      <xdr:spPr bwMode="auto">
        <a:xfrm>
          <a:off x="1044716" y="981075"/>
          <a:ext cx="1862712" cy="0"/>
        </a:xfrm>
        <a:prstGeom prst="lin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990601</xdr:colOff>
      <xdr:row>2</xdr:row>
      <xdr:rowOff>9525</xdr:rowOff>
    </xdr:from>
    <xdr:to>
      <xdr:col>6</xdr:col>
      <xdr:colOff>1428751</xdr:colOff>
      <xdr:row>2</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2" name="Line 1"/>
        <xdr:cNvSpPr>
          <a:spLocks noChangeShapeType="1"/>
        </xdr:cNvSpPr>
      </xdr:nvSpPr>
      <xdr:spPr bwMode="auto">
        <a:xfrm>
          <a:off x="3743326" y="638175"/>
          <a:ext cx="325755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31750</xdr:colOff>
      <xdr:row>3</xdr:row>
      <xdr:rowOff>28575</xdr:rowOff>
    </xdr:from>
    <xdr:to>
      <xdr:col>10</xdr:col>
      <xdr:colOff>323850</xdr:colOff>
      <xdr:row>3</xdr:row>
      <xdr:rowOff>28575</xdr:rowOff>
    </xdr:to>
    <xdr:sp macro="" textlink="">
      <xdr:nvSpPr>
        <xdr:cNvPr id="2" name="Line 1"/>
        <xdr:cNvSpPr>
          <a:spLocks noChangeShapeType="1"/>
        </xdr:cNvSpPr>
      </xdr:nvSpPr>
      <xdr:spPr bwMode="auto">
        <a:xfrm>
          <a:off x="4476750" y="1552575"/>
          <a:ext cx="321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496763</xdr:colOff>
      <xdr:row>3</xdr:row>
      <xdr:rowOff>9525</xdr:rowOff>
    </xdr:from>
    <xdr:to>
      <xdr:col>6</xdr:col>
      <xdr:colOff>912939</xdr:colOff>
      <xdr:row>3</xdr:row>
      <xdr:rowOff>9525</xdr:rowOff>
    </xdr:to>
    <xdr:sp macro="" textlink="">
      <xdr:nvSpPr>
        <xdr:cNvPr id="4" name="Line 1"/>
        <xdr:cNvSpPr>
          <a:spLocks noChangeShapeType="1"/>
        </xdr:cNvSpPr>
      </xdr:nvSpPr>
      <xdr:spPr bwMode="auto">
        <a:xfrm>
          <a:off x="4259138" y="723900"/>
          <a:ext cx="2244976" cy="0"/>
        </a:xfrm>
        <a:prstGeom prst="line">
          <a:avLst/>
        </a:prstGeom>
        <a:no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828801" y="981075"/>
          <a:ext cx="2438400" cy="0"/>
        </a:xfrm>
        <a:prstGeom prst="line">
          <a:avLst/>
        </a:prstGeom>
        <a:noFill/>
        <a:ln w="9525">
          <a:solidFill>
            <a:srgbClr val="000000"/>
          </a:solidFill>
          <a:round/>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571626" y="981075"/>
          <a:ext cx="2095500" cy="0"/>
        </a:xfrm>
        <a:prstGeom prst="line">
          <a:avLst/>
        </a:prstGeom>
        <a:noFill/>
        <a:ln w="9525">
          <a:solidFill>
            <a:srgbClr val="000000"/>
          </a:solidFill>
          <a:round/>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571626" y="981075"/>
          <a:ext cx="2095500" cy="0"/>
        </a:xfrm>
        <a:prstGeom prst="line">
          <a:avLst/>
        </a:prstGeom>
        <a:noFill/>
        <a:ln w="952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2" name="Line 1"/>
        <xdr:cNvSpPr>
          <a:spLocks noChangeShapeType="1"/>
        </xdr:cNvSpPr>
      </xdr:nvSpPr>
      <xdr:spPr bwMode="auto">
        <a:xfrm>
          <a:off x="3743326" y="666750"/>
          <a:ext cx="3267075" cy="0"/>
        </a:xfrm>
        <a:prstGeom prst="line">
          <a:avLst/>
        </a:prstGeom>
        <a:noFill/>
        <a:ln w="9525">
          <a:solidFill>
            <a:srgbClr val="000000"/>
          </a:solidFill>
          <a:round/>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571626" y="981075"/>
          <a:ext cx="2095500" cy="0"/>
        </a:xfrm>
        <a:prstGeom prst="line">
          <a:avLst/>
        </a:prstGeom>
        <a:noFill/>
        <a:ln w="952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990601</xdr:colOff>
      <xdr:row>3</xdr:row>
      <xdr:rowOff>9525</xdr:rowOff>
    </xdr:from>
    <xdr:to>
      <xdr:col>6</xdr:col>
      <xdr:colOff>1428751</xdr:colOff>
      <xdr:row>3</xdr:row>
      <xdr:rowOff>9525</xdr:rowOff>
    </xdr:to>
    <xdr:sp macro="" textlink="">
      <xdr:nvSpPr>
        <xdr:cNvPr id="4" name="Line 1"/>
        <xdr:cNvSpPr>
          <a:spLocks noChangeShapeType="1"/>
        </xdr:cNvSpPr>
      </xdr:nvSpPr>
      <xdr:spPr bwMode="auto">
        <a:xfrm>
          <a:off x="1571626" y="981075"/>
          <a:ext cx="20955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933395</xdr:colOff>
      <xdr:row>3</xdr:row>
      <xdr:rowOff>0</xdr:rowOff>
    </xdr:from>
    <xdr:to>
      <xdr:col>11</xdr:col>
      <xdr:colOff>212780</xdr:colOff>
      <xdr:row>3</xdr:row>
      <xdr:rowOff>0</xdr:rowOff>
    </xdr:to>
    <xdr:sp macro="" textlink="">
      <xdr:nvSpPr>
        <xdr:cNvPr id="2" name="Line 1"/>
        <xdr:cNvSpPr>
          <a:spLocks noChangeShapeType="1"/>
        </xdr:cNvSpPr>
      </xdr:nvSpPr>
      <xdr:spPr bwMode="auto">
        <a:xfrm>
          <a:off x="5819720" y="742950"/>
          <a:ext cx="2565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887662</xdr:colOff>
      <xdr:row>3</xdr:row>
      <xdr:rowOff>0</xdr:rowOff>
    </xdr:from>
    <xdr:to>
      <xdr:col>10</xdr:col>
      <xdr:colOff>90238</xdr:colOff>
      <xdr:row>3</xdr:row>
      <xdr:rowOff>0</xdr:rowOff>
    </xdr:to>
    <xdr:sp macro="" textlink="">
      <xdr:nvSpPr>
        <xdr:cNvPr id="2" name="Line 1"/>
        <xdr:cNvSpPr>
          <a:spLocks noChangeShapeType="1"/>
        </xdr:cNvSpPr>
      </xdr:nvSpPr>
      <xdr:spPr bwMode="auto">
        <a:xfrm>
          <a:off x="5897812" y="742950"/>
          <a:ext cx="19172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269794</xdr:colOff>
      <xdr:row>3</xdr:row>
      <xdr:rowOff>0</xdr:rowOff>
    </xdr:from>
    <xdr:to>
      <xdr:col>9</xdr:col>
      <xdr:colOff>158830</xdr:colOff>
      <xdr:row>3</xdr:row>
      <xdr:rowOff>0</xdr:rowOff>
    </xdr:to>
    <xdr:sp macro="" textlink="">
      <xdr:nvSpPr>
        <xdr:cNvPr id="2" name="Line 1"/>
        <xdr:cNvSpPr>
          <a:spLocks noChangeShapeType="1"/>
        </xdr:cNvSpPr>
      </xdr:nvSpPr>
      <xdr:spPr bwMode="auto">
        <a:xfrm>
          <a:off x="4879894" y="742950"/>
          <a:ext cx="253698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269794</xdr:colOff>
      <xdr:row>3</xdr:row>
      <xdr:rowOff>0</xdr:rowOff>
    </xdr:from>
    <xdr:to>
      <xdr:col>9</xdr:col>
      <xdr:colOff>158830</xdr:colOff>
      <xdr:row>3</xdr:row>
      <xdr:rowOff>0</xdr:rowOff>
    </xdr:to>
    <xdr:sp macro="" textlink="">
      <xdr:nvSpPr>
        <xdr:cNvPr id="3" name="Line 1"/>
        <xdr:cNvSpPr>
          <a:spLocks noChangeShapeType="1"/>
        </xdr:cNvSpPr>
      </xdr:nvSpPr>
      <xdr:spPr bwMode="auto">
        <a:xfrm>
          <a:off x="4841794" y="742950"/>
          <a:ext cx="25084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249303</xdr:colOff>
      <xdr:row>3</xdr:row>
      <xdr:rowOff>0</xdr:rowOff>
    </xdr:from>
    <xdr:to>
      <xdr:col>9</xdr:col>
      <xdr:colOff>179321</xdr:colOff>
      <xdr:row>3</xdr:row>
      <xdr:rowOff>0</xdr:rowOff>
    </xdr:to>
    <xdr:sp macro="" textlink="">
      <xdr:nvSpPr>
        <xdr:cNvPr id="2" name="Line 1"/>
        <xdr:cNvSpPr>
          <a:spLocks noChangeShapeType="1"/>
        </xdr:cNvSpPr>
      </xdr:nvSpPr>
      <xdr:spPr bwMode="auto">
        <a:xfrm>
          <a:off x="5316603" y="742950"/>
          <a:ext cx="225411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284595</xdr:colOff>
      <xdr:row>3</xdr:row>
      <xdr:rowOff>0</xdr:rowOff>
    </xdr:from>
    <xdr:to>
      <xdr:col>9</xdr:col>
      <xdr:colOff>86881</xdr:colOff>
      <xdr:row>3</xdr:row>
      <xdr:rowOff>0</xdr:rowOff>
    </xdr:to>
    <xdr:sp macro="" textlink="">
      <xdr:nvSpPr>
        <xdr:cNvPr id="3" name="Line 1"/>
        <xdr:cNvSpPr>
          <a:spLocks noChangeShapeType="1"/>
        </xdr:cNvSpPr>
      </xdr:nvSpPr>
      <xdr:spPr bwMode="auto">
        <a:xfrm>
          <a:off x="5266170" y="742950"/>
          <a:ext cx="20216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179960</xdr:colOff>
      <xdr:row>2</xdr:row>
      <xdr:rowOff>247541</xdr:rowOff>
    </xdr:from>
    <xdr:to>
      <xdr:col>9</xdr:col>
      <xdr:colOff>45682</xdr:colOff>
      <xdr:row>2</xdr:row>
      <xdr:rowOff>247541</xdr:rowOff>
    </xdr:to>
    <xdr:sp macro="" textlink="">
      <xdr:nvSpPr>
        <xdr:cNvPr id="3" name="Line 1"/>
        <xdr:cNvSpPr>
          <a:spLocks noChangeShapeType="1"/>
        </xdr:cNvSpPr>
      </xdr:nvSpPr>
      <xdr:spPr bwMode="auto">
        <a:xfrm>
          <a:off x="5327996" y="746470"/>
          <a:ext cx="217893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138101</xdr:colOff>
      <xdr:row>2</xdr:row>
      <xdr:rowOff>247650</xdr:rowOff>
    </xdr:from>
    <xdr:to>
      <xdr:col>8</xdr:col>
      <xdr:colOff>1066321</xdr:colOff>
      <xdr:row>2</xdr:row>
      <xdr:rowOff>247650</xdr:rowOff>
    </xdr:to>
    <xdr:sp macro="" textlink="">
      <xdr:nvSpPr>
        <xdr:cNvPr id="3" name="Line 1"/>
        <xdr:cNvSpPr>
          <a:spLocks noChangeShapeType="1"/>
        </xdr:cNvSpPr>
      </xdr:nvSpPr>
      <xdr:spPr bwMode="auto">
        <a:xfrm>
          <a:off x="5535601" y="751271"/>
          <a:ext cx="197925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TECH\Downloads\TONG%20HOP%20TINH-THD%20(BO&#770;&#777;%20SUNG)%202019%20G&#7916;I%20C&#193;C%20NG&#192;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BO SUNG 2019"/>
      <sheetName val="1.1.TPHT"/>
      <sheetName val="1.2.TXHL"/>
      <sheetName val="1.3.TXKA"/>
      <sheetName val="1.4.NXz"/>
      <sheetName val="1.5.TH"/>
      <sheetName val="1.6.CX"/>
      <sheetName val="1.7.HS"/>
      <sheetName val="1.8.DTz"/>
      <sheetName val="1.9.CL"/>
      <sheetName val="1.10.KAHz"/>
      <sheetName val="1.11.HKz"/>
      <sheetName val="1.12.VQ"/>
      <sheetName val="1.13.LH"/>
    </sheetNames>
    <sheetDataSet>
      <sheetData sheetId="0" refreshError="1"/>
      <sheetData sheetId="1" refreshError="1">
        <row r="3">
          <cell r="A3" t="str">
            <v>(Kèm theo Tờ trình số       /TTr-UBND  ngày /7/2019 của UBND tỉnh)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3"/>
  <sheetViews>
    <sheetView showZeros="0" zoomScaleSheetLayoutView="80" workbookViewId="0">
      <selection sqref="A1:O23"/>
    </sheetView>
  </sheetViews>
  <sheetFormatPr defaultColWidth="8.875" defaultRowHeight="27.95" customHeight="1" x14ac:dyDescent="0.25"/>
  <cols>
    <col min="1" max="1" width="5.625" style="1" customWidth="1"/>
    <col min="2" max="2" width="16.875" style="2" customWidth="1"/>
    <col min="3" max="3" width="8.625" style="10" customWidth="1"/>
    <col min="4" max="4" width="10.625" style="4" customWidth="1"/>
    <col min="5" max="5" width="8.625" style="4" customWidth="1"/>
    <col min="6" max="6" width="7.5" style="4" customWidth="1"/>
    <col min="7" max="8" width="8.625" style="4" customWidth="1"/>
    <col min="9" max="9" width="15.875" style="4" customWidth="1"/>
    <col min="10" max="14" width="8.625" style="4" customWidth="1"/>
    <col min="15" max="15" width="12.125" style="1" customWidth="1"/>
    <col min="16" max="16384" width="8.875" style="1"/>
  </cols>
  <sheetData>
    <row r="1" spans="1:15" s="15" customFormat="1" ht="18" customHeight="1" x14ac:dyDescent="0.25">
      <c r="A1" s="761" t="s">
        <v>131</v>
      </c>
      <c r="B1" s="761"/>
      <c r="C1" s="761"/>
      <c r="D1" s="761"/>
      <c r="E1" s="761"/>
      <c r="F1" s="761"/>
      <c r="G1" s="761"/>
      <c r="H1" s="761"/>
      <c r="I1" s="761"/>
      <c r="J1" s="761"/>
      <c r="K1" s="761"/>
      <c r="L1" s="761"/>
      <c r="M1" s="761"/>
      <c r="N1" s="761"/>
      <c r="O1" s="761"/>
    </row>
    <row r="2" spans="1:15" s="15" customFormat="1" ht="18" customHeight="1" x14ac:dyDescent="0.25">
      <c r="A2" s="766" t="s">
        <v>22</v>
      </c>
      <c r="B2" s="766"/>
      <c r="C2" s="766"/>
      <c r="D2" s="766"/>
      <c r="E2" s="766"/>
      <c r="F2" s="766"/>
      <c r="G2" s="766"/>
      <c r="H2" s="766"/>
      <c r="I2" s="766"/>
      <c r="J2" s="766"/>
      <c r="K2" s="766"/>
      <c r="L2" s="766"/>
      <c r="M2" s="766"/>
      <c r="N2" s="766"/>
      <c r="O2" s="766"/>
    </row>
    <row r="3" spans="1:15" s="15" customFormat="1" ht="18"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row>
    <row r="4" spans="1:15" s="15" customFormat="1" ht="18" customHeight="1" x14ac:dyDescent="0.25">
      <c r="A4" s="42"/>
      <c r="B4" s="17"/>
      <c r="C4" s="42"/>
      <c r="D4" s="42"/>
      <c r="E4" s="42"/>
      <c r="F4" s="42"/>
      <c r="G4" s="42"/>
      <c r="H4" s="42"/>
      <c r="I4" s="42"/>
      <c r="J4" s="42"/>
      <c r="K4" s="42"/>
      <c r="L4" s="42"/>
      <c r="M4" s="42"/>
      <c r="N4" s="42"/>
      <c r="O4" s="42"/>
    </row>
    <row r="5" spans="1:15" s="15" customFormat="1" ht="30" customHeight="1" x14ac:dyDescent="0.25">
      <c r="A5" s="763" t="s">
        <v>21</v>
      </c>
      <c r="B5" s="764" t="s">
        <v>20</v>
      </c>
      <c r="C5" s="765" t="s">
        <v>19</v>
      </c>
      <c r="D5" s="767" t="s">
        <v>18</v>
      </c>
      <c r="E5" s="768" t="s">
        <v>17</v>
      </c>
      <c r="F5" s="768"/>
      <c r="G5" s="768"/>
      <c r="H5" s="768"/>
      <c r="I5" s="767" t="s">
        <v>16</v>
      </c>
      <c r="J5" s="768" t="s">
        <v>15</v>
      </c>
      <c r="K5" s="768"/>
      <c r="L5" s="768"/>
      <c r="M5" s="768"/>
      <c r="N5" s="768"/>
      <c r="O5" s="764" t="s">
        <v>14</v>
      </c>
    </row>
    <row r="6" spans="1:15" ht="57" customHeight="1" x14ac:dyDescent="0.25">
      <c r="A6" s="763"/>
      <c r="B6" s="764"/>
      <c r="C6" s="765"/>
      <c r="D6" s="767"/>
      <c r="E6" s="150" t="s">
        <v>13</v>
      </c>
      <c r="F6" s="150" t="s">
        <v>12</v>
      </c>
      <c r="G6" s="150" t="s">
        <v>11</v>
      </c>
      <c r="H6" s="150" t="s">
        <v>36</v>
      </c>
      <c r="I6" s="767"/>
      <c r="J6" s="150" t="s">
        <v>10</v>
      </c>
      <c r="K6" s="150" t="s">
        <v>9</v>
      </c>
      <c r="L6" s="150" t="s">
        <v>8</v>
      </c>
      <c r="M6" s="150" t="s">
        <v>7</v>
      </c>
      <c r="N6" s="150" t="s">
        <v>6</v>
      </c>
      <c r="O6" s="764"/>
    </row>
    <row r="7" spans="1:15" s="547" customFormat="1" ht="18.75" customHeight="1" x14ac:dyDescent="0.25">
      <c r="A7" s="161">
        <v>-1</v>
      </c>
      <c r="B7" s="161">
        <v>-2</v>
      </c>
      <c r="C7" s="161">
        <v>-3</v>
      </c>
      <c r="D7" s="161" t="s">
        <v>5</v>
      </c>
      <c r="E7" s="161">
        <v>-5</v>
      </c>
      <c r="F7" s="161">
        <v>-6</v>
      </c>
      <c r="G7" s="161">
        <v>-7</v>
      </c>
      <c r="H7" s="161">
        <v>-8</v>
      </c>
      <c r="I7" s="161" t="s">
        <v>4</v>
      </c>
      <c r="J7" s="161">
        <v>-10</v>
      </c>
      <c r="K7" s="161">
        <v>-11</v>
      </c>
      <c r="L7" s="161">
        <v>-12</v>
      </c>
      <c r="M7" s="161">
        <v>-13</v>
      </c>
      <c r="N7" s="161">
        <v>-14</v>
      </c>
      <c r="O7" s="161">
        <v>-15</v>
      </c>
    </row>
    <row r="8" spans="1:15" s="3" customFormat="1" ht="27.95" customHeight="1" x14ac:dyDescent="0.25">
      <c r="A8" s="151"/>
      <c r="B8" s="152" t="s">
        <v>0</v>
      </c>
      <c r="C8" s="5">
        <f>SUM(C9:C21)</f>
        <v>151</v>
      </c>
      <c r="D8" s="153">
        <f t="shared" ref="D8:N8" si="0">SUM(D9:D21)</f>
        <v>197.63</v>
      </c>
      <c r="E8" s="153">
        <f t="shared" si="0"/>
        <v>91.080000000000013</v>
      </c>
      <c r="F8" s="153">
        <f t="shared" si="0"/>
        <v>5.37</v>
      </c>
      <c r="G8" s="153">
        <f t="shared" si="0"/>
        <v>0</v>
      </c>
      <c r="H8" s="153">
        <f t="shared" si="0"/>
        <v>101.18000000000002</v>
      </c>
      <c r="I8" s="153">
        <f>SUM(J8:N8)</f>
        <v>331.92101000000002</v>
      </c>
      <c r="J8" s="153">
        <f t="shared" si="0"/>
        <v>44.8</v>
      </c>
      <c r="K8" s="153">
        <f t="shared" si="0"/>
        <v>75.829800000000006</v>
      </c>
      <c r="L8" s="153">
        <f t="shared" si="0"/>
        <v>47.169449999999998</v>
      </c>
      <c r="M8" s="153">
        <f t="shared" si="0"/>
        <v>83.894822000000005</v>
      </c>
      <c r="N8" s="153">
        <f t="shared" si="0"/>
        <v>80.226938000000004</v>
      </c>
      <c r="O8" s="151"/>
    </row>
    <row r="9" spans="1:15" ht="27.95" customHeight="1" x14ac:dyDescent="0.25">
      <c r="A9" s="18">
        <v>1</v>
      </c>
      <c r="B9" s="19" t="s">
        <v>3</v>
      </c>
      <c r="C9" s="28">
        <f>'1.1.TPHT'!A20</f>
        <v>8</v>
      </c>
      <c r="D9" s="32">
        <f>'1.1.TPHT'!C20</f>
        <v>6.93</v>
      </c>
      <c r="E9" s="32">
        <f>'1.1.TPHT'!D20</f>
        <v>4.96</v>
      </c>
      <c r="F9" s="32">
        <f>'1.1.TPHT'!E20</f>
        <v>0</v>
      </c>
      <c r="G9" s="32">
        <f>'1.1.TPHT'!F20</f>
        <v>0</v>
      </c>
      <c r="H9" s="32">
        <f>'1.1.TPHT'!G20</f>
        <v>1.9700000000000002</v>
      </c>
      <c r="I9" s="32">
        <f>SUM(J9:N9)</f>
        <v>15.299999999999999</v>
      </c>
      <c r="J9" s="32">
        <f>'1.1.TPHT'!J20</f>
        <v>0</v>
      </c>
      <c r="K9" s="32">
        <f>'1.1.TPHT'!K20</f>
        <v>0</v>
      </c>
      <c r="L9" s="32">
        <f>'1.1.TPHT'!L20</f>
        <v>0.34</v>
      </c>
      <c r="M9" s="32">
        <f>'1.1.TPHT'!M20</f>
        <v>13.809999999999999</v>
      </c>
      <c r="N9" s="32">
        <f>'1.1.TPHT'!N20</f>
        <v>1.1499999999999999</v>
      </c>
      <c r="O9" s="33" t="s">
        <v>74</v>
      </c>
    </row>
    <row r="10" spans="1:15" ht="27.95" customHeight="1" x14ac:dyDescent="0.25">
      <c r="A10" s="20">
        <v>2</v>
      </c>
      <c r="B10" s="21" t="s">
        <v>2</v>
      </c>
      <c r="C10" s="29">
        <f>'1.2.TXHL'!A23</f>
        <v>10</v>
      </c>
      <c r="D10" s="30">
        <f>'1.2.TXHL'!C23</f>
        <v>44.48</v>
      </c>
      <c r="E10" s="30">
        <f>'1.2.TXHL'!D23</f>
        <v>4.9800000000000004</v>
      </c>
      <c r="F10" s="30">
        <f>'1.2.TXHL'!E23</f>
        <v>0.17</v>
      </c>
      <c r="G10" s="30">
        <f>'1.2.TXHL'!F23</f>
        <v>0</v>
      </c>
      <c r="H10" s="30">
        <f>'1.2.TXHL'!G23</f>
        <v>39.33</v>
      </c>
      <c r="I10" s="105">
        <f>'1.2.TXHL'!I23</f>
        <v>101.64999999999999</v>
      </c>
      <c r="J10" s="105">
        <f>'1.2.TXHL'!J23</f>
        <v>0</v>
      </c>
      <c r="K10" s="105">
        <f>'1.2.TXHL'!K23</f>
        <v>34.1</v>
      </c>
      <c r="L10" s="105">
        <f>'1.2.TXHL'!L23</f>
        <v>11.549999999999999</v>
      </c>
      <c r="M10" s="105">
        <f>'1.2.TXHL'!M23</f>
        <v>0</v>
      </c>
      <c r="N10" s="105">
        <f>'1.2.TXHL'!N23</f>
        <v>56</v>
      </c>
      <c r="O10" s="34" t="s">
        <v>75</v>
      </c>
    </row>
    <row r="11" spans="1:15" ht="27.95" customHeight="1" x14ac:dyDescent="0.25">
      <c r="A11" s="20">
        <v>3</v>
      </c>
      <c r="B11" s="21" t="s">
        <v>1</v>
      </c>
      <c r="C11" s="29">
        <f>'1.3.TXKA'!A22</f>
        <v>10</v>
      </c>
      <c r="D11" s="23">
        <f>'1.3.TXKA'!C22</f>
        <v>23.1</v>
      </c>
      <c r="E11" s="23">
        <f>'1.3.TXKA'!D22</f>
        <v>6.86</v>
      </c>
      <c r="F11" s="23">
        <f>'1.3.TXKA'!E22</f>
        <v>1.5</v>
      </c>
      <c r="G11" s="23">
        <f>'1.3.TXKA'!F22</f>
        <v>0</v>
      </c>
      <c r="H11" s="23">
        <f>'1.3.TXKA'!G22</f>
        <v>14.74</v>
      </c>
      <c r="I11" s="105">
        <f t="shared" ref="I11:I21" si="1">SUM(J11:N11)</f>
        <v>52.326449999999994</v>
      </c>
      <c r="J11" s="23">
        <f>'1.3.TXKA'!J22</f>
        <v>44.8</v>
      </c>
      <c r="K11" s="23">
        <f>'1.3.TXKA'!K22</f>
        <v>0</v>
      </c>
      <c r="L11" s="23">
        <f>'1.3.TXKA'!L22</f>
        <v>7.5264499999999988</v>
      </c>
      <c r="M11" s="23">
        <f>'1.3.TXKA'!M22</f>
        <v>0</v>
      </c>
      <c r="N11" s="23">
        <f>'1.3.TXKA'!N22</f>
        <v>0</v>
      </c>
      <c r="O11" s="34" t="s">
        <v>76</v>
      </c>
    </row>
    <row r="12" spans="1:15" ht="27.95" customHeight="1" x14ac:dyDescent="0.25">
      <c r="A12" s="20">
        <v>4</v>
      </c>
      <c r="B12" s="21" t="s">
        <v>56</v>
      </c>
      <c r="C12" s="22">
        <f>'1.4.NXz'!A21</f>
        <v>6</v>
      </c>
      <c r="D12" s="30">
        <f>'1.4.NXz'!C21</f>
        <v>20.570000000000004</v>
      </c>
      <c r="E12" s="30">
        <f>'1.4.NXz'!D21</f>
        <v>5.65</v>
      </c>
      <c r="F12" s="30">
        <f>'1.4.NXz'!E21</f>
        <v>0</v>
      </c>
      <c r="G12" s="30">
        <f>'1.4.NXz'!F21</f>
        <v>0</v>
      </c>
      <c r="H12" s="30">
        <f>'1.4.NXz'!G21</f>
        <v>14.920000000000002</v>
      </c>
      <c r="I12" s="105">
        <f>'1.4.NXz'!I21</f>
        <v>20.380000000000003</v>
      </c>
      <c r="J12" s="105">
        <f>'1.4.NXz'!J21</f>
        <v>0</v>
      </c>
      <c r="K12" s="105">
        <f>'1.4.NXz'!K21</f>
        <v>5.6</v>
      </c>
      <c r="L12" s="105">
        <f>'1.4.NXz'!L21</f>
        <v>14.780000000000001</v>
      </c>
      <c r="M12" s="105">
        <f>'1.4.NXz'!M21</f>
        <v>0</v>
      </c>
      <c r="N12" s="105">
        <f>'1.4.NXz'!N21</f>
        <v>0</v>
      </c>
      <c r="O12" s="35" t="s">
        <v>77</v>
      </c>
    </row>
    <row r="13" spans="1:15" ht="27.95" customHeight="1" x14ac:dyDescent="0.25">
      <c r="A13" s="20">
        <v>5</v>
      </c>
      <c r="B13" s="21" t="s">
        <v>57</v>
      </c>
      <c r="C13" s="22">
        <f>'1.5.TH'!A38</f>
        <v>26</v>
      </c>
      <c r="D13" s="31">
        <f>'1.5.TH'!C38</f>
        <v>16.43</v>
      </c>
      <c r="E13" s="31">
        <f>'1.5.TH'!D38</f>
        <v>13.59</v>
      </c>
      <c r="F13" s="31">
        <f>'1.5.TH'!E38</f>
        <v>0</v>
      </c>
      <c r="G13" s="31">
        <f>'1.5.TH'!F38</f>
        <v>0</v>
      </c>
      <c r="H13" s="31">
        <f>'1.5.TH'!G38</f>
        <v>2.8400000000000003</v>
      </c>
      <c r="I13" s="105">
        <f t="shared" si="1"/>
        <v>38.24</v>
      </c>
      <c r="J13" s="31">
        <f>'1.5.TH'!J38</f>
        <v>0</v>
      </c>
      <c r="K13" s="31">
        <f>'1.5.TH'!K38</f>
        <v>0</v>
      </c>
      <c r="L13" s="31">
        <f>'1.5.TH'!L38</f>
        <v>0</v>
      </c>
      <c r="M13" s="31">
        <f>'1.5.TH'!M38</f>
        <v>15.600000000000003</v>
      </c>
      <c r="N13" s="31">
        <f>'1.5.TH'!N38</f>
        <v>22.64</v>
      </c>
      <c r="O13" s="43" t="s">
        <v>78</v>
      </c>
    </row>
    <row r="14" spans="1:15" ht="27.95" customHeight="1" x14ac:dyDescent="0.25">
      <c r="A14" s="20">
        <v>6</v>
      </c>
      <c r="B14" s="21" t="s">
        <v>58</v>
      </c>
      <c r="C14" s="22">
        <f>'1.6.CX'!A26</f>
        <v>14</v>
      </c>
      <c r="D14" s="23">
        <f>'1.6.CX'!C26</f>
        <v>12.43</v>
      </c>
      <c r="E14" s="23">
        <f>'1.6.CX'!D26</f>
        <v>9.0299999999999976</v>
      </c>
      <c r="F14" s="23">
        <f>'1.6.CX'!E26</f>
        <v>0</v>
      </c>
      <c r="G14" s="23">
        <f>'1.6.CX'!F26</f>
        <v>0</v>
      </c>
      <c r="H14" s="23">
        <f>'1.6.CX'!G26</f>
        <v>3.4000000000000004</v>
      </c>
      <c r="I14" s="105">
        <f t="shared" si="1"/>
        <v>13.656583999999999</v>
      </c>
      <c r="J14" s="105">
        <f>'1.6.CX'!J26</f>
        <v>0</v>
      </c>
      <c r="K14" s="105">
        <f>'1.6.CX'!K26</f>
        <v>0</v>
      </c>
      <c r="L14" s="105">
        <f>'1.6.CX'!L26</f>
        <v>0</v>
      </c>
      <c r="M14" s="105">
        <f>'1.6.CX'!M26</f>
        <v>13.656583999999999</v>
      </c>
      <c r="N14" s="105">
        <f>'1.6.CX'!N26</f>
        <v>0</v>
      </c>
      <c r="O14" s="35" t="s">
        <v>79</v>
      </c>
    </row>
    <row r="15" spans="1:15" s="186" customFormat="1" ht="27.95" customHeight="1" x14ac:dyDescent="0.25">
      <c r="A15" s="219">
        <v>7</v>
      </c>
      <c r="B15" s="220" t="s">
        <v>59</v>
      </c>
      <c r="C15" s="221">
        <f>'1.7.HS'!A38</f>
        <v>27</v>
      </c>
      <c r="D15" s="222">
        <f>'1.7.HS'!C38</f>
        <v>4.67</v>
      </c>
      <c r="E15" s="222">
        <f>'1.7.HS'!D38</f>
        <v>1.57</v>
      </c>
      <c r="F15" s="222">
        <f>'1.7.HS'!E38</f>
        <v>0.2</v>
      </c>
      <c r="G15" s="222">
        <f>'1.7.HS'!F38</f>
        <v>0</v>
      </c>
      <c r="H15" s="222">
        <f>'1.7.HS'!G38</f>
        <v>2.9000000000000004</v>
      </c>
      <c r="I15" s="223">
        <f t="shared" si="1"/>
        <v>6.062562999999999</v>
      </c>
      <c r="J15" s="222">
        <f>'1.7.HS'!J38</f>
        <v>0</v>
      </c>
      <c r="K15" s="222">
        <f>'1.7.HS'!K38</f>
        <v>0</v>
      </c>
      <c r="L15" s="222">
        <f>'1.7.HS'!L38</f>
        <v>0</v>
      </c>
      <c r="M15" s="222">
        <f>'1.7.HS'!M38</f>
        <v>6.062562999999999</v>
      </c>
      <c r="N15" s="222">
        <f>'1.7.HS'!N38</f>
        <v>0</v>
      </c>
      <c r="O15" s="224" t="s">
        <v>80</v>
      </c>
    </row>
    <row r="16" spans="1:15" ht="27.95" customHeight="1" x14ac:dyDescent="0.25">
      <c r="A16" s="20">
        <v>8</v>
      </c>
      <c r="B16" s="21" t="s">
        <v>60</v>
      </c>
      <c r="C16" s="22">
        <f>'1.8.DTz'!A20</f>
        <v>8</v>
      </c>
      <c r="D16" s="30">
        <f>'1.8.DTz'!C20</f>
        <v>9.25</v>
      </c>
      <c r="E16" s="30">
        <f>'1.8.DTz'!D20</f>
        <v>3.9999999999999996</v>
      </c>
      <c r="F16" s="30">
        <f>'1.8.DTz'!E20</f>
        <v>0</v>
      </c>
      <c r="G16" s="30">
        <f>'1.8.DTz'!F20</f>
        <v>0</v>
      </c>
      <c r="H16" s="30">
        <f>'1.8.DTz'!G20</f>
        <v>5.25</v>
      </c>
      <c r="I16" s="105">
        <f t="shared" si="1"/>
        <v>9.9213199999999979</v>
      </c>
      <c r="J16" s="30">
        <f>'1.8.DTz'!J20</f>
        <v>0</v>
      </c>
      <c r="K16" s="30">
        <f>'1.8.DTz'!K20</f>
        <v>0</v>
      </c>
      <c r="L16" s="30">
        <f>'1.8.DTz'!L20</f>
        <v>0</v>
      </c>
      <c r="M16" s="30">
        <f>'1.8.DTz'!M20</f>
        <v>9.5396239999999981</v>
      </c>
      <c r="N16" s="30">
        <f>'1.8.DTz'!N20</f>
        <v>0.38169599999999998</v>
      </c>
      <c r="O16" s="35" t="s">
        <v>81</v>
      </c>
    </row>
    <row r="17" spans="1:15" ht="27.95" customHeight="1" x14ac:dyDescent="0.25">
      <c r="A17" s="20">
        <v>9</v>
      </c>
      <c r="B17" s="21" t="s">
        <v>61</v>
      </c>
      <c r="C17" s="22">
        <f>'1.9.CL'!A20</f>
        <v>9</v>
      </c>
      <c r="D17" s="30">
        <f>'1.9.CL'!C20</f>
        <v>17.07</v>
      </c>
      <c r="E17" s="30">
        <f>'1.9.CL'!D20</f>
        <v>16.98</v>
      </c>
      <c r="F17" s="30">
        <f>'1.9.CL'!E20</f>
        <v>0</v>
      </c>
      <c r="G17" s="30">
        <f>'1.9.CL'!F20</f>
        <v>0</v>
      </c>
      <c r="H17" s="30">
        <f>'1.9.CL'!G20</f>
        <v>0.09</v>
      </c>
      <c r="I17" s="105">
        <f>'1.9.CL'!I20</f>
        <v>11.504574</v>
      </c>
      <c r="J17" s="105">
        <f>'1.9.CL'!J20</f>
        <v>0</v>
      </c>
      <c r="K17" s="105">
        <f>'1.9.CL'!K20</f>
        <v>0</v>
      </c>
      <c r="L17" s="105">
        <f>'1.9.CL'!L20</f>
        <v>0</v>
      </c>
      <c r="M17" s="105">
        <f>'1.9.CL'!M20</f>
        <v>11.449332</v>
      </c>
      <c r="N17" s="105">
        <f>'1.9.CL'!N20</f>
        <v>5.5241999999999999E-2</v>
      </c>
      <c r="O17" s="23" t="s">
        <v>82</v>
      </c>
    </row>
    <row r="18" spans="1:15" ht="27.95" customHeight="1" x14ac:dyDescent="0.25">
      <c r="A18" s="20">
        <v>10</v>
      </c>
      <c r="B18" s="21" t="s">
        <v>62</v>
      </c>
      <c r="C18" s="22">
        <f>'1.10.KAHz'!A17</f>
        <v>6</v>
      </c>
      <c r="D18" s="30">
        <f>'1.10.KAHz'!C17</f>
        <v>21.090000000000003</v>
      </c>
      <c r="E18" s="30">
        <f>'1.10.KAHz'!D17</f>
        <v>10.73</v>
      </c>
      <c r="F18" s="30">
        <f>'1.10.KAHz'!E17</f>
        <v>1</v>
      </c>
      <c r="G18" s="30">
        <f>'1.10.KAHz'!F17</f>
        <v>0</v>
      </c>
      <c r="H18" s="30">
        <f>'1.10.KAHz'!G17</f>
        <v>9.36</v>
      </c>
      <c r="I18" s="105">
        <f t="shared" si="1"/>
        <v>19.13</v>
      </c>
      <c r="J18" s="30">
        <f>'1.10.KAHz'!J17</f>
        <v>0</v>
      </c>
      <c r="K18" s="30">
        <f>'1.10.KAHz'!K17</f>
        <v>15.82</v>
      </c>
      <c r="L18" s="30">
        <f>'1.10.KAHz'!L17</f>
        <v>2.5</v>
      </c>
      <c r="M18" s="30">
        <f>'1.10.KAHz'!M17</f>
        <v>0.81</v>
      </c>
      <c r="N18" s="30">
        <f>'1.10.KAHz'!N17</f>
        <v>0</v>
      </c>
      <c r="O18" s="34" t="s">
        <v>83</v>
      </c>
    </row>
    <row r="19" spans="1:15" ht="27.95" customHeight="1" x14ac:dyDescent="0.25">
      <c r="A19" s="20">
        <v>11</v>
      </c>
      <c r="B19" s="21" t="s">
        <v>63</v>
      </c>
      <c r="C19" s="22">
        <f>'1.11.HKz'!A13</f>
        <v>3</v>
      </c>
      <c r="D19" s="30">
        <f>'1.11.HKz'!C13</f>
        <v>1.83</v>
      </c>
      <c r="E19" s="30">
        <f>'1.11.HKz'!D13</f>
        <v>0.08</v>
      </c>
      <c r="F19" s="30">
        <f>'1.11.HKz'!E13</f>
        <v>0</v>
      </c>
      <c r="G19" s="30">
        <f>'1.11.HKz'!F13</f>
        <v>0</v>
      </c>
      <c r="H19" s="30">
        <f>'1.11.HKz'!G13</f>
        <v>1.75</v>
      </c>
      <c r="I19" s="105">
        <f t="shared" si="1"/>
        <v>2.0431949999999999</v>
      </c>
      <c r="J19" s="30">
        <f>'1.11.HKz'!J13</f>
        <v>0</v>
      </c>
      <c r="K19" s="30">
        <f>'1.11.HKz'!K13</f>
        <v>1.3398000000000001</v>
      </c>
      <c r="L19" s="30">
        <f>'1.11.HKz'!L13</f>
        <v>0</v>
      </c>
      <c r="M19" s="30">
        <f>'1.11.HKz'!M13</f>
        <v>0.70339499999999999</v>
      </c>
      <c r="N19" s="30">
        <f>'1.11.HKz'!N13</f>
        <v>0</v>
      </c>
      <c r="O19" s="34" t="s">
        <v>84</v>
      </c>
    </row>
    <row r="20" spans="1:15" ht="27.95" customHeight="1" x14ac:dyDescent="0.25">
      <c r="A20" s="20">
        <v>12</v>
      </c>
      <c r="B20" s="21" t="s">
        <v>64</v>
      </c>
      <c r="C20" s="22">
        <f>'1.12.VQ'!A15</f>
        <v>4</v>
      </c>
      <c r="D20" s="30">
        <f>'1.12.VQ'!C15</f>
        <v>4.8</v>
      </c>
      <c r="E20" s="30">
        <f>'1.12.VQ'!D15</f>
        <v>2.5</v>
      </c>
      <c r="F20" s="30">
        <f>'1.12.VQ'!E15</f>
        <v>0</v>
      </c>
      <c r="G20" s="30">
        <f>'1.12.VQ'!F15</f>
        <v>0</v>
      </c>
      <c r="H20" s="30">
        <f>'1.12.VQ'!G15</f>
        <v>2.2999999999999998</v>
      </c>
      <c r="I20" s="105">
        <f t="shared" si="1"/>
        <v>28.126000000000001</v>
      </c>
      <c r="J20" s="30">
        <f>'1.12.VQ'!J15</f>
        <v>0</v>
      </c>
      <c r="K20" s="30">
        <f>'1.12.VQ'!K15</f>
        <v>18.97</v>
      </c>
      <c r="L20" s="30">
        <f>'1.12.VQ'!L15</f>
        <v>8.5560000000000009</v>
      </c>
      <c r="M20" s="30">
        <f>'1.12.VQ'!M15</f>
        <v>0.6</v>
      </c>
      <c r="N20" s="30">
        <f>'1.12.VQ'!N15</f>
        <v>0</v>
      </c>
      <c r="O20" s="35" t="s">
        <v>85</v>
      </c>
    </row>
    <row r="21" spans="1:15" ht="27.95" customHeight="1" x14ac:dyDescent="0.25">
      <c r="A21" s="24">
        <v>13</v>
      </c>
      <c r="B21" s="25" t="s">
        <v>65</v>
      </c>
      <c r="C21" s="26">
        <f>'1.13.LH'!A33</f>
        <v>20</v>
      </c>
      <c r="D21" s="27">
        <f>'1.13.LH'!C33</f>
        <v>14.98</v>
      </c>
      <c r="E21" s="27">
        <f>'1.13.LH'!D33</f>
        <v>10.149999999999999</v>
      </c>
      <c r="F21" s="27">
        <f>'1.13.LH'!E33</f>
        <v>2.5</v>
      </c>
      <c r="G21" s="27">
        <f>'1.13.LH'!F33</f>
        <v>0</v>
      </c>
      <c r="H21" s="27">
        <f>'1.13.LH'!G33</f>
        <v>2.33</v>
      </c>
      <c r="I21" s="106">
        <f t="shared" si="1"/>
        <v>13.580323999999999</v>
      </c>
      <c r="J21" s="27">
        <f>'1.13.LH'!J33</f>
        <v>0</v>
      </c>
      <c r="K21" s="27">
        <f>'1.13.LH'!K33</f>
        <v>0</v>
      </c>
      <c r="L21" s="27">
        <f>'1.13.LH'!L33</f>
        <v>1.917</v>
      </c>
      <c r="M21" s="27">
        <f>'1.13.LH'!M33</f>
        <v>11.663323999999999</v>
      </c>
      <c r="N21" s="27">
        <f>'1.13.LH'!N33</f>
        <v>0</v>
      </c>
      <c r="O21" s="44" t="s">
        <v>86</v>
      </c>
    </row>
    <row r="23" spans="1:15" ht="27.95" customHeight="1" x14ac:dyDescent="0.25">
      <c r="K23" s="816" t="s">
        <v>624</v>
      </c>
      <c r="L23" s="816"/>
      <c r="M23" s="816"/>
      <c r="N23" s="816"/>
      <c r="O23" s="816"/>
    </row>
  </sheetData>
  <mergeCells count="12">
    <mergeCell ref="K23:O23"/>
    <mergeCell ref="A1:O1"/>
    <mergeCell ref="A3:O3"/>
    <mergeCell ref="A5:A6"/>
    <mergeCell ref="B5:B6"/>
    <mergeCell ref="C5:C6"/>
    <mergeCell ref="A2:O2"/>
    <mergeCell ref="D5:D6"/>
    <mergeCell ref="E5:H5"/>
    <mergeCell ref="I5:I6"/>
    <mergeCell ref="J5:N5"/>
    <mergeCell ref="O5:O6"/>
  </mergeCells>
  <phoneticPr fontId="27" type="noConversion"/>
  <printOptions horizontalCentered="1"/>
  <pageMargins left="0.39370078740157483" right="0.39370078740157483" top="0.39370078740157483" bottom="0.39370078740157483" header="0.11811023622047245" footer="0.27559055118110237"/>
  <pageSetup paperSize="9" scale="89" fitToHeight="100" orientation="landscape" r:id="rId1"/>
  <headerFooter>
    <oddFooter>&amp;L&amp;"Times New Roman,nghiêng"&amp;9Phụ lục &amp;A&amp;R&amp;10&amp;P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4"/>
  <sheetViews>
    <sheetView showZeros="0" zoomScaleSheetLayoutView="98" workbookViewId="0">
      <selection activeCell="F23" sqref="F23"/>
    </sheetView>
  </sheetViews>
  <sheetFormatPr defaultColWidth="6.875" defaultRowHeight="12.75" outlineLevelRow="1" x14ac:dyDescent="0.25"/>
  <cols>
    <col min="1" max="1" width="4.375" style="6" customWidth="1"/>
    <col min="2" max="2" width="27.625" style="7" customWidth="1"/>
    <col min="3" max="3" width="8.875" style="6" customWidth="1"/>
    <col min="4" max="5" width="6.125" style="6" customWidth="1"/>
    <col min="6" max="7" width="5.625" style="6" customWidth="1"/>
    <col min="8" max="8" width="15" style="6" customWidth="1"/>
    <col min="9" max="9" width="15.125" style="6" customWidth="1"/>
    <col min="10" max="12" width="6.625" style="6" customWidth="1"/>
    <col min="13" max="13" width="8.625" style="6" customWidth="1"/>
    <col min="14" max="14" width="6.625" style="6" customWidth="1"/>
    <col min="15" max="15" width="29.125" style="7" customWidth="1"/>
    <col min="16" max="16" width="6.5" style="6" customWidth="1"/>
    <col min="17" max="17" width="6.875" style="6"/>
    <col min="18" max="18" width="6.875" style="38"/>
    <col min="19" max="16384" width="6.875" style="6"/>
  </cols>
  <sheetData>
    <row r="1" spans="1:19" s="40" customFormat="1" ht="20.100000000000001" customHeight="1" x14ac:dyDescent="0.25">
      <c r="A1" s="761" t="s">
        <v>139</v>
      </c>
      <c r="B1" s="761"/>
      <c r="C1" s="761"/>
      <c r="D1" s="761"/>
      <c r="E1" s="761"/>
      <c r="F1" s="761"/>
      <c r="G1" s="761"/>
      <c r="H1" s="761"/>
      <c r="I1" s="761"/>
      <c r="J1" s="761"/>
      <c r="K1" s="761"/>
      <c r="L1" s="761"/>
      <c r="M1" s="761"/>
      <c r="N1" s="761"/>
      <c r="O1" s="761"/>
      <c r="P1" s="761"/>
      <c r="S1" s="46"/>
    </row>
    <row r="2" spans="1:19" s="40" customFormat="1" ht="20.100000000000001" customHeight="1" x14ac:dyDescent="0.25">
      <c r="A2" s="761" t="s">
        <v>48</v>
      </c>
      <c r="B2" s="761"/>
      <c r="C2" s="761"/>
      <c r="D2" s="761"/>
      <c r="E2" s="761"/>
      <c r="F2" s="761"/>
      <c r="G2" s="761"/>
      <c r="H2" s="761"/>
      <c r="I2" s="761"/>
      <c r="J2" s="761"/>
      <c r="K2" s="761"/>
      <c r="L2" s="761"/>
      <c r="M2" s="761"/>
      <c r="N2" s="761"/>
      <c r="O2" s="761"/>
      <c r="P2" s="761"/>
      <c r="S2" s="46"/>
    </row>
    <row r="3" spans="1:19"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19" s="41" customFormat="1" ht="12" customHeight="1" x14ac:dyDescent="0.25">
      <c r="A4" s="769"/>
      <c r="B4" s="769"/>
      <c r="C4" s="769"/>
      <c r="D4" s="769"/>
      <c r="E4" s="769"/>
      <c r="F4" s="769"/>
      <c r="G4" s="769"/>
      <c r="H4" s="769"/>
      <c r="I4" s="769"/>
      <c r="J4" s="769"/>
      <c r="K4" s="769"/>
      <c r="L4" s="769"/>
      <c r="M4" s="769"/>
      <c r="N4" s="769"/>
      <c r="O4" s="769"/>
      <c r="P4" s="769"/>
      <c r="R4" s="36"/>
      <c r="S4" s="47" t="s">
        <v>87</v>
      </c>
    </row>
    <row r="5" spans="1:19" s="516"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R5" s="205"/>
      <c r="S5" s="554" t="s">
        <v>87</v>
      </c>
    </row>
    <row r="6" spans="1:19" s="516" customFormat="1" ht="35.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c r="R6" s="205"/>
      <c r="S6" s="554" t="s">
        <v>87</v>
      </c>
    </row>
    <row r="7" spans="1:19" s="565" customFormat="1" ht="32.25" customHeight="1"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c r="R7" s="605"/>
      <c r="S7" s="554" t="s">
        <v>87</v>
      </c>
    </row>
    <row r="8" spans="1:19" s="565" customFormat="1" ht="21.75" customHeight="1" x14ac:dyDescent="0.2">
      <c r="A8" s="606" t="s">
        <v>31</v>
      </c>
      <c r="B8" s="607" t="s">
        <v>28</v>
      </c>
      <c r="C8" s="608">
        <f>C9+C10+C11</f>
        <v>0.09</v>
      </c>
      <c r="D8" s="608">
        <f>D9+D10+D11</f>
        <v>0.08</v>
      </c>
      <c r="E8" s="608">
        <f>E9+E10+E11</f>
        <v>0</v>
      </c>
      <c r="F8" s="608">
        <f>F9+F10+F11</f>
        <v>0</v>
      </c>
      <c r="G8" s="608">
        <f>G9+G10+G11</f>
        <v>0.01</v>
      </c>
      <c r="H8" s="606"/>
      <c r="I8" s="609">
        <f t="shared" ref="I8:N8" si="0">I9+I10+I11</f>
        <v>5.5241999999999999E-2</v>
      </c>
      <c r="J8" s="609">
        <f t="shared" si="0"/>
        <v>0</v>
      </c>
      <c r="K8" s="609">
        <f t="shared" si="0"/>
        <v>0</v>
      </c>
      <c r="L8" s="609">
        <f t="shared" si="0"/>
        <v>0</v>
      </c>
      <c r="M8" s="609">
        <f t="shared" si="0"/>
        <v>0</v>
      </c>
      <c r="N8" s="609">
        <f t="shared" si="0"/>
        <v>5.5241999999999999E-2</v>
      </c>
      <c r="O8" s="606"/>
      <c r="P8" s="606"/>
      <c r="R8" s="605"/>
      <c r="S8" s="554"/>
    </row>
    <row r="9" spans="1:19" s="565" customFormat="1" ht="63.75" x14ac:dyDescent="0.2">
      <c r="A9" s="108">
        <v>1</v>
      </c>
      <c r="B9" s="400" t="s">
        <v>170</v>
      </c>
      <c r="C9" s="610">
        <f>D9</f>
        <v>0.04</v>
      </c>
      <c r="D9" s="611">
        <v>0.04</v>
      </c>
      <c r="E9" s="612"/>
      <c r="F9" s="612"/>
      <c r="G9" s="612"/>
      <c r="H9" s="613" t="s">
        <v>171</v>
      </c>
      <c r="I9" s="614">
        <f>(C9*10000*34100*1.8)/1000000000</f>
        <v>2.4552000000000001E-2</v>
      </c>
      <c r="J9" s="614"/>
      <c r="K9" s="614"/>
      <c r="L9" s="614"/>
      <c r="M9" s="614"/>
      <c r="N9" s="614">
        <v>2.4552000000000001E-2</v>
      </c>
      <c r="O9" s="108" t="s">
        <v>568</v>
      </c>
      <c r="P9" s="615"/>
      <c r="R9" s="605"/>
      <c r="S9" s="554"/>
    </row>
    <row r="10" spans="1:19" s="565" customFormat="1" ht="38.25" x14ac:dyDescent="0.2">
      <c r="A10" s="108">
        <v>2</v>
      </c>
      <c r="B10" s="400" t="s">
        <v>569</v>
      </c>
      <c r="C10" s="610">
        <f>D10+E10+F10+G10</f>
        <v>0.04</v>
      </c>
      <c r="D10" s="611">
        <v>0.03</v>
      </c>
      <c r="E10" s="611"/>
      <c r="F10" s="611"/>
      <c r="G10" s="611">
        <v>0.01</v>
      </c>
      <c r="H10" s="616" t="s">
        <v>570</v>
      </c>
      <c r="I10" s="614">
        <f>(C10*10000*34100*1.8)/1000000000</f>
        <v>2.4552000000000001E-2</v>
      </c>
      <c r="J10" s="614"/>
      <c r="K10" s="614"/>
      <c r="L10" s="614"/>
      <c r="M10" s="614"/>
      <c r="N10" s="614">
        <v>2.4552000000000001E-2</v>
      </c>
      <c r="O10" s="108" t="s">
        <v>571</v>
      </c>
      <c r="P10" s="615"/>
      <c r="R10" s="605"/>
      <c r="S10" s="554"/>
    </row>
    <row r="11" spans="1:19" s="516" customFormat="1" ht="38.25" outlineLevel="1" x14ac:dyDescent="0.2">
      <c r="A11" s="108">
        <v>3</v>
      </c>
      <c r="B11" s="400" t="s">
        <v>572</v>
      </c>
      <c r="C11" s="610">
        <f>D11</f>
        <v>0.01</v>
      </c>
      <c r="D11" s="611">
        <v>0.01</v>
      </c>
      <c r="E11" s="611"/>
      <c r="F11" s="611"/>
      <c r="G11" s="611"/>
      <c r="H11" s="616" t="s">
        <v>573</v>
      </c>
      <c r="I11" s="614">
        <f>(C11*10000*34100*1.8)/1000000000</f>
        <v>6.1380000000000002E-3</v>
      </c>
      <c r="J11" s="614"/>
      <c r="K11" s="614"/>
      <c r="L11" s="614"/>
      <c r="M11" s="614"/>
      <c r="N11" s="614">
        <v>6.1380000000000002E-3</v>
      </c>
      <c r="O11" s="108" t="s">
        <v>574</v>
      </c>
      <c r="P11" s="615"/>
      <c r="R11" s="205"/>
      <c r="S11" s="121" t="s">
        <v>87</v>
      </c>
    </row>
    <row r="12" spans="1:19" s="107" customFormat="1" ht="21.75" customHeight="1" outlineLevel="1" x14ac:dyDescent="0.25">
      <c r="A12" s="617" t="s">
        <v>27</v>
      </c>
      <c r="B12" s="115" t="s">
        <v>25</v>
      </c>
      <c r="C12" s="618">
        <f>SUM(C13:C15)</f>
        <v>12.48</v>
      </c>
      <c r="D12" s="618">
        <f t="shared" ref="D12:N12" si="1">SUM(D13:D15)</f>
        <v>12.4</v>
      </c>
      <c r="E12" s="618">
        <f t="shared" si="1"/>
        <v>0</v>
      </c>
      <c r="F12" s="618">
        <f t="shared" si="1"/>
        <v>0</v>
      </c>
      <c r="G12" s="618">
        <f t="shared" si="1"/>
        <v>0.08</v>
      </c>
      <c r="H12" s="618">
        <f t="shared" si="1"/>
        <v>0</v>
      </c>
      <c r="I12" s="618">
        <f t="shared" si="1"/>
        <v>7.6504319999999995</v>
      </c>
      <c r="J12" s="618">
        <f t="shared" si="1"/>
        <v>0</v>
      </c>
      <c r="K12" s="618">
        <f t="shared" si="1"/>
        <v>0</v>
      </c>
      <c r="L12" s="618">
        <f t="shared" si="1"/>
        <v>0</v>
      </c>
      <c r="M12" s="618">
        <f t="shared" si="1"/>
        <v>7.6504319999999995</v>
      </c>
      <c r="N12" s="618">
        <f t="shared" si="1"/>
        <v>0</v>
      </c>
      <c r="O12" s="619"/>
      <c r="P12" s="619"/>
      <c r="R12" s="435"/>
      <c r="S12" s="103" t="s">
        <v>87</v>
      </c>
    </row>
    <row r="13" spans="1:19" s="107" customFormat="1" ht="38.25" outlineLevel="1" x14ac:dyDescent="0.2">
      <c r="A13" s="620">
        <v>1</v>
      </c>
      <c r="B13" s="600" t="s">
        <v>172</v>
      </c>
      <c r="C13" s="610">
        <f t="shared" ref="C13:C14" si="2">SUM(D13:G13)</f>
        <v>8.8000000000000007</v>
      </c>
      <c r="D13" s="621">
        <v>8.8000000000000007</v>
      </c>
      <c r="E13" s="621"/>
      <c r="F13" s="621"/>
      <c r="G13" s="621"/>
      <c r="H13" s="616" t="s">
        <v>619</v>
      </c>
      <c r="I13" s="614">
        <f>(C13*10000*34100*1.8)/1000000000</f>
        <v>5.40144</v>
      </c>
      <c r="J13" s="609"/>
      <c r="K13" s="609"/>
      <c r="L13" s="609"/>
      <c r="M13" s="614">
        <v>5.40144</v>
      </c>
      <c r="N13" s="609"/>
      <c r="O13" s="108" t="s">
        <v>622</v>
      </c>
      <c r="P13" s="615" t="s">
        <v>621</v>
      </c>
      <c r="R13" s="435"/>
      <c r="S13" s="103"/>
    </row>
    <row r="14" spans="1:19" s="107" customFormat="1" ht="51" outlineLevel="1" x14ac:dyDescent="0.2">
      <c r="A14" s="620">
        <v>2</v>
      </c>
      <c r="B14" s="600" t="s">
        <v>172</v>
      </c>
      <c r="C14" s="610">
        <f t="shared" si="2"/>
        <v>3.6</v>
      </c>
      <c r="D14" s="621">
        <v>3.6</v>
      </c>
      <c r="E14" s="621"/>
      <c r="F14" s="621"/>
      <c r="G14" s="621"/>
      <c r="H14" s="616" t="s">
        <v>620</v>
      </c>
      <c r="I14" s="614">
        <f>(C14*10000*34100*1.8)/1000000000</f>
        <v>2.2096800000000001</v>
      </c>
      <c r="J14" s="609"/>
      <c r="K14" s="609"/>
      <c r="L14" s="609"/>
      <c r="M14" s="614">
        <v>2.2096800000000001</v>
      </c>
      <c r="N14" s="609"/>
      <c r="O14" s="108" t="s">
        <v>173</v>
      </c>
      <c r="P14" s="615" t="s">
        <v>621</v>
      </c>
      <c r="R14" s="435"/>
      <c r="S14" s="103"/>
    </row>
    <row r="15" spans="1:19" s="516" customFormat="1" ht="51" outlineLevel="1" x14ac:dyDescent="0.2">
      <c r="A15" s="620">
        <v>3</v>
      </c>
      <c r="B15" s="600" t="s">
        <v>172</v>
      </c>
      <c r="C15" s="610">
        <f t="shared" ref="C15:C17" si="3">SUM(D15:G15)</f>
        <v>0.08</v>
      </c>
      <c r="D15" s="621"/>
      <c r="E15" s="621"/>
      <c r="F15" s="621"/>
      <c r="G15" s="621">
        <v>0.08</v>
      </c>
      <c r="H15" s="616" t="s">
        <v>582</v>
      </c>
      <c r="I15" s="614">
        <f>(C15*10000*27300*1.8)/1000000000</f>
        <v>3.9312E-2</v>
      </c>
      <c r="J15" s="609"/>
      <c r="K15" s="609"/>
      <c r="L15" s="609"/>
      <c r="M15" s="614">
        <v>3.9312E-2</v>
      </c>
      <c r="N15" s="609"/>
      <c r="O15" s="108" t="s">
        <v>173</v>
      </c>
      <c r="P15" s="615"/>
      <c r="R15" s="205"/>
      <c r="S15" s="554" t="s">
        <v>87</v>
      </c>
    </row>
    <row r="16" spans="1:19" s="543" customFormat="1" ht="51" x14ac:dyDescent="0.2">
      <c r="A16" s="620">
        <v>4</v>
      </c>
      <c r="B16" s="600" t="s">
        <v>172</v>
      </c>
      <c r="C16" s="610">
        <f t="shared" si="3"/>
        <v>0.02</v>
      </c>
      <c r="D16" s="621"/>
      <c r="E16" s="621"/>
      <c r="F16" s="621"/>
      <c r="G16" s="621">
        <v>0.02</v>
      </c>
      <c r="H16" s="616" t="s">
        <v>583</v>
      </c>
      <c r="I16" s="614">
        <f>(C16*10000*34100*1.8)/1000000000</f>
        <v>1.2276E-2</v>
      </c>
      <c r="J16" s="609"/>
      <c r="K16" s="609"/>
      <c r="L16" s="609"/>
      <c r="M16" s="614">
        <v>1.2276E-2</v>
      </c>
      <c r="N16" s="609"/>
      <c r="O16" s="108" t="s">
        <v>173</v>
      </c>
      <c r="P16" s="615"/>
      <c r="Q16" s="515"/>
      <c r="S16" s="121" t="s">
        <v>87</v>
      </c>
    </row>
    <row r="17" spans="1:19" s="565" customFormat="1" ht="51" outlineLevel="1" x14ac:dyDescent="0.2">
      <c r="A17" s="620">
        <v>5</v>
      </c>
      <c r="B17" s="600" t="s">
        <v>174</v>
      </c>
      <c r="C17" s="610">
        <f t="shared" si="3"/>
        <v>0.5</v>
      </c>
      <c r="D17" s="621">
        <v>0.5</v>
      </c>
      <c r="E17" s="621"/>
      <c r="F17" s="621"/>
      <c r="G17" s="621"/>
      <c r="H17" s="616" t="s">
        <v>584</v>
      </c>
      <c r="I17" s="238">
        <f>(C17*10000*42600*1.8)/1000000000</f>
        <v>0.38340000000000002</v>
      </c>
      <c r="J17" s="609"/>
      <c r="K17" s="609"/>
      <c r="L17" s="609"/>
      <c r="M17" s="614">
        <v>0.38340000000000002</v>
      </c>
      <c r="N17" s="609"/>
      <c r="O17" s="108" t="s">
        <v>173</v>
      </c>
      <c r="P17" s="615"/>
      <c r="R17" s="605"/>
      <c r="S17" s="554" t="s">
        <v>87</v>
      </c>
    </row>
    <row r="18" spans="1:19" s="565" customFormat="1" outlineLevel="1" x14ac:dyDescent="0.25">
      <c r="A18" s="617" t="s">
        <v>26</v>
      </c>
      <c r="B18" s="758" t="s">
        <v>23</v>
      </c>
      <c r="C18" s="618">
        <f>SUM(C19:C19)</f>
        <v>4.5</v>
      </c>
      <c r="D18" s="759">
        <f>SUM(D19:D19)</f>
        <v>4.5</v>
      </c>
      <c r="E18" s="759">
        <f>SUM(E19:E19)</f>
        <v>0</v>
      </c>
      <c r="F18" s="759">
        <f>SUM(F19:F19)</f>
        <v>0</v>
      </c>
      <c r="G18" s="759">
        <f>SUM(G19:G19)</f>
        <v>0</v>
      </c>
      <c r="H18" s="760"/>
      <c r="I18" s="609">
        <f>SUM(I19:I19)</f>
        <v>3.7989000000000002</v>
      </c>
      <c r="J18" s="609">
        <f t="shared" ref="J18:N18" si="4">SUM(J19:J19)</f>
        <v>0</v>
      </c>
      <c r="K18" s="609">
        <f t="shared" si="4"/>
        <v>0</v>
      </c>
      <c r="L18" s="609">
        <f t="shared" si="4"/>
        <v>0</v>
      </c>
      <c r="M18" s="609">
        <f t="shared" si="4"/>
        <v>3.7989000000000002</v>
      </c>
      <c r="N18" s="609">
        <f t="shared" si="4"/>
        <v>0</v>
      </c>
      <c r="O18" s="619"/>
      <c r="P18" s="619"/>
      <c r="R18" s="605"/>
      <c r="S18" s="554"/>
    </row>
    <row r="19" spans="1:19" s="565" customFormat="1" ht="38.25" outlineLevel="1" x14ac:dyDescent="0.2">
      <c r="A19" s="620">
        <v>1</v>
      </c>
      <c r="B19" s="600" t="s">
        <v>617</v>
      </c>
      <c r="C19" s="610">
        <f>SUM(D19:G19)</f>
        <v>4.5</v>
      </c>
      <c r="D19" s="621">
        <v>4.5</v>
      </c>
      <c r="E19" s="611"/>
      <c r="F19" s="611"/>
      <c r="G19" s="611"/>
      <c r="H19" s="613" t="s">
        <v>618</v>
      </c>
      <c r="I19" s="614">
        <f>(C19*10000*46900*1.8)/1000000000</f>
        <v>3.7989000000000002</v>
      </c>
      <c r="J19" s="609"/>
      <c r="K19" s="609"/>
      <c r="L19" s="609"/>
      <c r="M19" s="614">
        <v>3.7989000000000002</v>
      </c>
      <c r="N19" s="609"/>
      <c r="O19" s="108" t="s">
        <v>623</v>
      </c>
      <c r="P19" s="615" t="s">
        <v>621</v>
      </c>
      <c r="R19" s="605"/>
      <c r="S19" s="554"/>
    </row>
    <row r="20" spans="1:19" s="565" customFormat="1" ht="21" customHeight="1" x14ac:dyDescent="0.2">
      <c r="A20" s="208">
        <f>A17+A11+A19</f>
        <v>9</v>
      </c>
      <c r="B20" s="155" t="s">
        <v>109</v>
      </c>
      <c r="C20" s="537">
        <f>C12+C8+C18</f>
        <v>17.07</v>
      </c>
      <c r="D20" s="537">
        <f t="shared" ref="D20:N20" si="5">D12+D8+D18</f>
        <v>16.98</v>
      </c>
      <c r="E20" s="537">
        <f t="shared" si="5"/>
        <v>0</v>
      </c>
      <c r="F20" s="537">
        <f t="shared" si="5"/>
        <v>0</v>
      </c>
      <c r="G20" s="537">
        <f t="shared" si="5"/>
        <v>0.09</v>
      </c>
      <c r="H20" s="537">
        <f t="shared" si="5"/>
        <v>0</v>
      </c>
      <c r="I20" s="537">
        <f t="shared" si="5"/>
        <v>11.504574</v>
      </c>
      <c r="J20" s="537">
        <f t="shared" si="5"/>
        <v>0</v>
      </c>
      <c r="K20" s="537">
        <f t="shared" si="5"/>
        <v>0</v>
      </c>
      <c r="L20" s="537">
        <f t="shared" si="5"/>
        <v>0</v>
      </c>
      <c r="M20" s="537">
        <f t="shared" si="5"/>
        <v>11.449332</v>
      </c>
      <c r="N20" s="537">
        <f t="shared" si="5"/>
        <v>5.5241999999999999E-2</v>
      </c>
      <c r="O20" s="156"/>
      <c r="P20" s="226"/>
      <c r="R20" s="605"/>
      <c r="S20" s="554" t="s">
        <v>87</v>
      </c>
    </row>
    <row r="21" spans="1:19" ht="6.75" customHeight="1" x14ac:dyDescent="0.25">
      <c r="S21" s="47" t="s">
        <v>87</v>
      </c>
    </row>
    <row r="22" spans="1:19" ht="25.5" x14ac:dyDescent="0.25">
      <c r="M22" s="815" t="s">
        <v>624</v>
      </c>
      <c r="N22" s="815"/>
      <c r="O22" s="815"/>
      <c r="P22" s="815"/>
      <c r="S22" s="47" t="s">
        <v>87</v>
      </c>
    </row>
    <row r="23" spans="1:19" ht="25.5" x14ac:dyDescent="0.25">
      <c r="S23" s="47" t="s">
        <v>87</v>
      </c>
    </row>
    <row r="24" spans="1:19" ht="25.5" x14ac:dyDescent="0.25">
      <c r="S24" s="47" t="s">
        <v>87</v>
      </c>
    </row>
    <row r="25" spans="1:19" ht="25.5" x14ac:dyDescent="0.25">
      <c r="S25" s="47" t="s">
        <v>87</v>
      </c>
    </row>
    <row r="26" spans="1:19" ht="25.5" x14ac:dyDescent="0.25">
      <c r="S26" s="47" t="s">
        <v>87</v>
      </c>
    </row>
    <row r="27" spans="1:19" ht="25.5" x14ac:dyDescent="0.25">
      <c r="S27" s="47" t="s">
        <v>87</v>
      </c>
    </row>
    <row r="28" spans="1:19" ht="25.5" x14ac:dyDescent="0.25">
      <c r="S28" s="47" t="s">
        <v>87</v>
      </c>
    </row>
    <row r="29" spans="1:19" ht="25.5" x14ac:dyDescent="0.25">
      <c r="S29" s="47" t="s">
        <v>87</v>
      </c>
    </row>
    <row r="30" spans="1:19" ht="25.5" x14ac:dyDescent="0.25">
      <c r="S30" s="47" t="s">
        <v>87</v>
      </c>
    </row>
    <row r="31" spans="1:19" ht="25.5" x14ac:dyDescent="0.25">
      <c r="S31" s="47" t="s">
        <v>87</v>
      </c>
    </row>
    <row r="32" spans="1:19" ht="25.5" x14ac:dyDescent="0.25">
      <c r="S32" s="47" t="s">
        <v>87</v>
      </c>
    </row>
    <row r="33" spans="19:19" ht="25.5" x14ac:dyDescent="0.25">
      <c r="S33" s="47" t="s">
        <v>87</v>
      </c>
    </row>
    <row r="34" spans="19:19" ht="25.5" x14ac:dyDescent="0.25">
      <c r="S34" s="47" t="s">
        <v>87</v>
      </c>
    </row>
    <row r="35" spans="19:19" ht="25.5" x14ac:dyDescent="0.25">
      <c r="S35" s="47" t="s">
        <v>87</v>
      </c>
    </row>
    <row r="36" spans="19:19" ht="25.5" x14ac:dyDescent="0.25">
      <c r="S36" s="47" t="s">
        <v>87</v>
      </c>
    </row>
    <row r="37" spans="19:19" ht="25.5" x14ac:dyDescent="0.25">
      <c r="S37" s="47" t="s">
        <v>87</v>
      </c>
    </row>
    <row r="38" spans="19:19" ht="25.5" x14ac:dyDescent="0.25">
      <c r="S38" s="47" t="s">
        <v>87</v>
      </c>
    </row>
    <row r="39" spans="19:19" ht="25.5" x14ac:dyDescent="0.25">
      <c r="S39" s="47" t="s">
        <v>87</v>
      </c>
    </row>
    <row r="40" spans="19:19" ht="25.5" x14ac:dyDescent="0.25">
      <c r="S40" s="47" t="s">
        <v>87</v>
      </c>
    </row>
    <row r="41" spans="19:19" ht="25.5" x14ac:dyDescent="0.25">
      <c r="S41" s="47" t="s">
        <v>87</v>
      </c>
    </row>
    <row r="42" spans="19:19" ht="25.5" x14ac:dyDescent="0.25">
      <c r="S42" s="47" t="s">
        <v>87</v>
      </c>
    </row>
    <row r="43" spans="19:19" ht="25.5" x14ac:dyDescent="0.25">
      <c r="S43" s="47" t="s">
        <v>87</v>
      </c>
    </row>
    <row r="44" spans="19:19" ht="25.5" x14ac:dyDescent="0.25">
      <c r="S44" s="47" t="s">
        <v>87</v>
      </c>
    </row>
    <row r="45" spans="19:19" ht="25.5" x14ac:dyDescent="0.25">
      <c r="S45" s="47" t="s">
        <v>87</v>
      </c>
    </row>
    <row r="46" spans="19:19" ht="25.5" x14ac:dyDescent="0.25">
      <c r="S46" s="47" t="s">
        <v>87</v>
      </c>
    </row>
    <row r="47" spans="19:19" ht="25.5" x14ac:dyDescent="0.25">
      <c r="S47" s="47" t="s">
        <v>87</v>
      </c>
    </row>
    <row r="48" spans="19:19" ht="25.5" x14ac:dyDescent="0.25">
      <c r="S48" s="47" t="s">
        <v>87</v>
      </c>
    </row>
    <row r="49" spans="19:19" ht="25.5" x14ac:dyDescent="0.25">
      <c r="S49" s="47" t="s">
        <v>87</v>
      </c>
    </row>
    <row r="50" spans="19:19" ht="25.5" x14ac:dyDescent="0.25">
      <c r="S50" s="47" t="s">
        <v>87</v>
      </c>
    </row>
    <row r="51" spans="19:19" ht="25.5" x14ac:dyDescent="0.25">
      <c r="S51" s="47" t="s">
        <v>87</v>
      </c>
    </row>
    <row r="52" spans="19:19" ht="25.5" x14ac:dyDescent="0.25">
      <c r="S52" s="47" t="s">
        <v>87</v>
      </c>
    </row>
    <row r="53" spans="19:19" ht="25.5" x14ac:dyDescent="0.25">
      <c r="S53" s="47" t="s">
        <v>87</v>
      </c>
    </row>
    <row r="54" spans="19:19" ht="25.5" x14ac:dyDescent="0.25">
      <c r="S54" s="47" t="s">
        <v>87</v>
      </c>
    </row>
    <row r="55" spans="19:19" ht="25.5" x14ac:dyDescent="0.25">
      <c r="S55" s="47" t="s">
        <v>87</v>
      </c>
    </row>
    <row r="56" spans="19:19" ht="25.5" x14ac:dyDescent="0.25">
      <c r="S56" s="47" t="s">
        <v>87</v>
      </c>
    </row>
    <row r="57" spans="19:19" ht="25.5" x14ac:dyDescent="0.25">
      <c r="S57" s="47" t="s">
        <v>87</v>
      </c>
    </row>
    <row r="58" spans="19:19" ht="25.5" x14ac:dyDescent="0.25">
      <c r="S58" s="47" t="s">
        <v>87</v>
      </c>
    </row>
    <row r="59" spans="19:19" ht="25.5" x14ac:dyDescent="0.25">
      <c r="S59" s="47" t="s">
        <v>87</v>
      </c>
    </row>
    <row r="60" spans="19:19" ht="25.5" x14ac:dyDescent="0.25">
      <c r="S60" s="47" t="s">
        <v>87</v>
      </c>
    </row>
    <row r="61" spans="19:19" ht="25.5" x14ac:dyDescent="0.25">
      <c r="S61" s="47" t="s">
        <v>87</v>
      </c>
    </row>
    <row r="62" spans="19:19" ht="25.5" x14ac:dyDescent="0.25">
      <c r="S62" s="47" t="s">
        <v>87</v>
      </c>
    </row>
    <row r="63" spans="19:19" ht="25.5" x14ac:dyDescent="0.25">
      <c r="S63" s="47" t="s">
        <v>87</v>
      </c>
    </row>
    <row r="64" spans="19:19" ht="25.5" x14ac:dyDescent="0.25">
      <c r="S64" s="47" t="s">
        <v>87</v>
      </c>
    </row>
    <row r="65" spans="19:19" ht="25.5" x14ac:dyDescent="0.25">
      <c r="S65" s="47" t="s">
        <v>87</v>
      </c>
    </row>
    <row r="66" spans="19:19" ht="25.5" x14ac:dyDescent="0.25">
      <c r="S66" s="47" t="s">
        <v>87</v>
      </c>
    </row>
    <row r="67" spans="19:19" ht="25.5" x14ac:dyDescent="0.25">
      <c r="S67" s="47" t="s">
        <v>87</v>
      </c>
    </row>
    <row r="68" spans="19:19" ht="25.5" x14ac:dyDescent="0.25">
      <c r="S68" s="47" t="s">
        <v>87</v>
      </c>
    </row>
    <row r="69" spans="19:19" ht="25.5" x14ac:dyDescent="0.25">
      <c r="S69" s="47" t="s">
        <v>87</v>
      </c>
    </row>
    <row r="70" spans="19:19" ht="25.5" x14ac:dyDescent="0.25">
      <c r="S70" s="47" t="s">
        <v>87</v>
      </c>
    </row>
    <row r="71" spans="19:19" ht="25.5" x14ac:dyDescent="0.25">
      <c r="S71" s="47" t="s">
        <v>87</v>
      </c>
    </row>
    <row r="72" spans="19:19" ht="25.5" x14ac:dyDescent="0.25">
      <c r="S72" s="47" t="s">
        <v>87</v>
      </c>
    </row>
    <row r="73" spans="19:19" ht="25.5" x14ac:dyDescent="0.25">
      <c r="S73" s="47" t="s">
        <v>87</v>
      </c>
    </row>
    <row r="74" spans="19:19" ht="25.5" x14ac:dyDescent="0.25">
      <c r="S74" s="47" t="s">
        <v>87</v>
      </c>
    </row>
    <row r="75" spans="19:19" ht="25.5" x14ac:dyDescent="0.25">
      <c r="S75" s="47" t="s">
        <v>87</v>
      </c>
    </row>
    <row r="76" spans="19:19" ht="25.5" x14ac:dyDescent="0.25">
      <c r="S76" s="47" t="s">
        <v>87</v>
      </c>
    </row>
    <row r="77" spans="19:19" ht="25.5" x14ac:dyDescent="0.25">
      <c r="S77" s="47" t="s">
        <v>87</v>
      </c>
    </row>
    <row r="78" spans="19:19" ht="25.5" x14ac:dyDescent="0.25">
      <c r="S78" s="47" t="s">
        <v>87</v>
      </c>
    </row>
    <row r="79" spans="19:19" ht="25.5" x14ac:dyDescent="0.25">
      <c r="S79" s="47" t="s">
        <v>87</v>
      </c>
    </row>
    <row r="80" spans="19:19" ht="25.5" x14ac:dyDescent="0.25">
      <c r="S80" s="47" t="s">
        <v>87</v>
      </c>
    </row>
    <row r="81" spans="19:19" ht="25.5" x14ac:dyDescent="0.25">
      <c r="S81" s="47" t="s">
        <v>87</v>
      </c>
    </row>
    <row r="82" spans="19:19" ht="25.5" x14ac:dyDescent="0.25">
      <c r="S82" s="47" t="s">
        <v>87</v>
      </c>
    </row>
    <row r="83" spans="19:19" ht="25.5" x14ac:dyDescent="0.25">
      <c r="S83" s="47" t="s">
        <v>87</v>
      </c>
    </row>
    <row r="84" spans="19:19" ht="25.5" x14ac:dyDescent="0.25">
      <c r="S84" s="47" t="s">
        <v>87</v>
      </c>
    </row>
    <row r="85" spans="19:19" ht="25.5" x14ac:dyDescent="0.25">
      <c r="S85" s="47" t="s">
        <v>87</v>
      </c>
    </row>
    <row r="86" spans="19:19" ht="25.5" x14ac:dyDescent="0.25">
      <c r="S86" s="47" t="s">
        <v>87</v>
      </c>
    </row>
    <row r="87" spans="19:19" ht="25.5" x14ac:dyDescent="0.25">
      <c r="S87" s="47" t="s">
        <v>87</v>
      </c>
    </row>
    <row r="88" spans="19:19" ht="25.5" x14ac:dyDescent="0.25">
      <c r="S88" s="47" t="s">
        <v>87</v>
      </c>
    </row>
    <row r="89" spans="19:19" ht="25.5" x14ac:dyDescent="0.25">
      <c r="S89" s="47" t="s">
        <v>87</v>
      </c>
    </row>
    <row r="90" spans="19:19" ht="25.5" x14ac:dyDescent="0.25">
      <c r="S90" s="47" t="s">
        <v>87</v>
      </c>
    </row>
    <row r="91" spans="19:19" ht="25.5" x14ac:dyDescent="0.25">
      <c r="S91" s="47" t="s">
        <v>87</v>
      </c>
    </row>
    <row r="92" spans="19:19" ht="25.5" x14ac:dyDescent="0.25">
      <c r="S92" s="47" t="s">
        <v>87</v>
      </c>
    </row>
    <row r="93" spans="19:19" ht="25.5" x14ac:dyDescent="0.25">
      <c r="S93" s="47" t="s">
        <v>87</v>
      </c>
    </row>
    <row r="94" spans="19:19" ht="25.5" x14ac:dyDescent="0.25">
      <c r="S94" s="47" t="s">
        <v>87</v>
      </c>
    </row>
    <row r="95" spans="19:19" ht="25.5" x14ac:dyDescent="0.25">
      <c r="S95" s="47" t="s">
        <v>87</v>
      </c>
    </row>
    <row r="96" spans="19:19" ht="25.5" x14ac:dyDescent="0.25">
      <c r="S96" s="47" t="s">
        <v>87</v>
      </c>
    </row>
    <row r="97" spans="19:19" ht="25.5" x14ac:dyDescent="0.25">
      <c r="S97" s="47" t="s">
        <v>87</v>
      </c>
    </row>
    <row r="98" spans="19:19" ht="25.5" x14ac:dyDescent="0.25">
      <c r="S98" s="47" t="s">
        <v>87</v>
      </c>
    </row>
    <row r="99" spans="19:19" ht="25.5" x14ac:dyDescent="0.25">
      <c r="S99" s="47" t="s">
        <v>87</v>
      </c>
    </row>
    <row r="100" spans="19:19" ht="25.5" x14ac:dyDescent="0.25">
      <c r="S100" s="47" t="s">
        <v>87</v>
      </c>
    </row>
    <row r="101" spans="19:19" ht="25.5" x14ac:dyDescent="0.25">
      <c r="S101" s="47" t="s">
        <v>87</v>
      </c>
    </row>
    <row r="102" spans="19:19" ht="25.5" x14ac:dyDescent="0.25">
      <c r="S102" s="47" t="s">
        <v>87</v>
      </c>
    </row>
    <row r="103" spans="19:19" ht="25.5" x14ac:dyDescent="0.25">
      <c r="S103" s="47" t="s">
        <v>87</v>
      </c>
    </row>
    <row r="104" spans="19:19" ht="25.5" x14ac:dyDescent="0.25">
      <c r="S104" s="47" t="s">
        <v>87</v>
      </c>
    </row>
    <row r="105" spans="19:19" ht="25.5" x14ac:dyDescent="0.25">
      <c r="S105" s="47" t="s">
        <v>87</v>
      </c>
    </row>
    <row r="106" spans="19:19" ht="25.5" x14ac:dyDescent="0.25">
      <c r="S106" s="47" t="s">
        <v>87</v>
      </c>
    </row>
    <row r="107" spans="19:19" ht="25.5" x14ac:dyDescent="0.25">
      <c r="S107" s="47" t="s">
        <v>87</v>
      </c>
    </row>
    <row r="108" spans="19:19" ht="25.5" x14ac:dyDescent="0.25">
      <c r="S108" s="47" t="s">
        <v>87</v>
      </c>
    </row>
    <row r="109" spans="19:19" ht="25.5" x14ac:dyDescent="0.25">
      <c r="S109" s="47" t="s">
        <v>87</v>
      </c>
    </row>
    <row r="110" spans="19:19" ht="25.5" x14ac:dyDescent="0.25">
      <c r="S110" s="47" t="s">
        <v>87</v>
      </c>
    </row>
    <row r="111" spans="19:19" ht="25.5" x14ac:dyDescent="0.25">
      <c r="S111" s="47" t="s">
        <v>87</v>
      </c>
    </row>
    <row r="112" spans="19:19" ht="25.5" x14ac:dyDescent="0.25">
      <c r="S112" s="47" t="s">
        <v>87</v>
      </c>
    </row>
    <row r="113" spans="19:19" ht="25.5" x14ac:dyDescent="0.25">
      <c r="S113" s="47" t="s">
        <v>87</v>
      </c>
    </row>
    <row r="114" spans="19:19" ht="25.5" x14ac:dyDescent="0.25">
      <c r="S114" s="47" t="s">
        <v>87</v>
      </c>
    </row>
    <row r="115" spans="19:19" ht="25.5" x14ac:dyDescent="0.25">
      <c r="S115" s="47" t="s">
        <v>87</v>
      </c>
    </row>
    <row r="116" spans="19:19" ht="25.5" x14ac:dyDescent="0.25">
      <c r="S116" s="47" t="s">
        <v>87</v>
      </c>
    </row>
    <row r="117" spans="19:19" ht="25.5" x14ac:dyDescent="0.25">
      <c r="S117" s="47" t="s">
        <v>87</v>
      </c>
    </row>
    <row r="118" spans="19:19" ht="25.5" x14ac:dyDescent="0.25">
      <c r="S118" s="47" t="s">
        <v>87</v>
      </c>
    </row>
    <row r="119" spans="19:19" ht="25.5" x14ac:dyDescent="0.25">
      <c r="S119" s="47" t="s">
        <v>87</v>
      </c>
    </row>
    <row r="120" spans="19:19" ht="25.5" x14ac:dyDescent="0.25">
      <c r="S120" s="47" t="s">
        <v>87</v>
      </c>
    </row>
    <row r="121" spans="19:19" ht="25.5" x14ac:dyDescent="0.25">
      <c r="S121" s="47" t="s">
        <v>87</v>
      </c>
    </row>
    <row r="122" spans="19:19" ht="25.5" x14ac:dyDescent="0.25">
      <c r="S122" s="47" t="s">
        <v>87</v>
      </c>
    </row>
    <row r="123" spans="19:19" ht="25.5" x14ac:dyDescent="0.25">
      <c r="S123" s="47" t="s">
        <v>87</v>
      </c>
    </row>
    <row r="124" spans="19:19" ht="25.5" x14ac:dyDescent="0.25">
      <c r="S124" s="47" t="s">
        <v>87</v>
      </c>
    </row>
    <row r="125" spans="19:19" ht="25.5" x14ac:dyDescent="0.25">
      <c r="S125" s="47" t="s">
        <v>87</v>
      </c>
    </row>
    <row r="126" spans="19:19" ht="25.5" x14ac:dyDescent="0.25">
      <c r="S126" s="47" t="s">
        <v>87</v>
      </c>
    </row>
    <row r="127" spans="19:19" ht="25.5" x14ac:dyDescent="0.25">
      <c r="S127" s="47" t="s">
        <v>87</v>
      </c>
    </row>
    <row r="128" spans="19:19" ht="25.5" x14ac:dyDescent="0.25">
      <c r="S128" s="47" t="s">
        <v>87</v>
      </c>
    </row>
    <row r="129" spans="19:19" ht="25.5" x14ac:dyDescent="0.25">
      <c r="S129" s="47" t="s">
        <v>87</v>
      </c>
    </row>
    <row r="130" spans="19:19" ht="25.5" x14ac:dyDescent="0.25">
      <c r="S130" s="47" t="s">
        <v>87</v>
      </c>
    </row>
    <row r="131" spans="19:19" ht="25.5" x14ac:dyDescent="0.25">
      <c r="S131" s="47" t="s">
        <v>87</v>
      </c>
    </row>
    <row r="132" spans="19:19" ht="25.5" x14ac:dyDescent="0.25">
      <c r="S132" s="47" t="s">
        <v>87</v>
      </c>
    </row>
    <row r="133" spans="19:19" ht="25.5" x14ac:dyDescent="0.25">
      <c r="S133" s="47" t="s">
        <v>87</v>
      </c>
    </row>
    <row r="134" spans="19:19" ht="25.5" x14ac:dyDescent="0.25">
      <c r="S134" s="47" t="s">
        <v>87</v>
      </c>
    </row>
    <row r="135" spans="19:19" ht="25.5" x14ac:dyDescent="0.25">
      <c r="S135" s="47" t="s">
        <v>87</v>
      </c>
    </row>
    <row r="136" spans="19:19" ht="25.5" x14ac:dyDescent="0.25">
      <c r="S136" s="47" t="s">
        <v>87</v>
      </c>
    </row>
    <row r="137" spans="19:19" ht="25.5" x14ac:dyDescent="0.25">
      <c r="S137" s="47" t="s">
        <v>87</v>
      </c>
    </row>
    <row r="138" spans="19:19" ht="25.5" x14ac:dyDescent="0.25">
      <c r="S138" s="47" t="s">
        <v>87</v>
      </c>
    </row>
    <row r="139" spans="19:19" ht="25.5" x14ac:dyDescent="0.25">
      <c r="S139" s="47" t="s">
        <v>87</v>
      </c>
    </row>
    <row r="140" spans="19:19" ht="25.5" x14ac:dyDescent="0.25">
      <c r="S140" s="47" t="s">
        <v>87</v>
      </c>
    </row>
    <row r="141" spans="19:19" ht="25.5" x14ac:dyDescent="0.25">
      <c r="S141" s="47" t="s">
        <v>87</v>
      </c>
    </row>
    <row r="142" spans="19:19" ht="25.5" x14ac:dyDescent="0.25">
      <c r="S142" s="47" t="s">
        <v>87</v>
      </c>
    </row>
    <row r="143" spans="19:19" ht="25.5" x14ac:dyDescent="0.25">
      <c r="S143" s="47" t="s">
        <v>87</v>
      </c>
    </row>
    <row r="144" spans="19:19" ht="25.5" x14ac:dyDescent="0.25">
      <c r="S144" s="47" t="s">
        <v>87</v>
      </c>
    </row>
    <row r="145" spans="19:19" ht="25.5" x14ac:dyDescent="0.25">
      <c r="S145" s="47" t="s">
        <v>87</v>
      </c>
    </row>
    <row r="146" spans="19:19" ht="25.5" x14ac:dyDescent="0.25">
      <c r="S146" s="47" t="s">
        <v>87</v>
      </c>
    </row>
    <row r="147" spans="19:19" ht="25.5" x14ac:dyDescent="0.25">
      <c r="S147" s="47" t="s">
        <v>87</v>
      </c>
    </row>
    <row r="148" spans="19:19" ht="25.5" x14ac:dyDescent="0.25">
      <c r="S148" s="47" t="s">
        <v>87</v>
      </c>
    </row>
    <row r="149" spans="19:19" ht="25.5" x14ac:dyDescent="0.25">
      <c r="S149" s="47" t="s">
        <v>87</v>
      </c>
    </row>
    <row r="150" spans="19:19" ht="25.5" x14ac:dyDescent="0.25">
      <c r="S150" s="47" t="s">
        <v>87</v>
      </c>
    </row>
    <row r="151" spans="19:19" ht="25.5" x14ac:dyDescent="0.25">
      <c r="S151" s="47" t="s">
        <v>87</v>
      </c>
    </row>
    <row r="152" spans="19:19" ht="25.5" x14ac:dyDescent="0.25">
      <c r="S152" s="47" t="s">
        <v>87</v>
      </c>
    </row>
    <row r="153" spans="19:19" ht="25.5" x14ac:dyDescent="0.25">
      <c r="S153" s="47" t="s">
        <v>87</v>
      </c>
    </row>
    <row r="154" spans="19:19" ht="25.5" x14ac:dyDescent="0.25">
      <c r="S154" s="47" t="s">
        <v>87</v>
      </c>
    </row>
  </sheetData>
  <mergeCells count="14">
    <mergeCell ref="M22:P22"/>
    <mergeCell ref="A2:P2"/>
    <mergeCell ref="A1:P1"/>
    <mergeCell ref="A5:A6"/>
    <mergeCell ref="B5:B6"/>
    <mergeCell ref="C5:C6"/>
    <mergeCell ref="D5:G5"/>
    <mergeCell ref="H5:H6"/>
    <mergeCell ref="I5:I6"/>
    <mergeCell ref="A3:P3"/>
    <mergeCell ref="J5:N5"/>
    <mergeCell ref="O5:O6"/>
    <mergeCell ref="P5:P6"/>
    <mergeCell ref="A4:P4"/>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5"/>
  <sheetViews>
    <sheetView showZeros="0" topLeftCell="A10" zoomScaleSheetLayoutView="80" workbookViewId="0">
      <selection activeCell="H10" sqref="H10"/>
    </sheetView>
  </sheetViews>
  <sheetFormatPr defaultColWidth="6.875" defaultRowHeight="12.75" x14ac:dyDescent="0.25"/>
  <cols>
    <col min="1" max="1" width="4.375" style="1" customWidth="1"/>
    <col min="2" max="2" width="26.375" style="2" customWidth="1"/>
    <col min="3" max="3" width="9" style="1" customWidth="1"/>
    <col min="4" max="7" width="6.125" style="1" customWidth="1"/>
    <col min="8" max="8" width="15" style="1" customWidth="1"/>
    <col min="9" max="9" width="14.625" style="1" customWidth="1"/>
    <col min="10" max="14" width="6.625" style="1" customWidth="1"/>
    <col min="15" max="15" width="29.125" style="2" customWidth="1"/>
    <col min="16" max="16" width="8.625" style="1" customWidth="1"/>
    <col min="17" max="17" width="6.875" style="1"/>
    <col min="18" max="18" width="10.125" style="1" bestFit="1" customWidth="1"/>
    <col min="19" max="16384" width="6.875" style="1"/>
  </cols>
  <sheetData>
    <row r="1" spans="1:52" s="16" customFormat="1" ht="20.100000000000001" customHeight="1" x14ac:dyDescent="0.25">
      <c r="A1" s="761" t="s">
        <v>140</v>
      </c>
      <c r="B1" s="761"/>
      <c r="C1" s="761"/>
      <c r="D1" s="761"/>
      <c r="E1" s="761"/>
      <c r="F1" s="761"/>
      <c r="G1" s="761"/>
      <c r="H1" s="761"/>
      <c r="I1" s="761"/>
      <c r="J1" s="761"/>
      <c r="K1" s="761"/>
      <c r="L1" s="761"/>
      <c r="M1" s="761"/>
      <c r="N1" s="761"/>
      <c r="O1" s="761"/>
      <c r="P1" s="761"/>
      <c r="Q1" s="40"/>
      <c r="R1" s="40"/>
      <c r="S1" s="46"/>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2" s="16" customFormat="1" ht="20.100000000000001" customHeight="1" x14ac:dyDescent="0.25">
      <c r="A2" s="786" t="s">
        <v>49</v>
      </c>
      <c r="B2" s="786"/>
      <c r="C2" s="786"/>
      <c r="D2" s="786"/>
      <c r="E2" s="786"/>
      <c r="F2" s="786"/>
      <c r="G2" s="786"/>
      <c r="H2" s="786"/>
      <c r="I2" s="786"/>
      <c r="J2" s="786"/>
      <c r="K2" s="786"/>
      <c r="L2" s="786"/>
      <c r="M2" s="786"/>
      <c r="N2" s="786"/>
      <c r="O2" s="786"/>
      <c r="P2" s="786"/>
      <c r="Q2" s="40"/>
      <c r="R2" s="40"/>
      <c r="S2" s="46"/>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row>
    <row r="3" spans="1:52"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52" s="15" customFormat="1" ht="20.100000000000001" customHeight="1" x14ac:dyDescent="0.25">
      <c r="A4" s="774"/>
      <c r="B4" s="774"/>
      <c r="C4" s="774"/>
      <c r="D4" s="774"/>
      <c r="E4" s="774"/>
      <c r="F4" s="774"/>
      <c r="G4" s="774"/>
      <c r="H4" s="774"/>
      <c r="I4" s="774"/>
      <c r="J4" s="774"/>
      <c r="K4" s="774"/>
      <c r="L4" s="774"/>
      <c r="M4" s="774"/>
      <c r="N4" s="774"/>
      <c r="O4" s="774"/>
      <c r="P4" s="774"/>
      <c r="S4" s="47" t="s">
        <v>87</v>
      </c>
    </row>
    <row r="5" spans="1:52" s="518"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S5" s="554" t="s">
        <v>87</v>
      </c>
    </row>
    <row r="6" spans="1:52" s="518" customFormat="1" ht="35.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c r="S6" s="554" t="s">
        <v>87</v>
      </c>
    </row>
    <row r="7" spans="1:52" s="588" customFormat="1" ht="27.75" customHeight="1"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c r="S7" s="554" t="s">
        <v>87</v>
      </c>
    </row>
    <row r="8" spans="1:52" s="588" customFormat="1" ht="18" customHeight="1" x14ac:dyDescent="0.2">
      <c r="A8" s="154" t="s">
        <v>31</v>
      </c>
      <c r="B8" s="143" t="s">
        <v>30</v>
      </c>
      <c r="C8" s="555">
        <f>SUM(C9:C11)</f>
        <v>13.420000000000002</v>
      </c>
      <c r="D8" s="555">
        <f>SUM(D9:D11)</f>
        <v>10.6</v>
      </c>
      <c r="E8" s="555">
        <f>SUM(E9:E11)</f>
        <v>1</v>
      </c>
      <c r="F8" s="555"/>
      <c r="G8" s="555">
        <f>SUM(G9:G11)</f>
        <v>1.82</v>
      </c>
      <c r="H8" s="622"/>
      <c r="I8" s="623">
        <f>SUM(I9:I11)</f>
        <v>16.12</v>
      </c>
      <c r="J8" s="623"/>
      <c r="K8" s="623">
        <f>SUM(K9:K11)</f>
        <v>15.82</v>
      </c>
      <c r="L8" s="623"/>
      <c r="M8" s="623">
        <f>SUM(M9:M11)</f>
        <v>0.3</v>
      </c>
      <c r="N8" s="623"/>
      <c r="O8" s="359"/>
      <c r="P8" s="624"/>
      <c r="S8" s="554"/>
    </row>
    <row r="9" spans="1:52" s="588" customFormat="1" ht="75.75" customHeight="1" x14ac:dyDescent="0.2">
      <c r="A9" s="354">
        <v>1</v>
      </c>
      <c r="B9" s="102" t="s">
        <v>329</v>
      </c>
      <c r="C9" s="99">
        <f t="shared" ref="C9:C16" si="0">SUM(D9:G9)</f>
        <v>1</v>
      </c>
      <c r="D9" s="355">
        <v>0.6</v>
      </c>
      <c r="E9" s="355"/>
      <c r="F9" s="355"/>
      <c r="G9" s="355">
        <v>0.4</v>
      </c>
      <c r="H9" s="436" t="s">
        <v>330</v>
      </c>
      <c r="I9" s="164">
        <f t="shared" ref="I9:I16" si="1">SUM(J9:N9)</f>
        <v>1.82</v>
      </c>
      <c r="J9" s="356"/>
      <c r="K9" s="357">
        <v>1.82</v>
      </c>
      <c r="L9" s="357"/>
      <c r="M9" s="358"/>
      <c r="N9" s="359"/>
      <c r="O9" s="250" t="s">
        <v>331</v>
      </c>
      <c r="P9" s="102"/>
      <c r="S9" s="554"/>
    </row>
    <row r="10" spans="1:52" s="588" customFormat="1" ht="68.25" customHeight="1" x14ac:dyDescent="0.2">
      <c r="A10" s="354">
        <v>2</v>
      </c>
      <c r="B10" s="102" t="s">
        <v>332</v>
      </c>
      <c r="C10" s="99">
        <f t="shared" si="0"/>
        <v>12.120000000000001</v>
      </c>
      <c r="D10" s="355">
        <v>10</v>
      </c>
      <c r="E10" s="355">
        <v>1</v>
      </c>
      <c r="F10" s="355"/>
      <c r="G10" s="355">
        <v>1.1200000000000001</v>
      </c>
      <c r="H10" s="112" t="s">
        <v>333</v>
      </c>
      <c r="I10" s="164">
        <f t="shared" si="1"/>
        <v>14</v>
      </c>
      <c r="J10" s="356"/>
      <c r="K10" s="357">
        <v>14</v>
      </c>
      <c r="L10" s="357"/>
      <c r="M10" s="358"/>
      <c r="N10" s="359"/>
      <c r="O10" s="250" t="s">
        <v>334</v>
      </c>
      <c r="P10" s="624"/>
      <c r="S10" s="554"/>
    </row>
    <row r="11" spans="1:52" s="588" customFormat="1" ht="27.75" customHeight="1" x14ac:dyDescent="0.2">
      <c r="A11" s="354">
        <v>3</v>
      </c>
      <c r="B11" s="102" t="s">
        <v>335</v>
      </c>
      <c r="C11" s="99">
        <f t="shared" si="0"/>
        <v>0.3</v>
      </c>
      <c r="D11" s="355"/>
      <c r="E11" s="355"/>
      <c r="F11" s="355"/>
      <c r="G11" s="355">
        <v>0.3</v>
      </c>
      <c r="H11" s="112" t="s">
        <v>336</v>
      </c>
      <c r="I11" s="164">
        <f t="shared" si="1"/>
        <v>0.3</v>
      </c>
      <c r="J11" s="356"/>
      <c r="K11" s="357"/>
      <c r="L11" s="357"/>
      <c r="M11" s="625">
        <v>0.3</v>
      </c>
      <c r="N11" s="359"/>
      <c r="O11" s="250"/>
      <c r="P11" s="624"/>
      <c r="S11" s="554"/>
    </row>
    <row r="12" spans="1:52" s="588" customFormat="1" ht="18" customHeight="1" x14ac:dyDescent="0.2">
      <c r="A12" s="154" t="s">
        <v>27</v>
      </c>
      <c r="B12" s="143" t="s">
        <v>28</v>
      </c>
      <c r="C12" s="555">
        <f>SUM(C13)</f>
        <v>0.27</v>
      </c>
      <c r="D12" s="555">
        <f>SUM(D13)</f>
        <v>0.03</v>
      </c>
      <c r="E12" s="555"/>
      <c r="F12" s="555"/>
      <c r="G12" s="555">
        <f>SUM(G13)</f>
        <v>0.24</v>
      </c>
      <c r="H12" s="168"/>
      <c r="I12" s="623">
        <f>SUM(I13)</f>
        <v>2.5</v>
      </c>
      <c r="J12" s="623"/>
      <c r="K12" s="623"/>
      <c r="L12" s="576">
        <f>SUM(L13)</f>
        <v>2.5</v>
      </c>
      <c r="M12" s="359"/>
      <c r="N12" s="359"/>
      <c r="O12" s="626"/>
      <c r="P12" s="624"/>
      <c r="S12" s="554"/>
    </row>
    <row r="13" spans="1:52" s="588" customFormat="1" ht="79.5" customHeight="1" x14ac:dyDescent="0.2">
      <c r="A13" s="362">
        <v>1</v>
      </c>
      <c r="B13" s="102" t="s">
        <v>337</v>
      </c>
      <c r="C13" s="99">
        <f t="shared" si="0"/>
        <v>0.27</v>
      </c>
      <c r="D13" s="355">
        <v>0.03</v>
      </c>
      <c r="E13" s="355"/>
      <c r="F13" s="355"/>
      <c r="G13" s="355">
        <v>0.24</v>
      </c>
      <c r="H13" s="112" t="s">
        <v>338</v>
      </c>
      <c r="I13" s="627">
        <f t="shared" si="1"/>
        <v>2.5</v>
      </c>
      <c r="J13" s="628"/>
      <c r="K13" s="629"/>
      <c r="L13" s="630">
        <v>2.5</v>
      </c>
      <c r="M13" s="631"/>
      <c r="N13" s="631"/>
      <c r="O13" s="363" t="s">
        <v>339</v>
      </c>
      <c r="P13" s="102"/>
      <c r="S13" s="554"/>
    </row>
    <row r="14" spans="1:52" s="588" customFormat="1" ht="15" customHeight="1" x14ac:dyDescent="0.2">
      <c r="A14" s="154" t="s">
        <v>26</v>
      </c>
      <c r="B14" s="143" t="s">
        <v>25</v>
      </c>
      <c r="C14" s="555">
        <f>SUM(C15:C16)</f>
        <v>7.3999999999999995</v>
      </c>
      <c r="D14" s="555">
        <f>SUM(D15:D16)</f>
        <v>0.1</v>
      </c>
      <c r="E14" s="555"/>
      <c r="F14" s="555"/>
      <c r="G14" s="555">
        <f>SUM(G15:G16)</f>
        <v>7.3</v>
      </c>
      <c r="H14" s="168"/>
      <c r="I14" s="623">
        <f>SUM(I15:I16)</f>
        <v>0.51</v>
      </c>
      <c r="J14" s="623"/>
      <c r="K14" s="623"/>
      <c r="L14" s="623"/>
      <c r="M14" s="623">
        <f>SUM(M15:M16)</f>
        <v>0.51</v>
      </c>
      <c r="N14" s="359"/>
      <c r="O14" s="364"/>
      <c r="P14" s="624"/>
      <c r="S14" s="554"/>
    </row>
    <row r="15" spans="1:52" s="588" customFormat="1" ht="94.5" customHeight="1" x14ac:dyDescent="0.2">
      <c r="A15" s="362">
        <v>1</v>
      </c>
      <c r="B15" s="305" t="s">
        <v>538</v>
      </c>
      <c r="C15" s="99">
        <f t="shared" si="0"/>
        <v>7.3</v>
      </c>
      <c r="D15" s="355"/>
      <c r="E15" s="355"/>
      <c r="F15" s="355"/>
      <c r="G15" s="355">
        <v>7.3</v>
      </c>
      <c r="H15" s="112" t="s">
        <v>340</v>
      </c>
      <c r="I15" s="164">
        <f t="shared" si="1"/>
        <v>0.48</v>
      </c>
      <c r="J15" s="356"/>
      <c r="K15" s="357"/>
      <c r="L15" s="357"/>
      <c r="M15" s="633">
        <v>0.48</v>
      </c>
      <c r="N15" s="631"/>
      <c r="O15" s="102" t="s">
        <v>341</v>
      </c>
      <c r="P15" s="632"/>
      <c r="S15" s="554"/>
    </row>
    <row r="16" spans="1:52" s="588" customFormat="1" ht="72.75" customHeight="1" x14ac:dyDescent="0.2">
      <c r="A16" s="362">
        <v>2</v>
      </c>
      <c r="B16" s="102" t="s">
        <v>342</v>
      </c>
      <c r="C16" s="99">
        <f t="shared" si="0"/>
        <v>0.1</v>
      </c>
      <c r="D16" s="355">
        <v>0.1</v>
      </c>
      <c r="E16" s="355"/>
      <c r="F16" s="355"/>
      <c r="G16" s="355"/>
      <c r="H16" s="112" t="s">
        <v>343</v>
      </c>
      <c r="I16" s="164">
        <f t="shared" si="1"/>
        <v>0.03</v>
      </c>
      <c r="J16" s="356"/>
      <c r="K16" s="357"/>
      <c r="L16" s="357"/>
      <c r="M16" s="633">
        <v>0.03</v>
      </c>
      <c r="N16" s="631"/>
      <c r="O16" s="365" t="s">
        <v>344</v>
      </c>
      <c r="P16" s="632"/>
      <c r="S16" s="554"/>
    </row>
    <row r="17" spans="1:19" s="588" customFormat="1" ht="25.5" x14ac:dyDescent="0.2">
      <c r="A17" s="208">
        <f>A16+A13+A11</f>
        <v>6</v>
      </c>
      <c r="B17" s="155" t="s">
        <v>109</v>
      </c>
      <c r="C17" s="155">
        <f>C14+C12+C8</f>
        <v>21.090000000000003</v>
      </c>
      <c r="D17" s="155">
        <f t="shared" ref="D17:N17" si="2">D14+D12+D8</f>
        <v>10.73</v>
      </c>
      <c r="E17" s="155">
        <f t="shared" si="2"/>
        <v>1</v>
      </c>
      <c r="F17" s="155">
        <f t="shared" si="2"/>
        <v>0</v>
      </c>
      <c r="G17" s="155">
        <f t="shared" si="2"/>
        <v>9.36</v>
      </c>
      <c r="H17" s="155">
        <f t="shared" si="2"/>
        <v>0</v>
      </c>
      <c r="I17" s="155">
        <f t="shared" si="2"/>
        <v>19.130000000000003</v>
      </c>
      <c r="J17" s="155">
        <f t="shared" si="2"/>
        <v>0</v>
      </c>
      <c r="K17" s="155">
        <f t="shared" si="2"/>
        <v>15.82</v>
      </c>
      <c r="L17" s="155">
        <f t="shared" si="2"/>
        <v>2.5</v>
      </c>
      <c r="M17" s="155">
        <f t="shared" si="2"/>
        <v>0.81</v>
      </c>
      <c r="N17" s="155">
        <f t="shared" si="2"/>
        <v>0</v>
      </c>
      <c r="O17" s="165"/>
      <c r="P17" s="226"/>
      <c r="S17" s="554" t="s">
        <v>87</v>
      </c>
    </row>
    <row r="18" spans="1:19" ht="9.75" customHeight="1" x14ac:dyDescent="0.25">
      <c r="S18" s="47" t="s">
        <v>87</v>
      </c>
    </row>
    <row r="19" spans="1:19" ht="25.5" x14ac:dyDescent="0.25">
      <c r="L19" s="290"/>
      <c r="M19" s="817" t="s">
        <v>624</v>
      </c>
      <c r="N19" s="817"/>
      <c r="O19" s="817"/>
      <c r="P19" s="817"/>
      <c r="S19" s="47" t="s">
        <v>87</v>
      </c>
    </row>
    <row r="20" spans="1:19" ht="25.5" x14ac:dyDescent="0.25">
      <c r="L20" s="290"/>
      <c r="M20" s="290"/>
      <c r="N20" s="290"/>
      <c r="O20" s="282"/>
      <c r="P20" s="290"/>
      <c r="S20" s="47" t="s">
        <v>87</v>
      </c>
    </row>
    <row r="21" spans="1:19" ht="25.5" x14ac:dyDescent="0.25">
      <c r="L21" s="290"/>
      <c r="M21" s="290"/>
      <c r="N21" s="290"/>
      <c r="O21" s="282"/>
      <c r="P21" s="290"/>
      <c r="S21" s="47" t="s">
        <v>87</v>
      </c>
    </row>
    <row r="22" spans="1:19" ht="25.5" x14ac:dyDescent="0.25">
      <c r="L22" s="120"/>
      <c r="M22" s="120"/>
      <c r="N22" s="120"/>
      <c r="O22" s="282"/>
      <c r="P22" s="120"/>
      <c r="S22" s="47" t="s">
        <v>87</v>
      </c>
    </row>
    <row r="23" spans="1:19" ht="25.5" x14ac:dyDescent="0.25">
      <c r="L23" s="120"/>
      <c r="M23" s="120"/>
      <c r="N23" s="120"/>
      <c r="O23" s="282"/>
      <c r="P23" s="120"/>
      <c r="S23" s="47" t="s">
        <v>87</v>
      </c>
    </row>
    <row r="24" spans="1:19" ht="25.5" x14ac:dyDescent="0.25">
      <c r="L24" s="120"/>
      <c r="M24" s="120"/>
      <c r="N24" s="120"/>
      <c r="O24" s="282"/>
      <c r="P24" s="120"/>
      <c r="S24" s="47" t="s">
        <v>87</v>
      </c>
    </row>
    <row r="25" spans="1:19" ht="25.5" x14ac:dyDescent="0.25">
      <c r="L25" s="120"/>
      <c r="M25" s="120"/>
      <c r="N25" s="120"/>
      <c r="O25" s="282"/>
      <c r="P25" s="120"/>
      <c r="S25" s="47" t="s">
        <v>87</v>
      </c>
    </row>
    <row r="26" spans="1:19" ht="25.5" x14ac:dyDescent="0.25">
      <c r="L26" s="120"/>
      <c r="M26" s="120"/>
      <c r="N26" s="120"/>
      <c r="O26" s="282"/>
      <c r="P26" s="120"/>
      <c r="S26" s="47" t="s">
        <v>87</v>
      </c>
    </row>
    <row r="27" spans="1:19" ht="25.5" x14ac:dyDescent="0.25">
      <c r="S27" s="47" t="s">
        <v>87</v>
      </c>
    </row>
    <row r="28" spans="1:19" ht="25.5" x14ac:dyDescent="0.25">
      <c r="S28" s="47" t="s">
        <v>87</v>
      </c>
    </row>
    <row r="29" spans="1:19" ht="25.5" x14ac:dyDescent="0.25">
      <c r="S29" s="47" t="s">
        <v>87</v>
      </c>
    </row>
    <row r="30" spans="1:19" ht="25.5" x14ac:dyDescent="0.25">
      <c r="S30" s="47" t="s">
        <v>87</v>
      </c>
    </row>
    <row r="31" spans="1:19" ht="25.5" x14ac:dyDescent="0.25">
      <c r="S31" s="47" t="s">
        <v>87</v>
      </c>
    </row>
    <row r="32" spans="1:19" ht="25.5" x14ac:dyDescent="0.25">
      <c r="S32" s="47" t="s">
        <v>87</v>
      </c>
    </row>
    <row r="33" spans="19:19" ht="25.5" x14ac:dyDescent="0.25">
      <c r="S33" s="47" t="s">
        <v>87</v>
      </c>
    </row>
    <row r="34" spans="19:19" ht="25.5" x14ac:dyDescent="0.25">
      <c r="S34" s="47" t="s">
        <v>87</v>
      </c>
    </row>
    <row r="35" spans="19:19" ht="25.5" x14ac:dyDescent="0.25">
      <c r="S35" s="47" t="s">
        <v>87</v>
      </c>
    </row>
    <row r="36" spans="19:19" ht="25.5" x14ac:dyDescent="0.25">
      <c r="S36" s="47" t="s">
        <v>87</v>
      </c>
    </row>
    <row r="37" spans="19:19" ht="25.5" x14ac:dyDescent="0.25">
      <c r="S37" s="47" t="s">
        <v>87</v>
      </c>
    </row>
    <row r="38" spans="19:19" ht="25.5" x14ac:dyDescent="0.25">
      <c r="S38" s="47" t="s">
        <v>87</v>
      </c>
    </row>
    <row r="39" spans="19:19" ht="25.5" x14ac:dyDescent="0.25">
      <c r="S39" s="47" t="s">
        <v>87</v>
      </c>
    </row>
    <row r="40" spans="19:19" ht="25.5" x14ac:dyDescent="0.25">
      <c r="S40" s="47" t="s">
        <v>87</v>
      </c>
    </row>
    <row r="41" spans="19:19" ht="25.5" x14ac:dyDescent="0.25">
      <c r="S41" s="47" t="s">
        <v>87</v>
      </c>
    </row>
    <row r="42" spans="19:19" ht="25.5" x14ac:dyDescent="0.25">
      <c r="S42" s="47" t="s">
        <v>87</v>
      </c>
    </row>
    <row r="43" spans="19:19" ht="25.5" x14ac:dyDescent="0.25">
      <c r="S43" s="47" t="s">
        <v>87</v>
      </c>
    </row>
    <row r="44" spans="19:19" ht="25.5" x14ac:dyDescent="0.25">
      <c r="S44" s="47" t="s">
        <v>87</v>
      </c>
    </row>
    <row r="45" spans="19:19" ht="25.5" x14ac:dyDescent="0.25">
      <c r="S45" s="47" t="s">
        <v>87</v>
      </c>
    </row>
    <row r="46" spans="19:19" ht="25.5" x14ac:dyDescent="0.25">
      <c r="S46" s="47" t="s">
        <v>87</v>
      </c>
    </row>
    <row r="47" spans="19:19" ht="25.5" x14ac:dyDescent="0.25">
      <c r="S47" s="47" t="s">
        <v>87</v>
      </c>
    </row>
    <row r="48" spans="19:19" ht="25.5" x14ac:dyDescent="0.25">
      <c r="S48" s="47" t="s">
        <v>87</v>
      </c>
    </row>
    <row r="49" spans="19:19" ht="25.5" x14ac:dyDescent="0.25">
      <c r="S49" s="47" t="s">
        <v>87</v>
      </c>
    </row>
    <row r="50" spans="19:19" ht="25.5" x14ac:dyDescent="0.25">
      <c r="S50" s="47" t="s">
        <v>87</v>
      </c>
    </row>
    <row r="51" spans="19:19" ht="25.5" x14ac:dyDescent="0.25">
      <c r="S51" s="47" t="s">
        <v>87</v>
      </c>
    </row>
    <row r="52" spans="19:19" ht="25.5" x14ac:dyDescent="0.25">
      <c r="S52" s="47" t="s">
        <v>87</v>
      </c>
    </row>
    <row r="53" spans="19:19" ht="25.5" x14ac:dyDescent="0.25">
      <c r="S53" s="47" t="s">
        <v>87</v>
      </c>
    </row>
    <row r="54" spans="19:19" ht="25.5" x14ac:dyDescent="0.25">
      <c r="S54" s="47" t="s">
        <v>87</v>
      </c>
    </row>
    <row r="55" spans="19:19" ht="25.5" x14ac:dyDescent="0.25">
      <c r="S55" s="47" t="s">
        <v>87</v>
      </c>
    </row>
    <row r="56" spans="19:19" ht="25.5" x14ac:dyDescent="0.25">
      <c r="S56" s="47" t="s">
        <v>87</v>
      </c>
    </row>
    <row r="57" spans="19:19" ht="25.5" x14ac:dyDescent="0.25">
      <c r="S57" s="47" t="s">
        <v>87</v>
      </c>
    </row>
    <row r="58" spans="19:19" ht="25.5" x14ac:dyDescent="0.25">
      <c r="S58" s="47" t="s">
        <v>87</v>
      </c>
    </row>
    <row r="59" spans="19:19" ht="25.5" x14ac:dyDescent="0.25">
      <c r="S59" s="47" t="s">
        <v>87</v>
      </c>
    </row>
    <row r="60" spans="19:19" ht="25.5" x14ac:dyDescent="0.25">
      <c r="S60" s="47" t="s">
        <v>87</v>
      </c>
    </row>
    <row r="61" spans="19:19" ht="25.5" x14ac:dyDescent="0.25">
      <c r="S61" s="47" t="s">
        <v>87</v>
      </c>
    </row>
    <row r="62" spans="19:19" ht="25.5" x14ac:dyDescent="0.25">
      <c r="S62" s="47" t="s">
        <v>87</v>
      </c>
    </row>
    <row r="63" spans="19:19" ht="25.5" x14ac:dyDescent="0.25">
      <c r="S63" s="47" t="s">
        <v>87</v>
      </c>
    </row>
    <row r="64" spans="19:19" ht="25.5" x14ac:dyDescent="0.25">
      <c r="S64" s="47" t="s">
        <v>87</v>
      </c>
    </row>
    <row r="65" spans="19:19" ht="25.5" x14ac:dyDescent="0.25">
      <c r="S65" s="47" t="s">
        <v>87</v>
      </c>
    </row>
    <row r="66" spans="19:19" ht="25.5" x14ac:dyDescent="0.25">
      <c r="S66" s="47" t="s">
        <v>87</v>
      </c>
    </row>
    <row r="67" spans="19:19" ht="25.5" x14ac:dyDescent="0.25">
      <c r="S67" s="47" t="s">
        <v>87</v>
      </c>
    </row>
    <row r="68" spans="19:19" ht="25.5" x14ac:dyDescent="0.25">
      <c r="S68" s="47" t="s">
        <v>87</v>
      </c>
    </row>
    <row r="69" spans="19:19" ht="25.5" x14ac:dyDescent="0.25">
      <c r="S69" s="47" t="s">
        <v>87</v>
      </c>
    </row>
    <row r="70" spans="19:19" ht="25.5" x14ac:dyDescent="0.25">
      <c r="S70" s="47" t="s">
        <v>87</v>
      </c>
    </row>
    <row r="71" spans="19:19" ht="25.5" x14ac:dyDescent="0.25">
      <c r="S71" s="47" t="s">
        <v>87</v>
      </c>
    </row>
    <row r="72" spans="19:19" ht="25.5" x14ac:dyDescent="0.25">
      <c r="S72" s="47" t="s">
        <v>87</v>
      </c>
    </row>
    <row r="73" spans="19:19" ht="25.5" x14ac:dyDescent="0.25">
      <c r="S73" s="47" t="s">
        <v>87</v>
      </c>
    </row>
    <row r="74" spans="19:19" ht="25.5" x14ac:dyDescent="0.25">
      <c r="S74" s="47" t="s">
        <v>87</v>
      </c>
    </row>
    <row r="75" spans="19:19" ht="25.5" x14ac:dyDescent="0.25">
      <c r="S75" s="47" t="s">
        <v>87</v>
      </c>
    </row>
    <row r="76" spans="19:19" ht="25.5" x14ac:dyDescent="0.25">
      <c r="S76" s="47" t="s">
        <v>87</v>
      </c>
    </row>
    <row r="77" spans="19:19" ht="25.5" x14ac:dyDescent="0.25">
      <c r="S77" s="47" t="s">
        <v>87</v>
      </c>
    </row>
    <row r="78" spans="19:19" ht="25.5" x14ac:dyDescent="0.25">
      <c r="S78" s="47" t="s">
        <v>87</v>
      </c>
    </row>
    <row r="79" spans="19:19" ht="25.5" x14ac:dyDescent="0.25">
      <c r="S79" s="47" t="s">
        <v>87</v>
      </c>
    </row>
    <row r="80" spans="19:19" ht="25.5" x14ac:dyDescent="0.25">
      <c r="S80" s="47" t="s">
        <v>87</v>
      </c>
    </row>
    <row r="81" spans="19:19" ht="25.5" x14ac:dyDescent="0.25">
      <c r="S81" s="47" t="s">
        <v>87</v>
      </c>
    </row>
    <row r="82" spans="19:19" ht="25.5" x14ac:dyDescent="0.25">
      <c r="S82" s="47" t="s">
        <v>87</v>
      </c>
    </row>
    <row r="83" spans="19:19" ht="25.5" x14ac:dyDescent="0.25">
      <c r="S83" s="47" t="s">
        <v>87</v>
      </c>
    </row>
    <row r="84" spans="19:19" ht="25.5" x14ac:dyDescent="0.25">
      <c r="S84" s="47" t="s">
        <v>87</v>
      </c>
    </row>
    <row r="85" spans="19:19" ht="25.5" x14ac:dyDescent="0.25">
      <c r="S85" s="47" t="s">
        <v>87</v>
      </c>
    </row>
    <row r="86" spans="19:19" ht="25.5" x14ac:dyDescent="0.25">
      <c r="S86" s="47" t="s">
        <v>87</v>
      </c>
    </row>
    <row r="87" spans="19:19" ht="25.5" x14ac:dyDescent="0.25">
      <c r="S87" s="47" t="s">
        <v>87</v>
      </c>
    </row>
    <row r="88" spans="19:19" ht="25.5" x14ac:dyDescent="0.25">
      <c r="S88" s="47" t="s">
        <v>87</v>
      </c>
    </row>
    <row r="89" spans="19:19" ht="25.5" x14ac:dyDescent="0.25">
      <c r="S89" s="47" t="s">
        <v>87</v>
      </c>
    </row>
    <row r="90" spans="19:19" ht="25.5" x14ac:dyDescent="0.25">
      <c r="S90" s="47" t="s">
        <v>87</v>
      </c>
    </row>
    <row r="91" spans="19:19" ht="25.5" x14ac:dyDescent="0.25">
      <c r="S91" s="47" t="s">
        <v>87</v>
      </c>
    </row>
    <row r="92" spans="19:19" ht="25.5" x14ac:dyDescent="0.25">
      <c r="S92" s="47" t="s">
        <v>87</v>
      </c>
    </row>
    <row r="93" spans="19:19" ht="25.5" x14ac:dyDescent="0.25">
      <c r="S93" s="47" t="s">
        <v>87</v>
      </c>
    </row>
    <row r="94" spans="19:19" ht="25.5" x14ac:dyDescent="0.25">
      <c r="S94" s="47" t="s">
        <v>87</v>
      </c>
    </row>
    <row r="95" spans="19:19" ht="25.5" x14ac:dyDescent="0.25">
      <c r="S95" s="47" t="s">
        <v>87</v>
      </c>
    </row>
    <row r="96" spans="19:19" ht="25.5" x14ac:dyDescent="0.25">
      <c r="S96" s="47" t="s">
        <v>87</v>
      </c>
    </row>
    <row r="97" spans="19:19" ht="25.5" x14ac:dyDescent="0.25">
      <c r="S97" s="47" t="s">
        <v>87</v>
      </c>
    </row>
    <row r="98" spans="19:19" ht="25.5" x14ac:dyDescent="0.25">
      <c r="S98" s="47" t="s">
        <v>87</v>
      </c>
    </row>
    <row r="99" spans="19:19" ht="25.5" x14ac:dyDescent="0.25">
      <c r="S99" s="47" t="s">
        <v>87</v>
      </c>
    </row>
    <row r="100" spans="19:19" ht="25.5" x14ac:dyDescent="0.25">
      <c r="S100" s="47" t="s">
        <v>87</v>
      </c>
    </row>
    <row r="101" spans="19:19" ht="25.5" x14ac:dyDescent="0.25">
      <c r="S101" s="47" t="s">
        <v>87</v>
      </c>
    </row>
    <row r="102" spans="19:19" ht="25.5" x14ac:dyDescent="0.25">
      <c r="S102" s="47" t="s">
        <v>87</v>
      </c>
    </row>
    <row r="103" spans="19:19" ht="25.5" x14ac:dyDescent="0.25">
      <c r="S103" s="47" t="s">
        <v>87</v>
      </c>
    </row>
    <row r="104" spans="19:19" ht="25.5" x14ac:dyDescent="0.25">
      <c r="S104" s="47" t="s">
        <v>87</v>
      </c>
    </row>
    <row r="105" spans="19:19" ht="25.5" x14ac:dyDescent="0.25">
      <c r="S105" s="47" t="s">
        <v>87</v>
      </c>
    </row>
  </sheetData>
  <mergeCells count="14">
    <mergeCell ref="M19:P19"/>
    <mergeCell ref="A2:P2"/>
    <mergeCell ref="A1:P1"/>
    <mergeCell ref="A3:P3"/>
    <mergeCell ref="B5:B6"/>
    <mergeCell ref="C5:C6"/>
    <mergeCell ref="D5:G5"/>
    <mergeCell ref="H5:H6"/>
    <mergeCell ref="I5:I6"/>
    <mergeCell ref="A4:P4"/>
    <mergeCell ref="J5:N5"/>
    <mergeCell ref="O5:O6"/>
    <mergeCell ref="P5:P6"/>
    <mergeCell ref="A5:A6"/>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showZeros="0" view="pageLayout" zoomScaleSheetLayoutView="118" workbookViewId="0">
      <selection activeCell="I8" sqref="I8"/>
    </sheetView>
  </sheetViews>
  <sheetFormatPr defaultColWidth="8.875" defaultRowHeight="12.75" x14ac:dyDescent="0.25"/>
  <cols>
    <col min="1" max="1" width="4.375" style="1" customWidth="1"/>
    <col min="2" max="2" width="27.625" style="2" customWidth="1"/>
    <col min="3" max="3" width="8.125" style="1" customWidth="1"/>
    <col min="4" max="7" width="6.125" style="1" customWidth="1"/>
    <col min="8" max="8" width="15" style="1" customWidth="1"/>
    <col min="9" max="9" width="14.125" style="1" customWidth="1"/>
    <col min="10" max="14" width="6.625" style="1" customWidth="1"/>
    <col min="15" max="15" width="26.75" style="2" customWidth="1"/>
    <col min="16" max="16" width="8.625" style="1" customWidth="1"/>
    <col min="17" max="16384" width="8.875" style="1"/>
  </cols>
  <sheetData>
    <row r="1" spans="1:19" s="15" customFormat="1" ht="20.100000000000001" customHeight="1" x14ac:dyDescent="0.25">
      <c r="A1" s="761" t="s">
        <v>141</v>
      </c>
      <c r="B1" s="761"/>
      <c r="C1" s="761"/>
      <c r="D1" s="761"/>
      <c r="E1" s="761"/>
      <c r="F1" s="761"/>
      <c r="G1" s="761"/>
      <c r="H1" s="761"/>
      <c r="I1" s="761"/>
      <c r="J1" s="761"/>
      <c r="K1" s="761"/>
      <c r="L1" s="761"/>
      <c r="M1" s="761"/>
      <c r="N1" s="761"/>
      <c r="O1" s="761"/>
      <c r="P1" s="761"/>
      <c r="S1" s="46"/>
    </row>
    <row r="2" spans="1:19" s="15" customFormat="1" ht="20.100000000000001" customHeight="1" x14ac:dyDescent="0.25">
      <c r="A2" s="786" t="s">
        <v>51</v>
      </c>
      <c r="B2" s="786"/>
      <c r="C2" s="786"/>
      <c r="D2" s="786"/>
      <c r="E2" s="786"/>
      <c r="F2" s="786"/>
      <c r="G2" s="786"/>
      <c r="H2" s="786"/>
      <c r="I2" s="786"/>
      <c r="J2" s="786"/>
      <c r="K2" s="786"/>
      <c r="L2" s="786"/>
      <c r="M2" s="786"/>
      <c r="N2" s="786"/>
      <c r="O2" s="786"/>
      <c r="P2" s="786"/>
      <c r="S2" s="46"/>
    </row>
    <row r="3" spans="1:19"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19" s="15" customFormat="1" ht="30" customHeight="1" x14ac:dyDescent="0.25">
      <c r="A4" s="774"/>
      <c r="B4" s="774"/>
      <c r="C4" s="774"/>
      <c r="D4" s="774"/>
      <c r="E4" s="774"/>
      <c r="F4" s="774"/>
      <c r="G4" s="774"/>
      <c r="H4" s="774"/>
      <c r="I4" s="774"/>
      <c r="J4" s="774"/>
      <c r="K4" s="774"/>
      <c r="L4" s="774"/>
      <c r="M4" s="774"/>
      <c r="N4" s="774"/>
      <c r="O4" s="774"/>
      <c r="P4" s="774"/>
      <c r="S4" s="47" t="s">
        <v>87</v>
      </c>
    </row>
    <row r="5" spans="1:19" s="518"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S5" s="554" t="s">
        <v>87</v>
      </c>
    </row>
    <row r="6" spans="1:19" s="518" customFormat="1" ht="35.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c r="S6" s="554" t="s">
        <v>87</v>
      </c>
    </row>
    <row r="7" spans="1:19" s="588" customFormat="1" ht="26.25" customHeight="1"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c r="S7" s="554" t="s">
        <v>87</v>
      </c>
    </row>
    <row r="8" spans="1:19" s="588" customFormat="1" ht="26.25" customHeight="1" x14ac:dyDescent="0.25">
      <c r="A8" s="101" t="s">
        <v>31</v>
      </c>
      <c r="B8" s="327" t="s">
        <v>30</v>
      </c>
      <c r="C8" s="166">
        <f>SUM(C9:C9)</f>
        <v>1.2</v>
      </c>
      <c r="D8" s="166">
        <f>SUM(D9:D9)</f>
        <v>0</v>
      </c>
      <c r="E8" s="166">
        <f>SUM(E9:E9)</f>
        <v>0</v>
      </c>
      <c r="F8" s="166">
        <f>SUM(F9:F9)</f>
        <v>0</v>
      </c>
      <c r="G8" s="166">
        <f>SUM(G9:G9)</f>
        <v>1.2</v>
      </c>
      <c r="H8" s="101"/>
      <c r="I8" s="166">
        <f>SUM(I9)</f>
        <v>1.3398000000000001</v>
      </c>
      <c r="J8" s="166">
        <f t="shared" ref="J8:N8" si="0">SUM(J9)</f>
        <v>0</v>
      </c>
      <c r="K8" s="166">
        <f t="shared" si="0"/>
        <v>1.3398000000000001</v>
      </c>
      <c r="L8" s="166">
        <f t="shared" si="0"/>
        <v>0</v>
      </c>
      <c r="M8" s="166">
        <f t="shared" si="0"/>
        <v>0</v>
      </c>
      <c r="N8" s="166">
        <f t="shared" si="0"/>
        <v>0</v>
      </c>
      <c r="O8" s="292"/>
      <c r="P8" s="292"/>
      <c r="S8" s="554"/>
    </row>
    <row r="9" spans="1:19" s="588" customFormat="1" ht="51" x14ac:dyDescent="0.25">
      <c r="A9" s="292">
        <v>1</v>
      </c>
      <c r="B9" s="328" t="s">
        <v>237</v>
      </c>
      <c r="C9" s="329">
        <f t="shared" ref="C9" si="1">SUM(D9:G9)</f>
        <v>1.2</v>
      </c>
      <c r="D9" s="331"/>
      <c r="E9" s="100"/>
      <c r="F9" s="100"/>
      <c r="G9" s="100">
        <v>1.2</v>
      </c>
      <c r="H9" s="330" t="s">
        <v>238</v>
      </c>
      <c r="I9" s="100">
        <f t="shared" ref="I9" si="2">C9*31900*3.5/100000</f>
        <v>1.3398000000000001</v>
      </c>
      <c r="J9" s="204"/>
      <c r="K9" s="100">
        <f t="shared" ref="K9" si="3">I9</f>
        <v>1.3398000000000001</v>
      </c>
      <c r="L9" s="204"/>
      <c r="M9" s="204"/>
      <c r="N9" s="204"/>
      <c r="O9" s="332" t="s">
        <v>239</v>
      </c>
      <c r="P9" s="292"/>
      <c r="S9" s="554"/>
    </row>
    <row r="10" spans="1:19" s="588" customFormat="1" x14ac:dyDescent="0.25">
      <c r="A10" s="101" t="s">
        <v>26</v>
      </c>
      <c r="B10" s="327" t="s">
        <v>42</v>
      </c>
      <c r="C10" s="333">
        <f>SUM(C11:C12)</f>
        <v>0.63</v>
      </c>
      <c r="D10" s="333">
        <f>SUM(D11:D12)</f>
        <v>0.08</v>
      </c>
      <c r="E10" s="333">
        <f>SUM(E11:E12)</f>
        <v>0</v>
      </c>
      <c r="F10" s="333">
        <f>SUM(F11:F12)</f>
        <v>0</v>
      </c>
      <c r="G10" s="333">
        <f>SUM(G11:G12)</f>
        <v>0.55000000000000004</v>
      </c>
      <c r="H10" s="166"/>
      <c r="I10" s="166">
        <f>SUM(I11:I12)</f>
        <v>0.70339499999999999</v>
      </c>
      <c r="J10" s="166"/>
      <c r="K10" s="166">
        <f>E10*31900*3.5/100000</f>
        <v>0</v>
      </c>
      <c r="L10" s="166">
        <f>F10*31900*3.5/100000</f>
        <v>0</v>
      </c>
      <c r="M10" s="166">
        <f>I10</f>
        <v>0.70339499999999999</v>
      </c>
      <c r="N10" s="100">
        <f>H10*31900*3.5/100000</f>
        <v>0</v>
      </c>
      <c r="O10" s="101"/>
      <c r="P10" s="101"/>
      <c r="S10" s="554"/>
    </row>
    <row r="11" spans="1:19" s="588" customFormat="1" ht="51" x14ac:dyDescent="0.25">
      <c r="A11" s="292">
        <v>1</v>
      </c>
      <c r="B11" s="328" t="s">
        <v>241</v>
      </c>
      <c r="C11" s="333">
        <v>0.55000000000000004</v>
      </c>
      <c r="D11" s="334"/>
      <c r="E11" s="166"/>
      <c r="F11" s="166"/>
      <c r="G11" s="166">
        <v>0.55000000000000004</v>
      </c>
      <c r="H11" s="100" t="s">
        <v>240</v>
      </c>
      <c r="I11" s="166">
        <f>C11*31900*3.5/100000</f>
        <v>0.61407500000000004</v>
      </c>
      <c r="J11" s="166"/>
      <c r="K11" s="166"/>
      <c r="L11" s="166"/>
      <c r="M11" s="166">
        <f>I11</f>
        <v>0.61407500000000004</v>
      </c>
      <c r="N11" s="100"/>
      <c r="O11" s="332" t="s">
        <v>242</v>
      </c>
      <c r="P11" s="101"/>
      <c r="S11" s="554"/>
    </row>
    <row r="12" spans="1:19" s="588" customFormat="1" ht="51" x14ac:dyDescent="0.25">
      <c r="A12" s="292">
        <v>2</v>
      </c>
      <c r="B12" s="328" t="s">
        <v>243</v>
      </c>
      <c r="C12" s="329">
        <f>SUM(D12:G12)</f>
        <v>0.08</v>
      </c>
      <c r="D12" s="335">
        <v>0.08</v>
      </c>
      <c r="E12" s="335"/>
      <c r="F12" s="104"/>
      <c r="G12" s="335"/>
      <c r="H12" s="204" t="s">
        <v>244</v>
      </c>
      <c r="I12" s="100">
        <f>C12*31900*3.5/100000</f>
        <v>8.9319999999999997E-2</v>
      </c>
      <c r="J12" s="335"/>
      <c r="K12" s="335"/>
      <c r="L12" s="335"/>
      <c r="M12" s="100">
        <f>I12</f>
        <v>8.9319999999999997E-2</v>
      </c>
      <c r="N12" s="335"/>
      <c r="O12" s="332" t="s">
        <v>242</v>
      </c>
      <c r="P12" s="366"/>
      <c r="S12" s="554"/>
    </row>
    <row r="13" spans="1:19" s="588" customFormat="1" ht="25.5" x14ac:dyDescent="0.25">
      <c r="A13" s="208">
        <f>A12+A9</f>
        <v>3</v>
      </c>
      <c r="B13" s="155" t="s">
        <v>110</v>
      </c>
      <c r="C13" s="159">
        <f>C10+C8</f>
        <v>1.83</v>
      </c>
      <c r="D13" s="159">
        <f t="shared" ref="D13:N13" si="4">D10+D8</f>
        <v>0.08</v>
      </c>
      <c r="E13" s="159">
        <f t="shared" si="4"/>
        <v>0</v>
      </c>
      <c r="F13" s="159">
        <f t="shared" si="4"/>
        <v>0</v>
      </c>
      <c r="G13" s="159">
        <f t="shared" si="4"/>
        <v>1.75</v>
      </c>
      <c r="H13" s="159"/>
      <c r="I13" s="159">
        <f t="shared" si="4"/>
        <v>2.0431949999999999</v>
      </c>
      <c r="J13" s="159">
        <f t="shared" si="4"/>
        <v>0</v>
      </c>
      <c r="K13" s="159">
        <f t="shared" si="4"/>
        <v>1.3398000000000001</v>
      </c>
      <c r="L13" s="159">
        <f t="shared" si="4"/>
        <v>0</v>
      </c>
      <c r="M13" s="159">
        <f t="shared" si="4"/>
        <v>0.70339499999999999</v>
      </c>
      <c r="N13" s="159">
        <f t="shared" si="4"/>
        <v>0</v>
      </c>
      <c r="O13" s="156"/>
      <c r="P13" s="227"/>
      <c r="S13" s="554" t="s">
        <v>87</v>
      </c>
    </row>
    <row r="14" spans="1:19" ht="25.5" x14ac:dyDescent="0.25">
      <c r="S14" s="47" t="s">
        <v>87</v>
      </c>
    </row>
    <row r="15" spans="1:19" ht="25.5" x14ac:dyDescent="0.25">
      <c r="M15" s="818" t="s">
        <v>624</v>
      </c>
      <c r="N15" s="818"/>
      <c r="O15" s="818"/>
      <c r="P15" s="818"/>
      <c r="S15" s="47" t="s">
        <v>87</v>
      </c>
    </row>
    <row r="16" spans="1:19" ht="25.5" x14ac:dyDescent="0.25">
      <c r="S16" s="47" t="s">
        <v>87</v>
      </c>
    </row>
    <row r="17" spans="19:19" ht="25.5" x14ac:dyDescent="0.25">
      <c r="S17" s="47" t="s">
        <v>87</v>
      </c>
    </row>
    <row r="18" spans="19:19" ht="25.5" x14ac:dyDescent="0.25">
      <c r="S18" s="47" t="s">
        <v>87</v>
      </c>
    </row>
    <row r="19" spans="19:19" ht="25.5" x14ac:dyDescent="0.25">
      <c r="S19" s="47" t="s">
        <v>87</v>
      </c>
    </row>
    <row r="20" spans="19:19" ht="25.5" x14ac:dyDescent="0.25">
      <c r="S20" s="47" t="s">
        <v>87</v>
      </c>
    </row>
    <row r="21" spans="19:19" ht="25.5" x14ac:dyDescent="0.25">
      <c r="S21" s="47" t="s">
        <v>87</v>
      </c>
    </row>
    <row r="22" spans="19:19" ht="25.5" x14ac:dyDescent="0.25">
      <c r="S22" s="47" t="s">
        <v>87</v>
      </c>
    </row>
    <row r="23" spans="19:19" ht="25.5" x14ac:dyDescent="0.25">
      <c r="S23" s="47" t="s">
        <v>87</v>
      </c>
    </row>
    <row r="24" spans="19:19" ht="25.5" x14ac:dyDescent="0.25">
      <c r="S24" s="47" t="s">
        <v>87</v>
      </c>
    </row>
    <row r="25" spans="19:19" ht="25.5" x14ac:dyDescent="0.25">
      <c r="S25" s="47" t="s">
        <v>87</v>
      </c>
    </row>
    <row r="26" spans="19:19" ht="25.5" x14ac:dyDescent="0.25">
      <c r="S26" s="47" t="s">
        <v>87</v>
      </c>
    </row>
    <row r="27" spans="19:19" ht="25.5" x14ac:dyDescent="0.25">
      <c r="S27" s="47" t="s">
        <v>87</v>
      </c>
    </row>
    <row r="28" spans="19:19" ht="25.5" x14ac:dyDescent="0.25">
      <c r="S28" s="47" t="s">
        <v>87</v>
      </c>
    </row>
    <row r="29" spans="19:19" ht="25.5" x14ac:dyDescent="0.25">
      <c r="S29" s="47" t="s">
        <v>87</v>
      </c>
    </row>
    <row r="30" spans="19:19" ht="25.5" x14ac:dyDescent="0.25">
      <c r="S30" s="47" t="s">
        <v>87</v>
      </c>
    </row>
    <row r="31" spans="19:19" ht="25.5" x14ac:dyDescent="0.25">
      <c r="S31" s="47" t="s">
        <v>87</v>
      </c>
    </row>
    <row r="32" spans="19:19" ht="25.5" x14ac:dyDescent="0.25">
      <c r="S32" s="47" t="s">
        <v>87</v>
      </c>
    </row>
    <row r="33" spans="19:19" ht="25.5" x14ac:dyDescent="0.25">
      <c r="S33" s="47" t="s">
        <v>87</v>
      </c>
    </row>
    <row r="34" spans="19:19" ht="25.5" x14ac:dyDescent="0.25">
      <c r="S34" s="47" t="s">
        <v>87</v>
      </c>
    </row>
    <row r="35" spans="19:19" ht="25.5" x14ac:dyDescent="0.25">
      <c r="S35" s="47" t="s">
        <v>87</v>
      </c>
    </row>
    <row r="36" spans="19:19" ht="25.5" x14ac:dyDescent="0.25">
      <c r="S36" s="47" t="s">
        <v>87</v>
      </c>
    </row>
    <row r="37" spans="19:19" ht="25.5" x14ac:dyDescent="0.25">
      <c r="S37" s="47" t="s">
        <v>87</v>
      </c>
    </row>
    <row r="38" spans="19:19" ht="25.5" x14ac:dyDescent="0.25">
      <c r="S38" s="47" t="s">
        <v>87</v>
      </c>
    </row>
    <row r="39" spans="19:19" ht="25.5" x14ac:dyDescent="0.25">
      <c r="S39" s="47" t="s">
        <v>87</v>
      </c>
    </row>
    <row r="40" spans="19:19" ht="25.5" x14ac:dyDescent="0.25">
      <c r="S40" s="47" t="s">
        <v>87</v>
      </c>
    </row>
    <row r="41" spans="19:19" ht="25.5" x14ac:dyDescent="0.25">
      <c r="S41" s="47" t="s">
        <v>87</v>
      </c>
    </row>
    <row r="42" spans="19:19" ht="25.5" x14ac:dyDescent="0.25">
      <c r="S42" s="47" t="s">
        <v>87</v>
      </c>
    </row>
    <row r="43" spans="19:19" ht="25.5" x14ac:dyDescent="0.25">
      <c r="S43" s="47" t="s">
        <v>87</v>
      </c>
    </row>
    <row r="44" spans="19:19" ht="25.5" x14ac:dyDescent="0.25">
      <c r="S44" s="47" t="s">
        <v>87</v>
      </c>
    </row>
    <row r="45" spans="19:19" ht="25.5" x14ac:dyDescent="0.25">
      <c r="S45" s="47" t="s">
        <v>87</v>
      </c>
    </row>
    <row r="46" spans="19:19" ht="25.5" x14ac:dyDescent="0.25">
      <c r="S46" s="47" t="s">
        <v>87</v>
      </c>
    </row>
    <row r="47" spans="19:19" ht="25.5" x14ac:dyDescent="0.25">
      <c r="S47" s="47" t="s">
        <v>87</v>
      </c>
    </row>
    <row r="48" spans="19:19" ht="25.5" x14ac:dyDescent="0.25">
      <c r="S48" s="47" t="s">
        <v>87</v>
      </c>
    </row>
  </sheetData>
  <mergeCells count="14">
    <mergeCell ref="M15:P15"/>
    <mergeCell ref="A1:P1"/>
    <mergeCell ref="P5:P6"/>
    <mergeCell ref="H5:H6"/>
    <mergeCell ref="C5:C6"/>
    <mergeCell ref="A4:P4"/>
    <mergeCell ref="A3:P3"/>
    <mergeCell ref="A5:A6"/>
    <mergeCell ref="O5:O6"/>
    <mergeCell ref="B5:B6"/>
    <mergeCell ref="J5:N5"/>
    <mergeCell ref="I5:I6"/>
    <mergeCell ref="D5:G5"/>
    <mergeCell ref="A2:P2"/>
  </mergeCells>
  <phoneticPr fontId="27" type="noConversion"/>
  <printOptions horizontalCentered="1"/>
  <pageMargins left="0.39370078740157483" right="0.39370078740157483" top="0.39370078740157483" bottom="0.39370078740157483" header="0.11811023622047245" footer="0.27559055118110237"/>
  <pageSetup paperSize="9" scale="69" fitToHeight="100" orientation="landscape" verticalDpi="200"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showZeros="0" zoomScaleSheetLayoutView="89" workbookViewId="0">
      <selection sqref="A1:P17"/>
    </sheetView>
  </sheetViews>
  <sheetFormatPr defaultColWidth="8.875" defaultRowHeight="12.75" outlineLevelRow="1" x14ac:dyDescent="0.25"/>
  <cols>
    <col min="1" max="1" width="4.375" style="48" customWidth="1"/>
    <col min="2" max="2" width="27.625" style="52" customWidth="1"/>
    <col min="3" max="3" width="8.125" style="48" customWidth="1"/>
    <col min="4" max="7" width="6.125" style="48" customWidth="1"/>
    <col min="8" max="8" width="15" style="48" customWidth="1"/>
    <col min="9" max="9" width="14.125" style="48" customWidth="1"/>
    <col min="10" max="14" width="6.625" style="48" customWidth="1"/>
    <col min="15" max="15" width="26.125" style="52" customWidth="1"/>
    <col min="16" max="16" width="8.625" style="48" customWidth="1"/>
    <col min="17" max="17" width="16.375" style="48" customWidth="1"/>
    <col min="18" max="18" width="19.625" style="48" bestFit="1" customWidth="1"/>
    <col min="19" max="16384" width="8.875" style="48"/>
  </cols>
  <sheetData>
    <row r="1" spans="1:18" s="15" customFormat="1" ht="20.100000000000001" customHeight="1" x14ac:dyDescent="0.25">
      <c r="A1" s="761" t="s">
        <v>142</v>
      </c>
      <c r="B1" s="761"/>
      <c r="C1" s="761"/>
      <c r="D1" s="761"/>
      <c r="E1" s="761"/>
      <c r="F1" s="761"/>
      <c r="G1" s="761"/>
      <c r="H1" s="761"/>
      <c r="I1" s="761"/>
      <c r="J1" s="761"/>
      <c r="K1" s="761"/>
      <c r="L1" s="761"/>
      <c r="M1" s="761"/>
      <c r="N1" s="761"/>
      <c r="O1" s="761"/>
      <c r="P1" s="761"/>
      <c r="R1" s="46"/>
    </row>
    <row r="2" spans="1:18" s="15" customFormat="1" ht="20.100000000000001" customHeight="1" x14ac:dyDescent="0.25">
      <c r="A2" s="786" t="s">
        <v>54</v>
      </c>
      <c r="B2" s="786"/>
      <c r="C2" s="786"/>
      <c r="D2" s="786"/>
      <c r="E2" s="786"/>
      <c r="F2" s="786"/>
      <c r="G2" s="786"/>
      <c r="H2" s="786"/>
      <c r="I2" s="786"/>
      <c r="J2" s="786"/>
      <c r="K2" s="786"/>
      <c r="L2" s="786"/>
      <c r="M2" s="786"/>
      <c r="N2" s="786"/>
      <c r="O2" s="786"/>
      <c r="P2" s="786"/>
      <c r="R2" s="46"/>
    </row>
    <row r="3" spans="1:18"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R3" s="46"/>
    </row>
    <row r="4" spans="1:18" s="51" customFormat="1" ht="29.25" customHeight="1" x14ac:dyDescent="0.25">
      <c r="A4" s="787"/>
      <c r="B4" s="787"/>
      <c r="C4" s="787"/>
      <c r="D4" s="787"/>
      <c r="E4" s="787"/>
      <c r="F4" s="787"/>
      <c r="G4" s="787"/>
      <c r="H4" s="787"/>
      <c r="I4" s="787"/>
      <c r="J4" s="787"/>
      <c r="K4" s="787"/>
      <c r="L4" s="787"/>
      <c r="M4" s="787"/>
      <c r="N4" s="787"/>
      <c r="O4" s="787"/>
      <c r="P4" s="787"/>
      <c r="R4" s="47" t="s">
        <v>87</v>
      </c>
    </row>
    <row r="5" spans="1:18" s="523"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R5" s="554" t="s">
        <v>87</v>
      </c>
    </row>
    <row r="6" spans="1:18" s="523" customFormat="1" ht="60.7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c r="R6" s="554" t="s">
        <v>87</v>
      </c>
    </row>
    <row r="7" spans="1:18" s="635" customFormat="1" ht="26.25" customHeight="1" x14ac:dyDescent="0.25">
      <c r="A7" s="634">
        <v>-1</v>
      </c>
      <c r="B7" s="634">
        <v>-2</v>
      </c>
      <c r="C7" s="634" t="s">
        <v>53</v>
      </c>
      <c r="D7" s="634">
        <v>-4</v>
      </c>
      <c r="E7" s="634">
        <v>-5</v>
      </c>
      <c r="F7" s="634">
        <v>-6</v>
      </c>
      <c r="G7" s="634">
        <v>-7</v>
      </c>
      <c r="H7" s="634"/>
      <c r="I7" s="634" t="s">
        <v>52</v>
      </c>
      <c r="J7" s="634">
        <v>-10</v>
      </c>
      <c r="K7" s="634">
        <v>-11</v>
      </c>
      <c r="L7" s="634">
        <v>-12</v>
      </c>
      <c r="M7" s="634">
        <v>-13</v>
      </c>
      <c r="N7" s="634">
        <v>-14</v>
      </c>
      <c r="O7" s="634">
        <v>-15</v>
      </c>
      <c r="P7" s="634">
        <v>-16</v>
      </c>
      <c r="R7" s="554" t="s">
        <v>87</v>
      </c>
    </row>
    <row r="8" spans="1:18" s="523" customFormat="1" ht="25.5" x14ac:dyDescent="0.25">
      <c r="A8" s="101" t="s">
        <v>31</v>
      </c>
      <c r="B8" s="169" t="s">
        <v>30</v>
      </c>
      <c r="C8" s="639">
        <f>SUM(C9+C10)</f>
        <v>2.7199999999999998</v>
      </c>
      <c r="D8" s="639">
        <f t="shared" ref="D8:M8" si="0">SUM(D9+D10)</f>
        <v>0.82000000000000006</v>
      </c>
      <c r="E8" s="639"/>
      <c r="F8" s="639"/>
      <c r="G8" s="639">
        <f t="shared" si="0"/>
        <v>1.9</v>
      </c>
      <c r="H8" s="639"/>
      <c r="I8" s="639">
        <f t="shared" si="0"/>
        <v>25.65</v>
      </c>
      <c r="J8" s="639"/>
      <c r="K8" s="639">
        <f t="shared" si="0"/>
        <v>17.55</v>
      </c>
      <c r="L8" s="639">
        <f t="shared" si="0"/>
        <v>7.5</v>
      </c>
      <c r="M8" s="639">
        <f t="shared" si="0"/>
        <v>0.6</v>
      </c>
      <c r="N8" s="639"/>
      <c r="O8" s="101"/>
      <c r="P8" s="101"/>
      <c r="R8" s="121" t="s">
        <v>87</v>
      </c>
    </row>
    <row r="9" spans="1:18" s="635" customFormat="1" ht="51" x14ac:dyDescent="0.25">
      <c r="A9" s="292">
        <v>1</v>
      </c>
      <c r="B9" s="111" t="s">
        <v>157</v>
      </c>
      <c r="C9" s="360">
        <f>SUM(D9:G9)</f>
        <v>1.5</v>
      </c>
      <c r="D9" s="360">
        <v>0.5</v>
      </c>
      <c r="E9" s="360"/>
      <c r="F9" s="360"/>
      <c r="G9" s="360">
        <v>1</v>
      </c>
      <c r="H9" s="640" t="s">
        <v>158</v>
      </c>
      <c r="I9" s="360">
        <f>SUM(J9:N9)</f>
        <v>1.5</v>
      </c>
      <c r="J9" s="360"/>
      <c r="K9" s="360"/>
      <c r="L9" s="360">
        <v>0.9</v>
      </c>
      <c r="M9" s="360">
        <v>0.6</v>
      </c>
      <c r="N9" s="641"/>
      <c r="O9" s="112" t="s">
        <v>159</v>
      </c>
      <c r="P9" s="292"/>
      <c r="R9" s="554" t="s">
        <v>87</v>
      </c>
    </row>
    <row r="10" spans="1:18" s="636" customFormat="1" ht="76.5" outlineLevel="1" x14ac:dyDescent="0.2">
      <c r="A10" s="370">
        <v>2</v>
      </c>
      <c r="B10" s="111" t="s">
        <v>160</v>
      </c>
      <c r="C10" s="360">
        <f>SUM(D10:G10)</f>
        <v>1.22</v>
      </c>
      <c r="D10" s="642">
        <v>0.32</v>
      </c>
      <c r="E10" s="643"/>
      <c r="F10" s="643"/>
      <c r="G10" s="642">
        <v>0.9</v>
      </c>
      <c r="H10" s="111" t="s">
        <v>161</v>
      </c>
      <c r="I10" s="360">
        <f>SUM(J10:N10)</f>
        <v>24.15</v>
      </c>
      <c r="J10" s="642"/>
      <c r="K10" s="642">
        <v>17.55</v>
      </c>
      <c r="L10" s="642">
        <v>6.6</v>
      </c>
      <c r="M10" s="642"/>
      <c r="N10" s="643"/>
      <c r="O10" s="112" t="s">
        <v>162</v>
      </c>
      <c r="P10" s="370"/>
    </row>
    <row r="11" spans="1:18" s="278" customFormat="1" outlineLevel="1" x14ac:dyDescent="0.2">
      <c r="A11" s="270" t="s">
        <v>27</v>
      </c>
      <c r="B11" s="169" t="s">
        <v>29</v>
      </c>
      <c r="C11" s="361">
        <f>C12</f>
        <v>0.88</v>
      </c>
      <c r="D11" s="361">
        <f t="shared" ref="D11:L11" si="1">D12</f>
        <v>0.88</v>
      </c>
      <c r="E11" s="361"/>
      <c r="F11" s="361"/>
      <c r="G11" s="361"/>
      <c r="H11" s="361"/>
      <c r="I11" s="361">
        <f>J11+K11+L11+M11+N11</f>
        <v>1.056</v>
      </c>
      <c r="J11" s="361"/>
      <c r="K11" s="361"/>
      <c r="L11" s="361">
        <f t="shared" si="1"/>
        <v>1.056</v>
      </c>
      <c r="M11" s="361"/>
      <c r="N11" s="361"/>
      <c r="O11" s="474"/>
      <c r="P11" s="370"/>
    </row>
    <row r="12" spans="1:18" s="523" customFormat="1" ht="89.25" x14ac:dyDescent="0.25">
      <c r="A12" s="370">
        <v>1</v>
      </c>
      <c r="B12" s="111" t="s">
        <v>163</v>
      </c>
      <c r="C12" s="360">
        <f>SUM(D12:G12)</f>
        <v>0.88</v>
      </c>
      <c r="D12" s="642">
        <v>0.88</v>
      </c>
      <c r="E12" s="643"/>
      <c r="F12" s="643"/>
      <c r="G12" s="642"/>
      <c r="H12" s="111" t="s">
        <v>164</v>
      </c>
      <c r="I12" s="361">
        <f>J12+K12+L12+M12+N12</f>
        <v>1.056</v>
      </c>
      <c r="J12" s="642"/>
      <c r="K12" s="642"/>
      <c r="L12" s="642">
        <v>1.056</v>
      </c>
      <c r="M12" s="642"/>
      <c r="N12" s="643"/>
      <c r="O12" s="474" t="s">
        <v>165</v>
      </c>
      <c r="P12" s="370"/>
      <c r="R12" s="121" t="s">
        <v>87</v>
      </c>
    </row>
    <row r="13" spans="1:18" s="635" customFormat="1" ht="25.5" x14ac:dyDescent="0.25">
      <c r="A13" s="270" t="s">
        <v>26</v>
      </c>
      <c r="B13" s="327" t="s">
        <v>166</v>
      </c>
      <c r="C13" s="361">
        <f>SUM(D13:G13)</f>
        <v>1.2000000000000002</v>
      </c>
      <c r="D13" s="644">
        <f>D14</f>
        <v>0.8</v>
      </c>
      <c r="E13" s="644"/>
      <c r="F13" s="644"/>
      <c r="G13" s="644">
        <f>G14</f>
        <v>0.4</v>
      </c>
      <c r="H13" s="644"/>
      <c r="I13" s="644">
        <f>J13+K13+L13+M13+N13</f>
        <v>1.42</v>
      </c>
      <c r="J13" s="644"/>
      <c r="K13" s="644">
        <f>K14</f>
        <v>1.42</v>
      </c>
      <c r="L13" s="644"/>
      <c r="M13" s="644"/>
      <c r="N13" s="644"/>
      <c r="O13" s="474"/>
      <c r="P13" s="370"/>
      <c r="R13" s="554" t="s">
        <v>87</v>
      </c>
    </row>
    <row r="14" spans="1:18" s="637" customFormat="1" ht="63.75" x14ac:dyDescent="0.2">
      <c r="A14" s="370">
        <v>1</v>
      </c>
      <c r="B14" s="199" t="s">
        <v>167</v>
      </c>
      <c r="C14" s="360">
        <f>SUM(D14:G14)</f>
        <v>1.2000000000000002</v>
      </c>
      <c r="D14" s="642">
        <v>0.8</v>
      </c>
      <c r="E14" s="643"/>
      <c r="F14" s="643"/>
      <c r="G14" s="642">
        <v>0.4</v>
      </c>
      <c r="H14" s="640" t="s">
        <v>168</v>
      </c>
      <c r="I14" s="644">
        <f>J14+K14+L14+M14+N14</f>
        <v>1.42</v>
      </c>
      <c r="J14" s="642"/>
      <c r="K14" s="642">
        <v>1.42</v>
      </c>
      <c r="L14" s="642"/>
      <c r="M14" s="642"/>
      <c r="N14" s="643"/>
      <c r="O14" s="112" t="s">
        <v>169</v>
      </c>
      <c r="P14" s="370"/>
    </row>
    <row r="15" spans="1:18" s="635" customFormat="1" ht="25.5" x14ac:dyDescent="0.25">
      <c r="A15" s="208">
        <f>A14+A12+A10</f>
        <v>4</v>
      </c>
      <c r="B15" s="155" t="s">
        <v>110</v>
      </c>
      <c r="C15" s="645">
        <f>C13+C11+C8</f>
        <v>4.8</v>
      </c>
      <c r="D15" s="645">
        <f t="shared" ref="D15:N15" si="2">D13+D11+D8</f>
        <v>2.5</v>
      </c>
      <c r="E15" s="645">
        <f t="shared" si="2"/>
        <v>0</v>
      </c>
      <c r="F15" s="645">
        <f t="shared" si="2"/>
        <v>0</v>
      </c>
      <c r="G15" s="645">
        <f t="shared" si="2"/>
        <v>2.2999999999999998</v>
      </c>
      <c r="H15" s="645">
        <f t="shared" si="2"/>
        <v>0</v>
      </c>
      <c r="I15" s="645">
        <f t="shared" si="2"/>
        <v>28.125999999999998</v>
      </c>
      <c r="J15" s="645">
        <f t="shared" si="2"/>
        <v>0</v>
      </c>
      <c r="K15" s="645">
        <f t="shared" si="2"/>
        <v>18.97</v>
      </c>
      <c r="L15" s="645">
        <f t="shared" si="2"/>
        <v>8.5560000000000009</v>
      </c>
      <c r="M15" s="645">
        <f t="shared" si="2"/>
        <v>0.6</v>
      </c>
      <c r="N15" s="645">
        <f t="shared" si="2"/>
        <v>0</v>
      </c>
      <c r="O15" s="537"/>
      <c r="P15" s="638"/>
      <c r="R15" s="554" t="s">
        <v>87</v>
      </c>
    </row>
    <row r="16" spans="1:18" ht="25.5" x14ac:dyDescent="0.25">
      <c r="R16" s="47" t="s">
        <v>87</v>
      </c>
    </row>
    <row r="17" spans="12:18" ht="25.5" x14ac:dyDescent="0.25">
      <c r="L17" s="822" t="s">
        <v>624</v>
      </c>
      <c r="M17" s="822"/>
      <c r="N17" s="822"/>
      <c r="O17" s="822"/>
      <c r="P17" s="822"/>
      <c r="R17" s="47" t="s">
        <v>87</v>
      </c>
    </row>
    <row r="18" spans="12:18" ht="25.5" x14ac:dyDescent="0.25">
      <c r="R18" s="47" t="s">
        <v>87</v>
      </c>
    </row>
    <row r="19" spans="12:18" ht="25.5" x14ac:dyDescent="0.25">
      <c r="R19" s="47" t="s">
        <v>87</v>
      </c>
    </row>
    <row r="20" spans="12:18" ht="25.5" x14ac:dyDescent="0.25">
      <c r="R20" s="47" t="s">
        <v>87</v>
      </c>
    </row>
    <row r="21" spans="12:18" ht="25.5" x14ac:dyDescent="0.25">
      <c r="R21" s="47" t="s">
        <v>87</v>
      </c>
    </row>
    <row r="22" spans="12:18" ht="25.5" x14ac:dyDescent="0.25">
      <c r="R22" s="47" t="s">
        <v>87</v>
      </c>
    </row>
    <row r="23" spans="12:18" ht="25.5" x14ac:dyDescent="0.25">
      <c r="R23" s="47" t="s">
        <v>87</v>
      </c>
    </row>
    <row r="24" spans="12:18" ht="25.5" x14ac:dyDescent="0.25">
      <c r="R24" s="47" t="s">
        <v>87</v>
      </c>
    </row>
    <row r="25" spans="12:18" ht="25.5" x14ac:dyDescent="0.25">
      <c r="R25" s="47" t="s">
        <v>87</v>
      </c>
    </row>
  </sheetData>
  <mergeCells count="14">
    <mergeCell ref="L17:P17"/>
    <mergeCell ref="A1:P1"/>
    <mergeCell ref="P5:P6"/>
    <mergeCell ref="A5:A6"/>
    <mergeCell ref="B5:B6"/>
    <mergeCell ref="C5:C6"/>
    <mergeCell ref="D5:G5"/>
    <mergeCell ref="H5:H6"/>
    <mergeCell ref="I5:I6"/>
    <mergeCell ref="A2:P2"/>
    <mergeCell ref="A3:P3"/>
    <mergeCell ref="J5:N5"/>
    <mergeCell ref="O5:O6"/>
    <mergeCell ref="A4:P4"/>
  </mergeCells>
  <phoneticPr fontId="27" type="noConversion"/>
  <conditionalFormatting sqref="B9:B15">
    <cfRule type="cellIs" dxfId="4" priority="10" stopIfTrue="1" operator="equal">
      <formula>0</formula>
    </cfRule>
    <cfRule type="cellIs" dxfId="3" priority="11" stopIfTrue="1" operator="equal">
      <formula>0</formula>
    </cfRule>
    <cfRule type="cellIs" dxfId="2" priority="12" stopIfTrue="1" operator="equal">
      <formula>0</formula>
    </cfRule>
  </conditionalFormatting>
  <printOptions horizontalCentered="1"/>
  <pageMargins left="0.39370078740157483" right="0.39370078740157483" top="0.39370078740157483" bottom="0.39370078740157483" header="0.11811023622047245" footer="0.27559055118110237"/>
  <pageSetup paperSize="9" scale="80" fitToHeight="100" orientation="landscape" r:id="rId1"/>
  <headerFooter>
    <oddFooter>&amp;L&amp;"Times New Roman,nghiêng"&amp;9Phụ lục &amp;A&amp;R&amp;10&amp;P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zoomScaleSheetLayoutView="86" workbookViewId="0">
      <selection activeCell="B5" sqref="B5:B6"/>
    </sheetView>
  </sheetViews>
  <sheetFormatPr defaultColWidth="6.875" defaultRowHeight="12.75" outlineLevelRow="1" x14ac:dyDescent="0.25"/>
  <cols>
    <col min="1" max="1" width="4.375" style="1" customWidth="1"/>
    <col min="2" max="2" width="27.625" style="2" customWidth="1"/>
    <col min="3" max="3" width="9.125" style="1" customWidth="1"/>
    <col min="4" max="4" width="7.75" style="4" customWidth="1"/>
    <col min="5" max="5" width="5.625" style="1" customWidth="1"/>
    <col min="6" max="6" width="5.125" style="1" customWidth="1"/>
    <col min="7" max="7" width="6.125" style="1" customWidth="1"/>
    <col min="8" max="8" width="15" style="1" customWidth="1"/>
    <col min="9" max="9" width="14.875" style="4" customWidth="1"/>
    <col min="10" max="14" width="6.625" style="1" customWidth="1"/>
    <col min="15" max="15" width="29.125" style="2" customWidth="1"/>
    <col min="16" max="16" width="8.625" style="1" customWidth="1"/>
    <col min="17" max="16384" width="6.875" style="1"/>
  </cols>
  <sheetData>
    <row r="1" spans="1:16" s="15" customFormat="1" ht="20.100000000000001" customHeight="1" x14ac:dyDescent="0.25">
      <c r="A1" s="761" t="s">
        <v>143</v>
      </c>
      <c r="B1" s="761"/>
      <c r="C1" s="761"/>
      <c r="D1" s="761"/>
      <c r="E1" s="761"/>
      <c r="F1" s="761"/>
      <c r="G1" s="761"/>
      <c r="H1" s="761"/>
      <c r="I1" s="761"/>
      <c r="J1" s="761"/>
      <c r="K1" s="761"/>
      <c r="L1" s="761"/>
      <c r="M1" s="761"/>
      <c r="N1" s="761"/>
      <c r="O1" s="761"/>
      <c r="P1" s="761"/>
    </row>
    <row r="2" spans="1:16" s="15" customFormat="1" ht="20.100000000000001" customHeight="1" x14ac:dyDescent="0.25">
      <c r="A2" s="761" t="s">
        <v>55</v>
      </c>
      <c r="B2" s="761"/>
      <c r="C2" s="761"/>
      <c r="D2" s="761"/>
      <c r="E2" s="761"/>
      <c r="F2" s="761"/>
      <c r="G2" s="761"/>
      <c r="H2" s="761"/>
      <c r="I2" s="761"/>
      <c r="J2" s="761"/>
      <c r="K2" s="761"/>
      <c r="L2" s="761"/>
      <c r="M2" s="761"/>
      <c r="N2" s="761"/>
      <c r="O2" s="761"/>
      <c r="P2" s="761"/>
    </row>
    <row r="3" spans="1:16"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row>
    <row r="4" spans="1:16" s="15" customFormat="1" ht="20.100000000000001" customHeight="1" x14ac:dyDescent="0.25">
      <c r="A4" s="774"/>
      <c r="B4" s="774"/>
      <c r="C4" s="774"/>
      <c r="D4" s="774"/>
      <c r="E4" s="774"/>
      <c r="F4" s="774"/>
      <c r="G4" s="774"/>
      <c r="H4" s="774"/>
      <c r="I4" s="774"/>
      <c r="J4" s="774"/>
      <c r="K4" s="774"/>
      <c r="L4" s="774"/>
      <c r="M4" s="774"/>
      <c r="N4" s="774"/>
      <c r="O4" s="774"/>
      <c r="P4" s="774"/>
    </row>
    <row r="5" spans="1:16" s="3"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84" t="s">
        <v>44</v>
      </c>
      <c r="P5" s="771" t="s">
        <v>14</v>
      </c>
    </row>
    <row r="6" spans="1:16" s="3" customFormat="1" ht="74.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84"/>
      <c r="P6" s="771"/>
    </row>
    <row r="7" spans="1:16" s="588" customFormat="1" ht="33" customHeight="1" x14ac:dyDescent="0.25">
      <c r="A7" s="161">
        <v>-1</v>
      </c>
      <c r="B7" s="161">
        <v>-2</v>
      </c>
      <c r="C7" s="161" t="s">
        <v>34</v>
      </c>
      <c r="D7" s="161">
        <v>-4</v>
      </c>
      <c r="E7" s="161">
        <v>-5</v>
      </c>
      <c r="F7" s="161">
        <v>-6</v>
      </c>
      <c r="G7" s="161">
        <v>-7</v>
      </c>
      <c r="H7" s="161">
        <v>-8</v>
      </c>
      <c r="I7" s="161" t="s">
        <v>33</v>
      </c>
      <c r="J7" s="161">
        <v>-10</v>
      </c>
      <c r="K7" s="161">
        <v>-11</v>
      </c>
      <c r="L7" s="161">
        <v>-12</v>
      </c>
      <c r="M7" s="161">
        <v>-13</v>
      </c>
      <c r="N7" s="161">
        <v>-14</v>
      </c>
      <c r="O7" s="593">
        <v>-15</v>
      </c>
      <c r="P7" s="161">
        <v>-16</v>
      </c>
    </row>
    <row r="8" spans="1:16" s="588" customFormat="1" ht="33" customHeight="1" x14ac:dyDescent="0.25">
      <c r="A8" s="270" t="s">
        <v>31</v>
      </c>
      <c r="B8" s="231" t="s">
        <v>384</v>
      </c>
      <c r="C8" s="555">
        <f>SUM(C9:C9)</f>
        <v>0.13</v>
      </c>
      <c r="D8" s="555">
        <f>SUM(D9:D9)</f>
        <v>0</v>
      </c>
      <c r="E8" s="555">
        <f>SUM(E9:E9)</f>
        <v>0</v>
      </c>
      <c r="F8" s="555">
        <f>SUM(F9:F9)</f>
        <v>0</v>
      </c>
      <c r="G8" s="555">
        <f>SUM(G9:G9)</f>
        <v>0.13</v>
      </c>
      <c r="H8" s="270"/>
      <c r="I8" s="555">
        <f>SUM(I9:I9)</f>
        <v>9.9683999999999995E-2</v>
      </c>
      <c r="J8" s="270"/>
      <c r="K8" s="270"/>
      <c r="L8" s="270"/>
      <c r="M8" s="555">
        <f>SUM(M9:M9)</f>
        <v>9.9683999999999995E-2</v>
      </c>
      <c r="N8" s="270"/>
      <c r="O8" s="648"/>
      <c r="P8" s="270"/>
    </row>
    <row r="9" spans="1:16" s="588" customFormat="1" ht="25.5" x14ac:dyDescent="0.25">
      <c r="A9" s="97">
        <v>1</v>
      </c>
      <c r="B9" s="206" t="s">
        <v>609</v>
      </c>
      <c r="C9" s="117">
        <f>SUM(D9:G9)</f>
        <v>0.13</v>
      </c>
      <c r="D9" s="117"/>
      <c r="E9" s="117"/>
      <c r="F9" s="117"/>
      <c r="G9" s="117">
        <v>0.13</v>
      </c>
      <c r="H9" s="97" t="s">
        <v>376</v>
      </c>
      <c r="I9" s="99">
        <f>SUM(J9:M9)</f>
        <v>9.9683999999999995E-2</v>
      </c>
      <c r="J9" s="97"/>
      <c r="K9" s="97"/>
      <c r="L9" s="97"/>
      <c r="M9" s="99">
        <f>(((C9*10000)*42600)*1.8)/1000000000</f>
        <v>9.9683999999999995E-2</v>
      </c>
      <c r="N9" s="97"/>
      <c r="O9" s="97" t="s">
        <v>392</v>
      </c>
      <c r="P9" s="97"/>
    </row>
    <row r="10" spans="1:16" s="588" customFormat="1" x14ac:dyDescent="0.25">
      <c r="A10" s="270" t="s">
        <v>27</v>
      </c>
      <c r="B10" s="231" t="s">
        <v>30</v>
      </c>
      <c r="C10" s="158">
        <f>SUM(C11:C18)</f>
        <v>10.02</v>
      </c>
      <c r="D10" s="158">
        <f>SUM(D11:D18)</f>
        <v>9.7999999999999989</v>
      </c>
      <c r="E10" s="158">
        <f>SUM(E11:E18)</f>
        <v>0</v>
      </c>
      <c r="F10" s="158">
        <f>SUM(F11:F18)</f>
        <v>0</v>
      </c>
      <c r="G10" s="158">
        <f>SUM(G11:G18)</f>
        <v>0.22</v>
      </c>
      <c r="H10" s="97"/>
      <c r="I10" s="555">
        <f>SUM(I11:I18)</f>
        <v>9.7686960000000003</v>
      </c>
      <c r="J10" s="555"/>
      <c r="K10" s="555"/>
      <c r="L10" s="555"/>
      <c r="M10" s="555">
        <f>SUM(M11:M18)</f>
        <v>9.7686960000000003</v>
      </c>
      <c r="N10" s="97"/>
      <c r="O10" s="97"/>
      <c r="P10" s="97"/>
    </row>
    <row r="11" spans="1:16" s="588" customFormat="1" ht="25.5" x14ac:dyDescent="0.25">
      <c r="A11" s="97">
        <v>1</v>
      </c>
      <c r="B11" s="206" t="s">
        <v>385</v>
      </c>
      <c r="C11" s="117">
        <f>SUM(D11:G11)</f>
        <v>0.22</v>
      </c>
      <c r="D11" s="117"/>
      <c r="E11" s="117"/>
      <c r="F11" s="117"/>
      <c r="G11" s="117">
        <v>0.22</v>
      </c>
      <c r="H11" s="97" t="s">
        <v>365</v>
      </c>
      <c r="I11" s="99">
        <f>SUM(J11:N11)</f>
        <v>0.16869600000000001</v>
      </c>
      <c r="J11" s="97"/>
      <c r="K11" s="97"/>
      <c r="L11" s="97"/>
      <c r="M11" s="99">
        <f>(((C11*10000)*42600)*1.8)/1000000000</f>
        <v>0.16869600000000001</v>
      </c>
      <c r="N11" s="97"/>
      <c r="O11" s="97"/>
      <c r="P11" s="97"/>
    </row>
    <row r="12" spans="1:16" s="588" customFormat="1" ht="38.25" x14ac:dyDescent="0.2">
      <c r="A12" s="436">
        <v>2</v>
      </c>
      <c r="B12" s="206" t="s">
        <v>359</v>
      </c>
      <c r="C12" s="355">
        <v>2</v>
      </c>
      <c r="D12" s="355">
        <v>2</v>
      </c>
      <c r="E12" s="355"/>
      <c r="F12" s="355"/>
      <c r="G12" s="355"/>
      <c r="H12" s="436" t="s">
        <v>360</v>
      </c>
      <c r="I12" s="99">
        <f t="shared" ref="I12:I18" si="0">SUM(J12:N12)</f>
        <v>2.1</v>
      </c>
      <c r="J12" s="355"/>
      <c r="K12" s="355"/>
      <c r="L12" s="355"/>
      <c r="M12" s="355">
        <v>2.1</v>
      </c>
      <c r="N12" s="647"/>
      <c r="O12" s="97" t="s">
        <v>361</v>
      </c>
      <c r="P12" s="647"/>
    </row>
    <row r="13" spans="1:16" s="588" customFormat="1" ht="38.25" x14ac:dyDescent="0.2">
      <c r="A13" s="97">
        <v>3</v>
      </c>
      <c r="B13" s="206" t="s">
        <v>362</v>
      </c>
      <c r="C13" s="355">
        <v>0.6</v>
      </c>
      <c r="D13" s="355">
        <v>0.6</v>
      </c>
      <c r="E13" s="355"/>
      <c r="F13" s="355"/>
      <c r="G13" s="355"/>
      <c r="H13" s="436" t="s">
        <v>363</v>
      </c>
      <c r="I13" s="99">
        <f t="shared" si="0"/>
        <v>0.6</v>
      </c>
      <c r="J13" s="355"/>
      <c r="K13" s="355"/>
      <c r="L13" s="355"/>
      <c r="M13" s="355">
        <v>0.6</v>
      </c>
      <c r="N13" s="647"/>
      <c r="O13" s="97" t="s">
        <v>361</v>
      </c>
      <c r="P13" s="647"/>
    </row>
    <row r="14" spans="1:16" s="588" customFormat="1" ht="38.25" x14ac:dyDescent="0.2">
      <c r="A14" s="436">
        <v>4</v>
      </c>
      <c r="B14" s="206" t="s">
        <v>364</v>
      </c>
      <c r="C14" s="355">
        <v>1.8</v>
      </c>
      <c r="D14" s="355">
        <v>1.8</v>
      </c>
      <c r="E14" s="355"/>
      <c r="F14" s="355"/>
      <c r="G14" s="355"/>
      <c r="H14" s="436" t="s">
        <v>365</v>
      </c>
      <c r="I14" s="99">
        <f t="shared" si="0"/>
        <v>1.5</v>
      </c>
      <c r="J14" s="355"/>
      <c r="K14" s="355"/>
      <c r="L14" s="355"/>
      <c r="M14" s="355">
        <v>1.5</v>
      </c>
      <c r="N14" s="647"/>
      <c r="O14" s="97" t="s">
        <v>361</v>
      </c>
      <c r="P14" s="647"/>
    </row>
    <row r="15" spans="1:16" s="588" customFormat="1" ht="38.25" x14ac:dyDescent="0.2">
      <c r="A15" s="97">
        <v>5</v>
      </c>
      <c r="B15" s="206" t="s">
        <v>366</v>
      </c>
      <c r="C15" s="355">
        <v>1</v>
      </c>
      <c r="D15" s="355">
        <v>1</v>
      </c>
      <c r="E15" s="355"/>
      <c r="F15" s="355"/>
      <c r="G15" s="355"/>
      <c r="H15" s="436" t="s">
        <v>367</v>
      </c>
      <c r="I15" s="99">
        <f t="shared" si="0"/>
        <v>1.1000000000000001</v>
      </c>
      <c r="J15" s="355"/>
      <c r="K15" s="355"/>
      <c r="L15" s="355"/>
      <c r="M15" s="355">
        <v>1.1000000000000001</v>
      </c>
      <c r="N15" s="647"/>
      <c r="O15" s="97" t="s">
        <v>361</v>
      </c>
      <c r="P15" s="647"/>
    </row>
    <row r="16" spans="1:16" s="588" customFormat="1" ht="63.75" x14ac:dyDescent="0.2">
      <c r="A16" s="436">
        <v>6</v>
      </c>
      <c r="B16" s="206" t="s">
        <v>368</v>
      </c>
      <c r="C16" s="355">
        <v>2</v>
      </c>
      <c r="D16" s="355">
        <v>2</v>
      </c>
      <c r="E16" s="355"/>
      <c r="F16" s="355"/>
      <c r="G16" s="355"/>
      <c r="H16" s="112" t="s">
        <v>369</v>
      </c>
      <c r="I16" s="99">
        <f t="shared" si="0"/>
        <v>2.1</v>
      </c>
      <c r="J16" s="355"/>
      <c r="K16" s="355"/>
      <c r="L16" s="355"/>
      <c r="M16" s="355">
        <v>2.1</v>
      </c>
      <c r="N16" s="647"/>
      <c r="O16" s="97" t="s">
        <v>361</v>
      </c>
      <c r="P16" s="647"/>
    </row>
    <row r="17" spans="1:17" s="588" customFormat="1" ht="38.25" x14ac:dyDescent="0.2">
      <c r="A17" s="97">
        <v>7</v>
      </c>
      <c r="B17" s="206" t="s">
        <v>370</v>
      </c>
      <c r="C17" s="355">
        <v>0.8</v>
      </c>
      <c r="D17" s="355">
        <v>0.79999999999999982</v>
      </c>
      <c r="E17" s="355"/>
      <c r="F17" s="355"/>
      <c r="G17" s="355"/>
      <c r="H17" s="436" t="s">
        <v>371</v>
      </c>
      <c r="I17" s="99">
        <f t="shared" si="0"/>
        <v>0.9</v>
      </c>
      <c r="J17" s="355"/>
      <c r="K17" s="355"/>
      <c r="L17" s="355"/>
      <c r="M17" s="355">
        <v>0.9</v>
      </c>
      <c r="N17" s="647"/>
      <c r="O17" s="97" t="s">
        <v>361</v>
      </c>
      <c r="P17" s="647"/>
    </row>
    <row r="18" spans="1:17" s="588" customFormat="1" ht="38.25" x14ac:dyDescent="0.2">
      <c r="A18" s="436">
        <v>8</v>
      </c>
      <c r="B18" s="206" t="s">
        <v>372</v>
      </c>
      <c r="C18" s="355">
        <v>1.6</v>
      </c>
      <c r="D18" s="355">
        <v>1.6</v>
      </c>
      <c r="E18" s="355"/>
      <c r="F18" s="355"/>
      <c r="G18" s="355"/>
      <c r="H18" s="436" t="s">
        <v>373</v>
      </c>
      <c r="I18" s="99">
        <f t="shared" si="0"/>
        <v>1.3</v>
      </c>
      <c r="J18" s="355"/>
      <c r="K18" s="355"/>
      <c r="L18" s="355"/>
      <c r="M18" s="355">
        <v>1.3</v>
      </c>
      <c r="N18" s="647"/>
      <c r="O18" s="97" t="s">
        <v>361</v>
      </c>
      <c r="P18" s="647"/>
    </row>
    <row r="19" spans="1:17" s="588" customFormat="1" x14ac:dyDescent="0.2">
      <c r="A19" s="270" t="s">
        <v>26</v>
      </c>
      <c r="B19" s="231" t="s">
        <v>374</v>
      </c>
      <c r="C19" s="155">
        <f>C20</f>
        <v>2.5</v>
      </c>
      <c r="D19" s="355"/>
      <c r="E19" s="155">
        <f>E20</f>
        <v>2.5</v>
      </c>
      <c r="F19" s="97"/>
      <c r="G19" s="97"/>
      <c r="H19" s="647"/>
      <c r="I19" s="650">
        <f>SUM(J19:N19)</f>
        <v>1.917</v>
      </c>
      <c r="J19" s="651"/>
      <c r="K19" s="651"/>
      <c r="L19" s="650">
        <f>L20</f>
        <v>1.917</v>
      </c>
      <c r="M19" s="469"/>
      <c r="N19" s="469"/>
      <c r="O19" s="469"/>
      <c r="P19" s="469"/>
    </row>
    <row r="20" spans="1:17" s="588" customFormat="1" ht="38.25" x14ac:dyDescent="0.2">
      <c r="A20" s="97">
        <v>1</v>
      </c>
      <c r="B20" s="206" t="s">
        <v>375</v>
      </c>
      <c r="C20" s="355">
        <v>2.5</v>
      </c>
      <c r="D20" s="355"/>
      <c r="E20" s="355">
        <v>2.5</v>
      </c>
      <c r="F20" s="97"/>
      <c r="G20" s="97"/>
      <c r="H20" s="436" t="s">
        <v>376</v>
      </c>
      <c r="I20" s="652">
        <f>SUM(J20:N20)</f>
        <v>1.917</v>
      </c>
      <c r="J20" s="653"/>
      <c r="K20" s="653"/>
      <c r="L20" s="652">
        <f>C20*10000*42600*1.8/1000000000</f>
        <v>1.917</v>
      </c>
      <c r="M20" s="469"/>
      <c r="N20" s="469"/>
      <c r="O20" s="97" t="s">
        <v>361</v>
      </c>
      <c r="P20" s="469"/>
    </row>
    <row r="21" spans="1:17" x14ac:dyDescent="0.25">
      <c r="A21" s="270" t="s">
        <v>24</v>
      </c>
      <c r="B21" s="231" t="s">
        <v>42</v>
      </c>
      <c r="C21" s="158">
        <f>SUM(C22:C29)</f>
        <v>2.0799999999999996</v>
      </c>
      <c r="D21" s="158">
        <f>SUM(D22:D29)</f>
        <v>0.1</v>
      </c>
      <c r="E21" s="158">
        <f>SUM(E22:E29)</f>
        <v>0</v>
      </c>
      <c r="F21" s="158">
        <f>SUM(F22:F29)</f>
        <v>0</v>
      </c>
      <c r="G21" s="158">
        <f>SUM(G22:G29)</f>
        <v>1.98</v>
      </c>
      <c r="H21" s="97"/>
      <c r="I21" s="555">
        <f>SUM(J21:N21)</f>
        <v>1.5949439999999999</v>
      </c>
      <c r="J21" s="270"/>
      <c r="K21" s="270"/>
      <c r="L21" s="270"/>
      <c r="M21" s="555">
        <f>SUM(M22:M29)</f>
        <v>1.5949439999999999</v>
      </c>
      <c r="N21" s="97"/>
      <c r="O21" s="649"/>
      <c r="P21" s="97"/>
    </row>
    <row r="22" spans="1:17" s="518" customFormat="1" ht="25.5" x14ac:dyDescent="0.25">
      <c r="A22" s="97">
        <v>1</v>
      </c>
      <c r="B22" s="206" t="s">
        <v>386</v>
      </c>
      <c r="C22" s="117">
        <f t="shared" ref="C22:C29" si="1">SUM(D22:G22)</f>
        <v>0.28999999999999998</v>
      </c>
      <c r="D22" s="117"/>
      <c r="E22" s="117"/>
      <c r="F22" s="117"/>
      <c r="G22" s="117">
        <v>0.28999999999999998</v>
      </c>
      <c r="H22" s="97" t="s">
        <v>376</v>
      </c>
      <c r="I22" s="99">
        <f t="shared" ref="I22:I29" si="2">SUM(J22:N22)</f>
        <v>0.22237199999999999</v>
      </c>
      <c r="J22" s="97"/>
      <c r="K22" s="97"/>
      <c r="L22" s="97"/>
      <c r="M22" s="99">
        <f>(((C22*10000)*42600)*1.8)/1000000000</f>
        <v>0.22237199999999999</v>
      </c>
      <c r="N22" s="97"/>
      <c r="O22" s="649" t="s">
        <v>393</v>
      </c>
      <c r="P22" s="97"/>
    </row>
    <row r="23" spans="1:17" ht="25.5" x14ac:dyDescent="0.25">
      <c r="A23" s="97">
        <v>2</v>
      </c>
      <c r="B23" s="206" t="s">
        <v>387</v>
      </c>
      <c r="C23" s="117">
        <f t="shared" si="1"/>
        <v>0.04</v>
      </c>
      <c r="D23" s="117"/>
      <c r="E23" s="117"/>
      <c r="F23" s="117"/>
      <c r="G23" s="117">
        <v>0.04</v>
      </c>
      <c r="H23" s="97" t="s">
        <v>376</v>
      </c>
      <c r="I23" s="99">
        <f t="shared" si="2"/>
        <v>3.0672000000000001E-2</v>
      </c>
      <c r="J23" s="97"/>
      <c r="K23" s="97"/>
      <c r="L23" s="97"/>
      <c r="M23" s="99">
        <f t="shared" ref="M23:M29" si="3">(((C23*10000)*42600)*1.8)/1000000000</f>
        <v>3.0672000000000001E-2</v>
      </c>
      <c r="N23" s="97"/>
      <c r="O23" s="649" t="s">
        <v>392</v>
      </c>
      <c r="P23" s="97"/>
    </row>
    <row r="24" spans="1:17" ht="25.5" x14ac:dyDescent="0.25">
      <c r="A24" s="97">
        <v>3</v>
      </c>
      <c r="B24" s="206" t="s">
        <v>388</v>
      </c>
      <c r="C24" s="117">
        <f t="shared" si="1"/>
        <v>0.5</v>
      </c>
      <c r="D24" s="117"/>
      <c r="E24" s="117"/>
      <c r="F24" s="117"/>
      <c r="G24" s="117">
        <v>0.5</v>
      </c>
      <c r="H24" s="97" t="s">
        <v>376</v>
      </c>
      <c r="I24" s="99">
        <f t="shared" si="2"/>
        <v>0.38340000000000002</v>
      </c>
      <c r="J24" s="97"/>
      <c r="K24" s="97"/>
      <c r="L24" s="97"/>
      <c r="M24" s="99">
        <f t="shared" si="3"/>
        <v>0.38340000000000002</v>
      </c>
      <c r="N24" s="97"/>
      <c r="O24" s="649" t="s">
        <v>394</v>
      </c>
      <c r="P24" s="97"/>
    </row>
    <row r="25" spans="1:17" ht="25.5" x14ac:dyDescent="0.25">
      <c r="A25" s="97">
        <v>4</v>
      </c>
      <c r="B25" s="206" t="s">
        <v>389</v>
      </c>
      <c r="C25" s="117">
        <f t="shared" si="1"/>
        <v>0.45</v>
      </c>
      <c r="D25" s="117"/>
      <c r="E25" s="117"/>
      <c r="F25" s="117"/>
      <c r="G25" s="117">
        <v>0.45</v>
      </c>
      <c r="H25" s="97" t="s">
        <v>395</v>
      </c>
      <c r="I25" s="99">
        <f t="shared" si="2"/>
        <v>0.34505999999999998</v>
      </c>
      <c r="J25" s="97"/>
      <c r="K25" s="97"/>
      <c r="L25" s="97"/>
      <c r="M25" s="99">
        <f t="shared" si="3"/>
        <v>0.34505999999999998</v>
      </c>
      <c r="N25" s="97"/>
      <c r="O25" s="649" t="s">
        <v>396</v>
      </c>
      <c r="P25" s="97"/>
    </row>
    <row r="26" spans="1:17" s="543" customFormat="1" ht="25.5" outlineLevel="1" x14ac:dyDescent="0.25">
      <c r="A26" s="97">
        <v>5</v>
      </c>
      <c r="B26" s="206" t="s">
        <v>390</v>
      </c>
      <c r="C26" s="117">
        <f t="shared" si="1"/>
        <v>0.3</v>
      </c>
      <c r="D26" s="117"/>
      <c r="E26" s="117"/>
      <c r="F26" s="117"/>
      <c r="G26" s="117">
        <v>0.3</v>
      </c>
      <c r="H26" s="97" t="s">
        <v>395</v>
      </c>
      <c r="I26" s="99">
        <f t="shared" si="2"/>
        <v>0.23003999999999999</v>
      </c>
      <c r="J26" s="97"/>
      <c r="K26" s="97"/>
      <c r="L26" s="97"/>
      <c r="M26" s="99">
        <f t="shared" si="3"/>
        <v>0.23003999999999999</v>
      </c>
      <c r="N26" s="97"/>
      <c r="O26" s="649" t="s">
        <v>396</v>
      </c>
      <c r="P26" s="97"/>
    </row>
    <row r="27" spans="1:17" ht="25.5" outlineLevel="1" x14ac:dyDescent="0.25">
      <c r="A27" s="97">
        <v>6</v>
      </c>
      <c r="B27" s="206" t="s">
        <v>391</v>
      </c>
      <c r="C27" s="117">
        <f t="shared" si="1"/>
        <v>0.4</v>
      </c>
      <c r="D27" s="117"/>
      <c r="E27" s="117"/>
      <c r="F27" s="117"/>
      <c r="G27" s="117">
        <v>0.4</v>
      </c>
      <c r="H27" s="97" t="s">
        <v>397</v>
      </c>
      <c r="I27" s="99">
        <f t="shared" si="2"/>
        <v>0.30671999999999999</v>
      </c>
      <c r="J27" s="97"/>
      <c r="K27" s="97"/>
      <c r="L27" s="97"/>
      <c r="M27" s="99">
        <f t="shared" si="3"/>
        <v>0.30671999999999999</v>
      </c>
      <c r="N27" s="97"/>
      <c r="O27" s="649" t="s">
        <v>356</v>
      </c>
      <c r="P27" s="97"/>
    </row>
    <row r="28" spans="1:17" ht="25.5" outlineLevel="1" x14ac:dyDescent="0.25">
      <c r="A28" s="97">
        <v>7</v>
      </c>
      <c r="B28" s="206" t="s">
        <v>377</v>
      </c>
      <c r="C28" s="117">
        <f t="shared" si="1"/>
        <v>0.05</v>
      </c>
      <c r="D28" s="117">
        <v>0.05</v>
      </c>
      <c r="E28" s="117"/>
      <c r="F28" s="117"/>
      <c r="G28" s="117"/>
      <c r="H28" s="97" t="s">
        <v>357</v>
      </c>
      <c r="I28" s="99">
        <f t="shared" si="2"/>
        <v>3.8339999999999999E-2</v>
      </c>
      <c r="J28" s="97"/>
      <c r="K28" s="97"/>
      <c r="L28" s="97"/>
      <c r="M28" s="99">
        <f t="shared" si="3"/>
        <v>3.8339999999999999E-2</v>
      </c>
      <c r="N28" s="97"/>
      <c r="O28" s="649"/>
      <c r="P28" s="97"/>
    </row>
    <row r="29" spans="1:17" s="210" customFormat="1" ht="25.5" outlineLevel="1" x14ac:dyDescent="0.25">
      <c r="A29" s="97">
        <v>8</v>
      </c>
      <c r="B29" s="206" t="s">
        <v>378</v>
      </c>
      <c r="C29" s="117">
        <f t="shared" si="1"/>
        <v>0.05</v>
      </c>
      <c r="D29" s="117">
        <v>0.05</v>
      </c>
      <c r="E29" s="117"/>
      <c r="F29" s="117"/>
      <c r="G29" s="117"/>
      <c r="H29" s="97" t="s">
        <v>363</v>
      </c>
      <c r="I29" s="99">
        <f t="shared" si="2"/>
        <v>3.8339999999999999E-2</v>
      </c>
      <c r="J29" s="97"/>
      <c r="K29" s="97"/>
      <c r="L29" s="97"/>
      <c r="M29" s="99">
        <f t="shared" si="3"/>
        <v>3.8339999999999999E-2</v>
      </c>
      <c r="N29" s="97"/>
      <c r="O29" s="649" t="s">
        <v>379</v>
      </c>
      <c r="P29" s="97"/>
      <c r="Q29" s="209"/>
    </row>
    <row r="30" spans="1:17" x14ac:dyDescent="0.25">
      <c r="A30" s="270" t="s">
        <v>32</v>
      </c>
      <c r="B30" s="231" t="s">
        <v>323</v>
      </c>
      <c r="C30" s="158">
        <f>SUM(C31:C32)</f>
        <v>0.25</v>
      </c>
      <c r="D30" s="158">
        <f>SUM(D31:D32)</f>
        <v>0.25</v>
      </c>
      <c r="E30" s="158">
        <f>SUM(E31:E32)</f>
        <v>0</v>
      </c>
      <c r="F30" s="158">
        <f>SUM(F31:F32)</f>
        <v>0</v>
      </c>
      <c r="G30" s="158">
        <f>SUM(G31:G32)</f>
        <v>0</v>
      </c>
      <c r="H30" s="270"/>
      <c r="I30" s="555">
        <v>0.2</v>
      </c>
      <c r="J30" s="555"/>
      <c r="K30" s="555"/>
      <c r="L30" s="555"/>
      <c r="M30" s="555">
        <v>0.2</v>
      </c>
      <c r="N30" s="270"/>
      <c r="O30" s="648"/>
      <c r="P30" s="270"/>
    </row>
    <row r="31" spans="1:17" ht="25.5" x14ac:dyDescent="0.25">
      <c r="A31" s="97">
        <v>1</v>
      </c>
      <c r="B31" s="206" t="s">
        <v>381</v>
      </c>
      <c r="C31" s="117">
        <f>SUM(D31:G31)</f>
        <v>0.1</v>
      </c>
      <c r="D31" s="117">
        <v>0.1</v>
      </c>
      <c r="E31" s="117"/>
      <c r="F31" s="117"/>
      <c r="G31" s="117"/>
      <c r="H31" s="97" t="s">
        <v>371</v>
      </c>
      <c r="I31" s="99">
        <f>M31</f>
        <v>7.6679999999999998E-2</v>
      </c>
      <c r="J31" s="97"/>
      <c r="K31" s="97"/>
      <c r="L31" s="97"/>
      <c r="M31" s="99">
        <f>C31*10000*42600*1.8/1000000000</f>
        <v>7.6679999999999998E-2</v>
      </c>
      <c r="N31" s="97"/>
      <c r="O31" s="649" t="s">
        <v>382</v>
      </c>
      <c r="P31" s="97"/>
    </row>
    <row r="32" spans="1:17" ht="25.5" outlineLevel="1" x14ac:dyDescent="0.25">
      <c r="A32" s="97">
        <v>2</v>
      </c>
      <c r="B32" s="206" t="s">
        <v>532</v>
      </c>
      <c r="C32" s="117">
        <f>SUM(D32:G32)</f>
        <v>0.15</v>
      </c>
      <c r="D32" s="117">
        <v>0.15</v>
      </c>
      <c r="E32" s="117"/>
      <c r="F32" s="117"/>
      <c r="G32" s="117"/>
      <c r="H32" s="97" t="s">
        <v>373</v>
      </c>
      <c r="I32" s="99">
        <f>M32</f>
        <v>0.11502</v>
      </c>
      <c r="J32" s="97"/>
      <c r="K32" s="97"/>
      <c r="L32" s="97"/>
      <c r="M32" s="99">
        <f>C32*10000*42600*1.8/1000000000</f>
        <v>0.11502</v>
      </c>
      <c r="N32" s="97"/>
      <c r="O32" s="649" t="s">
        <v>383</v>
      </c>
      <c r="P32" s="97"/>
    </row>
    <row r="33" spans="1:16" ht="25.5" customHeight="1" x14ac:dyDescent="0.2">
      <c r="A33" s="654">
        <f>A32+A29+A20+A18+A9</f>
        <v>20</v>
      </c>
      <c r="B33" s="655" t="s">
        <v>110</v>
      </c>
      <c r="C33" s="731">
        <f>C30+C21+C19+C10+C8</f>
        <v>14.98</v>
      </c>
      <c r="D33" s="656">
        <f t="shared" ref="D33:N33" si="4">D30+D21+D19+D10+D8</f>
        <v>10.149999999999999</v>
      </c>
      <c r="E33" s="656">
        <f t="shared" si="4"/>
        <v>2.5</v>
      </c>
      <c r="F33" s="656">
        <f t="shared" si="4"/>
        <v>0</v>
      </c>
      <c r="G33" s="656">
        <f t="shared" si="4"/>
        <v>2.33</v>
      </c>
      <c r="H33" s="656">
        <f t="shared" si="4"/>
        <v>0</v>
      </c>
      <c r="I33" s="656">
        <f t="shared" si="4"/>
        <v>13.580324000000001</v>
      </c>
      <c r="J33" s="656">
        <f t="shared" si="4"/>
        <v>0</v>
      </c>
      <c r="K33" s="656">
        <f t="shared" si="4"/>
        <v>0</v>
      </c>
      <c r="L33" s="656">
        <f t="shared" si="4"/>
        <v>1.917</v>
      </c>
      <c r="M33" s="656">
        <f t="shared" si="4"/>
        <v>11.663323999999999</v>
      </c>
      <c r="N33" s="656">
        <f t="shared" si="4"/>
        <v>0</v>
      </c>
      <c r="O33" s="657"/>
      <c r="P33" s="658"/>
    </row>
    <row r="34" spans="1:16" x14ac:dyDescent="0.25">
      <c r="J34" s="788"/>
      <c r="K34" s="788"/>
      <c r="L34" s="788"/>
      <c r="M34" s="788"/>
      <c r="N34" s="788"/>
      <c r="O34" s="788"/>
      <c r="P34" s="788"/>
    </row>
    <row r="35" spans="1:16" x14ac:dyDescent="0.25">
      <c r="N35" s="818" t="s">
        <v>624</v>
      </c>
      <c r="O35" s="818"/>
      <c r="P35" s="818"/>
    </row>
    <row r="36" spans="1:16" x14ac:dyDescent="0.25">
      <c r="N36" s="818"/>
      <c r="O36" s="818"/>
      <c r="P36" s="818"/>
    </row>
    <row r="39" spans="1:16" x14ac:dyDescent="0.2">
      <c r="H39" s="732"/>
    </row>
  </sheetData>
  <mergeCells count="15">
    <mergeCell ref="N35:P36"/>
    <mergeCell ref="A4:P4"/>
    <mergeCell ref="J34:P34"/>
    <mergeCell ref="A1:P1"/>
    <mergeCell ref="A2:P2"/>
    <mergeCell ref="A3:P3"/>
    <mergeCell ref="J5:N5"/>
    <mergeCell ref="O5:O6"/>
    <mergeCell ref="P5:P6"/>
    <mergeCell ref="A5:A6"/>
    <mergeCell ref="B5:B6"/>
    <mergeCell ref="C5:C6"/>
    <mergeCell ref="D5:G5"/>
    <mergeCell ref="H5:H6"/>
    <mergeCell ref="I5:I6"/>
  </mergeCells>
  <phoneticPr fontId="27" type="noConversion"/>
  <printOptions horizontalCentered="1"/>
  <pageMargins left="0.39370078740157483" right="0.39370078740157483" top="0.39370078740157483" bottom="0.39370078740157483" header="0.11811023622047245" footer="0.27559055118110237"/>
  <pageSetup paperSize="9" scale="78" fitToHeight="100" orientation="landscape" r:id="rId1"/>
  <headerFooter>
    <oddFooter>&amp;L&amp;"Times New Roman,nghiêng"&amp;9Phụ lục &amp;A&amp;R&amp;10&amp;P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56"/>
  <sheetViews>
    <sheetView view="pageLayout" zoomScaleSheetLayoutView="91" workbookViewId="0">
      <selection activeCell="F23" sqref="F23:H23"/>
    </sheetView>
  </sheetViews>
  <sheetFormatPr defaultColWidth="6.875" defaultRowHeight="12.75" x14ac:dyDescent="0.25"/>
  <cols>
    <col min="1" max="1" width="10.625" style="59" customWidth="1"/>
    <col min="2" max="2" width="31.625" style="57" customWidth="1"/>
    <col min="3" max="3" width="17" style="57" customWidth="1"/>
    <col min="4" max="4" width="20.625" style="58" customWidth="1"/>
    <col min="5" max="7" width="10.875" style="57" customWidth="1"/>
    <col min="8" max="8" width="21" style="57" customWidth="1"/>
    <col min="9" max="9" width="7.125" style="57" bestFit="1" customWidth="1"/>
    <col min="10" max="16384" width="6.875" style="57"/>
  </cols>
  <sheetData>
    <row r="1" spans="1:10" s="241" customFormat="1" ht="32.25" customHeight="1" x14ac:dyDescent="0.25">
      <c r="A1" s="790" t="s">
        <v>144</v>
      </c>
      <c r="B1" s="790"/>
      <c r="C1" s="790"/>
      <c r="D1" s="790"/>
      <c r="E1" s="790"/>
      <c r="F1" s="790"/>
      <c r="G1" s="790"/>
      <c r="H1" s="790"/>
      <c r="I1" s="240"/>
    </row>
    <row r="2" spans="1:10" s="241" customFormat="1" ht="9.75" customHeight="1" x14ac:dyDescent="0.25">
      <c r="A2" s="790"/>
      <c r="B2" s="790"/>
      <c r="C2" s="790"/>
      <c r="D2" s="790"/>
      <c r="E2" s="790"/>
      <c r="F2" s="790"/>
      <c r="G2" s="790"/>
      <c r="H2" s="790"/>
      <c r="I2" s="240"/>
    </row>
    <row r="3" spans="1:10" s="241" customFormat="1" ht="16.5" customHeight="1" x14ac:dyDescent="0.25">
      <c r="A3" s="789" t="str">
        <f>'1.13.LH'!A3:P3</f>
        <v>(Kèm theo Tờ trình số 193/TTr-UBND ngày 03 tháng 7 năm 2019 của Ủy ban nhân dân tỉnh)</v>
      </c>
      <c r="B3" s="789"/>
      <c r="C3" s="789"/>
      <c r="D3" s="789"/>
      <c r="E3" s="789"/>
      <c r="F3" s="789"/>
      <c r="G3" s="789"/>
      <c r="H3" s="789"/>
      <c r="I3" s="242"/>
    </row>
    <row r="4" spans="1:10" ht="16.5" customHeight="1" x14ac:dyDescent="0.25">
      <c r="A4" s="90"/>
      <c r="B4" s="90"/>
      <c r="C4" s="90"/>
      <c r="D4" s="90"/>
      <c r="E4" s="90"/>
      <c r="F4" s="90"/>
      <c r="G4" s="90"/>
      <c r="H4" s="90"/>
      <c r="I4" s="89"/>
    </row>
    <row r="5" spans="1:10" s="88" customFormat="1" ht="24" customHeight="1" x14ac:dyDescent="0.25">
      <c r="A5" s="791" t="s">
        <v>21</v>
      </c>
      <c r="B5" s="793" t="s">
        <v>20</v>
      </c>
      <c r="C5" s="793" t="s">
        <v>99</v>
      </c>
      <c r="D5" s="793" t="s">
        <v>98</v>
      </c>
      <c r="E5" s="795" t="s">
        <v>17</v>
      </c>
      <c r="F5" s="796"/>
      <c r="G5" s="797"/>
      <c r="H5" s="793" t="s">
        <v>14</v>
      </c>
    </row>
    <row r="6" spans="1:10" s="88" customFormat="1" ht="24" customHeight="1" x14ac:dyDescent="0.25">
      <c r="A6" s="792"/>
      <c r="B6" s="794"/>
      <c r="C6" s="794"/>
      <c r="D6" s="794"/>
      <c r="E6" s="271" t="s">
        <v>13</v>
      </c>
      <c r="F6" s="271" t="s">
        <v>12</v>
      </c>
      <c r="G6" s="271" t="s">
        <v>11</v>
      </c>
      <c r="H6" s="794"/>
    </row>
    <row r="7" spans="1:10" s="276" customFormat="1" ht="26.1" customHeight="1" x14ac:dyDescent="0.25">
      <c r="A7" s="266">
        <v>-1</v>
      </c>
      <c r="B7" s="266">
        <v>-2</v>
      </c>
      <c r="C7" s="266">
        <v>-3</v>
      </c>
      <c r="D7" s="266" t="s">
        <v>97</v>
      </c>
      <c r="E7" s="266">
        <v>-5</v>
      </c>
      <c r="F7" s="266">
        <v>-6</v>
      </c>
      <c r="G7" s="266">
        <v>-7</v>
      </c>
      <c r="H7" s="266">
        <v>-8</v>
      </c>
      <c r="I7" s="277"/>
    </row>
    <row r="8" spans="1:10" s="86" customFormat="1" ht="26.1" customHeight="1" x14ac:dyDescent="0.25">
      <c r="A8" s="147"/>
      <c r="B8" s="148" t="s">
        <v>0</v>
      </c>
      <c r="C8" s="149">
        <f>SUM(C9:C21)</f>
        <v>114</v>
      </c>
      <c r="D8" s="272">
        <f>SUM(D9:D21)</f>
        <v>109.78999999999999</v>
      </c>
      <c r="E8" s="272">
        <f>SUM(E9:E21)</f>
        <v>84.24</v>
      </c>
      <c r="F8" s="272">
        <f>SUM(F9:F21)</f>
        <v>25.549999999999997</v>
      </c>
      <c r="G8" s="272">
        <f>SUM(G9:G21)</f>
        <v>0</v>
      </c>
      <c r="H8" s="149"/>
      <c r="I8" s="87"/>
    </row>
    <row r="9" spans="1:10" s="73" customFormat="1" ht="26.1" customHeight="1" x14ac:dyDescent="0.25">
      <c r="A9" s="85">
        <v>1</v>
      </c>
      <c r="B9" s="84" t="s">
        <v>3</v>
      </c>
      <c r="C9" s="82">
        <f>'2.1.TPHT'!A26</f>
        <v>12</v>
      </c>
      <c r="D9" s="83">
        <f>SUM(E9:G9)</f>
        <v>11.34</v>
      </c>
      <c r="E9" s="83">
        <f>'2.1.TPHT'!D26</f>
        <v>11.34</v>
      </c>
      <c r="F9" s="83">
        <f>'2.1.TPHT'!E26</f>
        <v>0</v>
      </c>
      <c r="G9" s="83">
        <f>'2.1.TPHT'!F26</f>
        <v>0</v>
      </c>
      <c r="H9" s="82" t="s">
        <v>114</v>
      </c>
      <c r="I9" s="74"/>
      <c r="J9" s="58"/>
    </row>
    <row r="10" spans="1:10" ht="26.1" customHeight="1" x14ac:dyDescent="0.25">
      <c r="A10" s="81">
        <v>2</v>
      </c>
      <c r="B10" s="80" t="s">
        <v>2</v>
      </c>
      <c r="C10" s="78">
        <f>'2.2.TXHL'!A13</f>
        <v>3</v>
      </c>
      <c r="D10" s="79">
        <f t="shared" ref="D10:D21" si="0">SUM(E10:G10)</f>
        <v>5.15</v>
      </c>
      <c r="E10" s="79">
        <f>'2.2.TXHL'!D13</f>
        <v>4.9800000000000004</v>
      </c>
      <c r="F10" s="79">
        <f>'2.2.TXHL'!E13</f>
        <v>0.17</v>
      </c>
      <c r="G10" s="79">
        <f>'2.2.TXHL'!F13</f>
        <v>0</v>
      </c>
      <c r="H10" s="78" t="s">
        <v>115</v>
      </c>
      <c r="I10" s="74"/>
      <c r="J10" s="58"/>
    </row>
    <row r="11" spans="1:10" ht="26.1" customHeight="1" x14ac:dyDescent="0.25">
      <c r="A11" s="81">
        <v>3</v>
      </c>
      <c r="B11" s="80" t="s">
        <v>1</v>
      </c>
      <c r="C11" s="78">
        <f>'2.3.TXKA'!A16</f>
        <v>6</v>
      </c>
      <c r="D11" s="79">
        <f t="shared" si="0"/>
        <v>9.75</v>
      </c>
      <c r="E11" s="79">
        <f>'2.3.TXKA'!D16</f>
        <v>6.9700000000000006</v>
      </c>
      <c r="F11" s="79">
        <f>'2.3.TXKA'!E16</f>
        <v>2.7800000000000002</v>
      </c>
      <c r="G11" s="79">
        <f>'2.3.TXKA'!F16</f>
        <v>0</v>
      </c>
      <c r="H11" s="78" t="s">
        <v>116</v>
      </c>
      <c r="I11" s="74"/>
      <c r="J11" s="58"/>
    </row>
    <row r="12" spans="1:10" ht="26.1" customHeight="1" x14ac:dyDescent="0.25">
      <c r="A12" s="81">
        <v>4</v>
      </c>
      <c r="B12" s="80" t="s">
        <v>96</v>
      </c>
      <c r="C12" s="78">
        <f>'2.4.NX'!A17</f>
        <v>5</v>
      </c>
      <c r="D12" s="79">
        <f>'2.4.NX'!C17</f>
        <v>23.85</v>
      </c>
      <c r="E12" s="79">
        <f>'2.4.NX'!D17</f>
        <v>5.8500000000000005</v>
      </c>
      <c r="F12" s="79">
        <f>'2.4.NX'!E17</f>
        <v>18</v>
      </c>
      <c r="G12" s="79">
        <f>'2.4.NX'!F17</f>
        <v>0</v>
      </c>
      <c r="H12" s="78" t="s">
        <v>117</v>
      </c>
      <c r="I12" s="74"/>
      <c r="J12" s="58"/>
    </row>
    <row r="13" spans="1:10" ht="26.1" customHeight="1" x14ac:dyDescent="0.25">
      <c r="A13" s="81">
        <v>5</v>
      </c>
      <c r="B13" s="80" t="s">
        <v>95</v>
      </c>
      <c r="C13" s="78">
        <f>'2.5.TH'!A39</f>
        <v>27</v>
      </c>
      <c r="D13" s="79">
        <f>'2.5.TH'!C39</f>
        <v>12.360000000000001</v>
      </c>
      <c r="E13" s="79">
        <f>'2.5.TH'!D39</f>
        <v>12.360000000000001</v>
      </c>
      <c r="F13" s="79">
        <f>'2.5.TH'!E39</f>
        <v>0</v>
      </c>
      <c r="G13" s="79">
        <f>'2.5.TH'!F39</f>
        <v>0</v>
      </c>
      <c r="H13" s="78" t="s">
        <v>118</v>
      </c>
      <c r="I13" s="74"/>
      <c r="J13" s="58"/>
    </row>
    <row r="14" spans="1:10" ht="26.1" customHeight="1" x14ac:dyDescent="0.25">
      <c r="A14" s="81">
        <v>6</v>
      </c>
      <c r="B14" s="80" t="s">
        <v>94</v>
      </c>
      <c r="C14" s="78">
        <f>'2.6.CX'!A20</f>
        <v>10</v>
      </c>
      <c r="D14" s="79">
        <f t="shared" si="0"/>
        <v>8.9099999999999984</v>
      </c>
      <c r="E14" s="79">
        <f>'2.6.CX'!D20</f>
        <v>8.9099999999999984</v>
      </c>
      <c r="F14" s="79">
        <f>'2.6.CX'!E20</f>
        <v>0</v>
      </c>
      <c r="G14" s="79">
        <f>'2.6.CX'!F20</f>
        <v>0</v>
      </c>
      <c r="H14" s="78" t="s">
        <v>119</v>
      </c>
      <c r="I14" s="74"/>
      <c r="J14" s="58"/>
    </row>
    <row r="15" spans="1:10" ht="26.1" customHeight="1" x14ac:dyDescent="0.25">
      <c r="A15" s="81">
        <v>7</v>
      </c>
      <c r="B15" s="80" t="s">
        <v>93</v>
      </c>
      <c r="C15" s="78">
        <f>'2.7.HS'!A25</f>
        <v>12</v>
      </c>
      <c r="D15" s="79">
        <f t="shared" si="0"/>
        <v>2.5</v>
      </c>
      <c r="E15" s="79">
        <f>'2.7.HS'!D25</f>
        <v>2.2999999999999998</v>
      </c>
      <c r="F15" s="79">
        <f>'2.7.HS'!E25</f>
        <v>0.2</v>
      </c>
      <c r="G15" s="79">
        <f>'2.7.HS'!F25</f>
        <v>0</v>
      </c>
      <c r="H15" s="78" t="s">
        <v>120</v>
      </c>
      <c r="I15" s="74"/>
      <c r="J15" s="58"/>
    </row>
    <row r="16" spans="1:10" ht="26.1" customHeight="1" x14ac:dyDescent="0.25">
      <c r="A16" s="81">
        <v>8</v>
      </c>
      <c r="B16" s="80" t="s">
        <v>92</v>
      </c>
      <c r="C16" s="78">
        <f>'2.8.DT'!A21</f>
        <v>10</v>
      </c>
      <c r="D16" s="79">
        <f t="shared" si="0"/>
        <v>5.49</v>
      </c>
      <c r="E16" s="79">
        <f>'2.8.DT'!D21</f>
        <v>5.49</v>
      </c>
      <c r="F16" s="79">
        <f>'2.8.DT'!E21</f>
        <v>0</v>
      </c>
      <c r="G16" s="79">
        <f>'2.8.DT'!F21</f>
        <v>0</v>
      </c>
      <c r="H16" s="78" t="s">
        <v>121</v>
      </c>
      <c r="I16" s="74"/>
      <c r="J16" s="58"/>
    </row>
    <row r="17" spans="1:10" ht="26.1" customHeight="1" x14ac:dyDescent="0.25">
      <c r="A17" s="81">
        <v>9</v>
      </c>
      <c r="B17" s="80" t="s">
        <v>91</v>
      </c>
      <c r="C17" s="78">
        <f>'2.9.CL'!A14</f>
        <v>4</v>
      </c>
      <c r="D17" s="79">
        <f t="shared" si="0"/>
        <v>0.57999999999999996</v>
      </c>
      <c r="E17" s="79">
        <f>'2.9.CL'!D14</f>
        <v>0.57999999999999996</v>
      </c>
      <c r="F17" s="79">
        <f>'2.9.CL'!E14</f>
        <v>0</v>
      </c>
      <c r="G17" s="79">
        <f>'2.9.CL'!F14</f>
        <v>0</v>
      </c>
      <c r="H17" s="78" t="s">
        <v>122</v>
      </c>
      <c r="I17" s="74"/>
      <c r="J17" s="58"/>
    </row>
    <row r="18" spans="1:10" ht="26.1" customHeight="1" x14ac:dyDescent="0.25">
      <c r="A18" s="81">
        <v>10</v>
      </c>
      <c r="B18" s="80" t="s">
        <v>90</v>
      </c>
      <c r="C18" s="78">
        <f>'2.10.KAH'!A19</f>
        <v>7</v>
      </c>
      <c r="D18" s="79">
        <f t="shared" si="0"/>
        <v>12.930000000000001</v>
      </c>
      <c r="E18" s="79">
        <f>'2.10.KAH'!D19</f>
        <v>11.030000000000001</v>
      </c>
      <c r="F18" s="79">
        <f>'2.10.KAH'!E19</f>
        <v>1.9</v>
      </c>
      <c r="G18" s="79">
        <f>'2.10.KAH'!F19</f>
        <v>0</v>
      </c>
      <c r="H18" s="78" t="s">
        <v>123</v>
      </c>
      <c r="I18" s="74"/>
      <c r="J18" s="58"/>
    </row>
    <row r="19" spans="1:10" ht="26.1" customHeight="1" x14ac:dyDescent="0.25">
      <c r="A19" s="81">
        <v>11</v>
      </c>
      <c r="B19" s="80" t="s">
        <v>540</v>
      </c>
      <c r="C19" s="78">
        <f>'2.11.HHKE'!A10</f>
        <v>1</v>
      </c>
      <c r="D19" s="79">
        <f>'2.11.HHKE'!C10</f>
        <v>0.08</v>
      </c>
      <c r="E19" s="79">
        <f>'2.11.HHKE'!D10</f>
        <v>0.08</v>
      </c>
      <c r="F19" s="79">
        <f>'2.11.HHKE'!E10</f>
        <v>0</v>
      </c>
      <c r="G19" s="79">
        <f>'2.11.HHKE'!F10</f>
        <v>0</v>
      </c>
      <c r="H19" s="78" t="s">
        <v>124</v>
      </c>
      <c r="I19" s="74"/>
      <c r="J19" s="146"/>
    </row>
    <row r="20" spans="1:10" ht="26.1" customHeight="1" x14ac:dyDescent="0.25">
      <c r="A20" s="81">
        <v>12</v>
      </c>
      <c r="B20" s="80" t="s">
        <v>89</v>
      </c>
      <c r="C20" s="78">
        <f>'2.12.VQ'!A15</f>
        <v>4</v>
      </c>
      <c r="D20" s="79">
        <f t="shared" si="0"/>
        <v>2.5</v>
      </c>
      <c r="E20" s="79">
        <f>'2.12.VQ'!D15</f>
        <v>2.5</v>
      </c>
      <c r="F20" s="79">
        <f>'2.12.VQ'!E15</f>
        <v>0</v>
      </c>
      <c r="G20" s="79">
        <f>'2.12.VQ'!F15</f>
        <v>0</v>
      </c>
      <c r="H20" s="78" t="s">
        <v>125</v>
      </c>
      <c r="I20" s="74"/>
      <c r="J20" s="58"/>
    </row>
    <row r="21" spans="1:10" ht="26.1" customHeight="1" x14ac:dyDescent="0.25">
      <c r="A21" s="281">
        <v>13</v>
      </c>
      <c r="B21" s="77" t="s">
        <v>88</v>
      </c>
      <c r="C21" s="75">
        <f>'2.13.LH'!A27</f>
        <v>13</v>
      </c>
      <c r="D21" s="76">
        <f t="shared" si="0"/>
        <v>14.35</v>
      </c>
      <c r="E21" s="76">
        <f>'2.13.LH'!D27</f>
        <v>11.85</v>
      </c>
      <c r="F21" s="76">
        <f>'2.13.LH'!E27</f>
        <v>2.5</v>
      </c>
      <c r="G21" s="76">
        <f>'2.13.LH'!F27</f>
        <v>0</v>
      </c>
      <c r="H21" s="75" t="s">
        <v>541</v>
      </c>
      <c r="I21" s="74"/>
      <c r="J21" s="58"/>
    </row>
    <row r="22" spans="1:10" s="60" customFormat="1" ht="11.25" customHeight="1" x14ac:dyDescent="0.25">
      <c r="A22" s="69"/>
      <c r="B22" s="68"/>
      <c r="C22" s="68"/>
      <c r="D22" s="67"/>
      <c r="E22" s="61"/>
    </row>
    <row r="23" spans="1:10" s="60" customFormat="1" ht="21.75" customHeight="1" x14ac:dyDescent="0.25">
      <c r="A23" s="69"/>
      <c r="B23" s="73"/>
      <c r="C23" s="73"/>
      <c r="D23" s="50"/>
      <c r="E23" s="57"/>
      <c r="F23" s="823" t="s">
        <v>624</v>
      </c>
      <c r="G23" s="823"/>
      <c r="H23" s="823"/>
      <c r="I23" s="50"/>
    </row>
    <row r="24" spans="1:10" s="60" customFormat="1" ht="21.75" customHeight="1" x14ac:dyDescent="0.25">
      <c r="A24" s="66"/>
      <c r="B24" s="65"/>
      <c r="C24" s="65"/>
      <c r="D24" s="64"/>
      <c r="E24" s="61"/>
    </row>
    <row r="25" spans="1:10" s="60" customFormat="1" ht="21.75" customHeight="1" x14ac:dyDescent="0.25">
      <c r="A25" s="69"/>
      <c r="D25" s="67"/>
      <c r="E25" s="61"/>
    </row>
    <row r="26" spans="1:10" s="60" customFormat="1" ht="21.75" customHeight="1" x14ac:dyDescent="0.25">
      <c r="A26" s="69"/>
      <c r="D26" s="67"/>
      <c r="E26" s="61"/>
    </row>
    <row r="27" spans="1:10" s="60" customFormat="1" ht="21.75" customHeight="1" x14ac:dyDescent="0.25">
      <c r="A27" s="69"/>
      <c r="D27" s="67"/>
      <c r="E27" s="61"/>
    </row>
    <row r="28" spans="1:10" s="60" customFormat="1" ht="21.75" customHeight="1" x14ac:dyDescent="0.25">
      <c r="A28" s="69"/>
      <c r="B28" s="68"/>
      <c r="C28" s="68"/>
      <c r="D28" s="70"/>
      <c r="E28" s="61"/>
    </row>
    <row r="29" spans="1:10" s="60" customFormat="1" ht="21.75" customHeight="1" x14ac:dyDescent="0.25">
      <c r="A29" s="69"/>
      <c r="B29" s="72"/>
      <c r="C29" s="72"/>
      <c r="D29" s="67"/>
      <c r="E29" s="61"/>
    </row>
    <row r="30" spans="1:10" s="60" customFormat="1" ht="21.75" customHeight="1" x14ac:dyDescent="0.25">
      <c r="A30" s="69"/>
      <c r="B30" s="71"/>
      <c r="C30" s="71"/>
      <c r="D30" s="67"/>
      <c r="E30" s="61"/>
    </row>
    <row r="31" spans="1:10" s="60" customFormat="1" ht="21.75" customHeight="1" x14ac:dyDescent="0.25">
      <c r="A31" s="66"/>
      <c r="B31" s="65"/>
      <c r="C31" s="65"/>
      <c r="D31" s="64"/>
      <c r="E31" s="61"/>
    </row>
    <row r="32" spans="1:10" s="60" customFormat="1" ht="21.75" customHeight="1" x14ac:dyDescent="0.25">
      <c r="A32" s="69"/>
      <c r="D32" s="67"/>
      <c r="E32" s="61"/>
    </row>
    <row r="33" spans="1:5" s="60" customFormat="1" ht="21.75" customHeight="1" x14ac:dyDescent="0.25">
      <c r="A33" s="69"/>
      <c r="D33" s="67"/>
      <c r="E33" s="61"/>
    </row>
    <row r="34" spans="1:5" s="60" customFormat="1" ht="21.75" customHeight="1" x14ac:dyDescent="0.25">
      <c r="A34" s="69"/>
      <c r="B34" s="68"/>
      <c r="C34" s="68"/>
      <c r="D34" s="67"/>
      <c r="E34" s="61"/>
    </row>
    <row r="35" spans="1:5" s="60" customFormat="1" ht="21.75" customHeight="1" x14ac:dyDescent="0.25">
      <c r="A35" s="69"/>
      <c r="D35" s="67"/>
      <c r="E35" s="61"/>
    </row>
    <row r="36" spans="1:5" s="60" customFormat="1" ht="21.75" customHeight="1" x14ac:dyDescent="0.25">
      <c r="A36" s="69"/>
      <c r="D36" s="67"/>
      <c r="E36" s="61"/>
    </row>
    <row r="37" spans="1:5" s="60" customFormat="1" ht="21.75" customHeight="1" x14ac:dyDescent="0.25">
      <c r="A37" s="69"/>
      <c r="D37" s="67"/>
      <c r="E37" s="61"/>
    </row>
    <row r="38" spans="1:5" s="60" customFormat="1" ht="21.75" customHeight="1" x14ac:dyDescent="0.25">
      <c r="A38" s="69"/>
      <c r="D38" s="67"/>
      <c r="E38" s="61"/>
    </row>
    <row r="39" spans="1:5" s="60" customFormat="1" ht="21.75" customHeight="1" x14ac:dyDescent="0.25">
      <c r="A39" s="69"/>
      <c r="B39" s="68"/>
      <c r="C39" s="68"/>
      <c r="D39" s="70"/>
      <c r="E39" s="61"/>
    </row>
    <row r="40" spans="1:5" s="60" customFormat="1" ht="21.75" customHeight="1" x14ac:dyDescent="0.25">
      <c r="A40" s="66"/>
      <c r="B40" s="65"/>
      <c r="C40" s="65"/>
      <c r="D40" s="64"/>
      <c r="E40" s="61"/>
    </row>
    <row r="41" spans="1:5" s="60" customFormat="1" ht="21.75" customHeight="1" x14ac:dyDescent="0.25">
      <c r="A41" s="69"/>
      <c r="D41" s="67"/>
      <c r="E41" s="61"/>
    </row>
    <row r="42" spans="1:5" s="60" customFormat="1" ht="21.75" customHeight="1" x14ac:dyDescent="0.25">
      <c r="A42" s="69"/>
      <c r="D42" s="67"/>
      <c r="E42" s="61"/>
    </row>
    <row r="43" spans="1:5" s="60" customFormat="1" ht="21.75" customHeight="1" x14ac:dyDescent="0.25">
      <c r="A43" s="69"/>
      <c r="D43" s="67"/>
      <c r="E43" s="61"/>
    </row>
    <row r="44" spans="1:5" s="60" customFormat="1" ht="21.75" customHeight="1" x14ac:dyDescent="0.25">
      <c r="A44" s="69"/>
      <c r="B44" s="68"/>
      <c r="C44" s="68"/>
      <c r="D44" s="67"/>
      <c r="E44" s="61"/>
    </row>
    <row r="45" spans="1:5" s="60" customFormat="1" ht="21.75" customHeight="1" x14ac:dyDescent="0.25">
      <c r="A45" s="69"/>
      <c r="B45" s="68"/>
      <c r="C45" s="68"/>
      <c r="D45" s="67"/>
      <c r="E45" s="61"/>
    </row>
    <row r="46" spans="1:5" s="60" customFormat="1" ht="21.75" customHeight="1" x14ac:dyDescent="0.25">
      <c r="A46" s="69"/>
      <c r="B46" s="68"/>
      <c r="C46" s="68"/>
      <c r="D46" s="67"/>
      <c r="E46" s="61"/>
    </row>
    <row r="47" spans="1:5" s="60" customFormat="1" ht="21.75" customHeight="1" x14ac:dyDescent="0.25">
      <c r="A47" s="66"/>
      <c r="B47" s="65"/>
      <c r="C47" s="65"/>
      <c r="D47" s="64"/>
      <c r="E47" s="63"/>
    </row>
    <row r="48" spans="1:5" s="60" customFormat="1" x14ac:dyDescent="0.25">
      <c r="A48" s="62"/>
      <c r="D48" s="61"/>
    </row>
    <row r="49" spans="1:4" s="60" customFormat="1" x14ac:dyDescent="0.25">
      <c r="A49" s="62"/>
      <c r="D49" s="61"/>
    </row>
    <row r="50" spans="1:4" s="60" customFormat="1" x14ac:dyDescent="0.25">
      <c r="A50" s="62"/>
      <c r="D50" s="61"/>
    </row>
    <row r="51" spans="1:4" s="60" customFormat="1" x14ac:dyDescent="0.25">
      <c r="A51" s="62"/>
      <c r="D51" s="61"/>
    </row>
    <row r="52" spans="1:4" s="60" customFormat="1" x14ac:dyDescent="0.25">
      <c r="A52" s="62"/>
      <c r="D52" s="61"/>
    </row>
    <row r="53" spans="1:4" s="60" customFormat="1" x14ac:dyDescent="0.25">
      <c r="A53" s="62"/>
      <c r="D53" s="61"/>
    </row>
    <row r="54" spans="1:4" s="60" customFormat="1" x14ac:dyDescent="0.25">
      <c r="A54" s="62"/>
      <c r="D54" s="61"/>
    </row>
    <row r="55" spans="1:4" s="60" customFormat="1" x14ac:dyDescent="0.25">
      <c r="A55" s="62"/>
      <c r="D55" s="61"/>
    </row>
    <row r="56" spans="1:4" s="60" customFormat="1" x14ac:dyDescent="0.25">
      <c r="A56" s="62"/>
      <c r="D56" s="61"/>
    </row>
  </sheetData>
  <mergeCells count="10">
    <mergeCell ref="F23:H23"/>
    <mergeCell ref="A3:H3"/>
    <mergeCell ref="A1:H1"/>
    <mergeCell ref="A2:H2"/>
    <mergeCell ref="A5:A6"/>
    <mergeCell ref="B5:B6"/>
    <mergeCell ref="C5:C6"/>
    <mergeCell ref="D5:D6"/>
    <mergeCell ref="E5:G5"/>
    <mergeCell ref="H5:H6"/>
  </mergeCells>
  <phoneticPr fontId="27" type="noConversion"/>
  <printOptions horizontalCentered="1"/>
  <pageMargins left="0.39370078740157483" right="0.39370078740157483" top="0.39370078740157483" bottom="0.39370078740157483" header="0.11811023622047245" footer="0.27559055118110237"/>
  <pageSetup paperSize="9" scale="88" fitToHeight="100" orientation="landscape" verticalDpi="300"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topLeftCell="A19" zoomScaleSheetLayoutView="98" workbookViewId="0">
      <selection sqref="A1:I28"/>
    </sheetView>
  </sheetViews>
  <sheetFormatPr defaultColWidth="8.875" defaultRowHeight="12.75" x14ac:dyDescent="0.25"/>
  <cols>
    <col min="1" max="1" width="5.5" style="146" customWidth="1"/>
    <col min="2" max="2" width="30.625" style="59" customWidth="1"/>
    <col min="3" max="3" width="13.125" style="146" customWidth="1"/>
    <col min="4" max="6" width="8" style="146" customWidth="1"/>
    <col min="7" max="7" width="21.5" style="59" customWidth="1"/>
    <col min="8" max="8" width="39.875" style="59" customWidth="1"/>
    <col min="9" max="9" width="8.375" style="146" customWidth="1"/>
    <col min="10" max="16384" width="8.875" style="57"/>
  </cols>
  <sheetData>
    <row r="1" spans="1:12" s="241" customFormat="1" ht="30" customHeight="1" x14ac:dyDescent="0.25">
      <c r="A1" s="800" t="s">
        <v>145</v>
      </c>
      <c r="B1" s="800"/>
      <c r="C1" s="800"/>
      <c r="D1" s="800"/>
      <c r="E1" s="800"/>
      <c r="F1" s="800"/>
      <c r="G1" s="800"/>
      <c r="H1" s="800"/>
      <c r="I1" s="800"/>
    </row>
    <row r="2" spans="1:12" s="241" customFormat="1" ht="16.5" hidden="1" customHeight="1" x14ac:dyDescent="0.25">
      <c r="A2" s="790"/>
      <c r="B2" s="790"/>
      <c r="C2" s="790"/>
      <c r="D2" s="790"/>
      <c r="E2" s="790"/>
      <c r="F2" s="790"/>
      <c r="G2" s="790"/>
      <c r="H2" s="790"/>
      <c r="I2" s="790"/>
    </row>
    <row r="3" spans="1:12"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12" ht="16.5" customHeight="1" x14ac:dyDescent="0.25">
      <c r="A4" s="802"/>
      <c r="B4" s="802"/>
      <c r="C4" s="802"/>
      <c r="D4" s="802"/>
      <c r="E4" s="802"/>
      <c r="F4" s="802"/>
      <c r="G4" s="802"/>
      <c r="H4" s="802"/>
      <c r="I4" s="802"/>
      <c r="L4" s="91" t="s">
        <v>87</v>
      </c>
    </row>
    <row r="5" spans="1:12" s="146" customFormat="1" ht="24" customHeight="1" x14ac:dyDescent="0.25">
      <c r="A5" s="799" t="s">
        <v>21</v>
      </c>
      <c r="B5" s="798" t="s">
        <v>41</v>
      </c>
      <c r="C5" s="803" t="s">
        <v>98</v>
      </c>
      <c r="D5" s="801" t="s">
        <v>17</v>
      </c>
      <c r="E5" s="801"/>
      <c r="F5" s="801"/>
      <c r="G5" s="798" t="s">
        <v>100</v>
      </c>
      <c r="H5" s="801" t="s">
        <v>39</v>
      </c>
      <c r="I5" s="801" t="s">
        <v>38</v>
      </c>
      <c r="L5" s="91" t="s">
        <v>87</v>
      </c>
    </row>
    <row r="6" spans="1:12" s="146" customFormat="1" ht="24" customHeight="1" x14ac:dyDescent="0.25">
      <c r="A6" s="799"/>
      <c r="B6" s="798"/>
      <c r="C6" s="803"/>
      <c r="D6" s="524" t="s">
        <v>13</v>
      </c>
      <c r="E6" s="524" t="s">
        <v>12</v>
      </c>
      <c r="F6" s="524" t="s">
        <v>37</v>
      </c>
      <c r="G6" s="798"/>
      <c r="H6" s="801"/>
      <c r="I6" s="801"/>
      <c r="L6" s="91" t="s">
        <v>87</v>
      </c>
    </row>
    <row r="7" spans="1:12" s="146" customFormat="1" ht="24" customHeight="1" x14ac:dyDescent="0.25">
      <c r="A7" s="659">
        <v>-1</v>
      </c>
      <c r="B7" s="659">
        <v>-2</v>
      </c>
      <c r="C7" s="659" t="s">
        <v>102</v>
      </c>
      <c r="D7" s="659">
        <v>-4</v>
      </c>
      <c r="E7" s="659">
        <v>-5</v>
      </c>
      <c r="F7" s="659">
        <v>-6</v>
      </c>
      <c r="G7" s="659">
        <v>-7</v>
      </c>
      <c r="H7" s="659">
        <v>-8</v>
      </c>
      <c r="I7" s="659">
        <v>-9</v>
      </c>
      <c r="L7" s="91" t="s">
        <v>87</v>
      </c>
    </row>
    <row r="8" spans="1:12" s="525" customFormat="1" ht="24" customHeight="1" x14ac:dyDescent="0.25">
      <c r="A8" s="510" t="s">
        <v>31</v>
      </c>
      <c r="B8" s="660" t="s">
        <v>494</v>
      </c>
      <c r="C8" s="512">
        <f>SUM(C9:C11)</f>
        <v>3.2600000000000002</v>
      </c>
      <c r="D8" s="512">
        <f>SUM(D9:D11)</f>
        <v>3.2600000000000002</v>
      </c>
      <c r="E8" s="512"/>
      <c r="F8" s="512"/>
      <c r="G8" s="661"/>
      <c r="H8" s="660"/>
      <c r="I8" s="662"/>
      <c r="L8" s="285"/>
    </row>
    <row r="9" spans="1:12" s="146" customFormat="1" ht="24" customHeight="1" x14ac:dyDescent="0.25">
      <c r="A9" s="663">
        <v>1</v>
      </c>
      <c r="B9" s="664" t="s">
        <v>495</v>
      </c>
      <c r="C9" s="665">
        <f>SUM(D9:F9)</f>
        <v>2.48</v>
      </c>
      <c r="D9" s="665">
        <f>6.3-3.82</f>
        <v>2.48</v>
      </c>
      <c r="E9" s="666"/>
      <c r="F9" s="666"/>
      <c r="G9" s="664" t="s">
        <v>496</v>
      </c>
      <c r="H9" s="664" t="s">
        <v>585</v>
      </c>
      <c r="I9" s="667"/>
      <c r="L9" s="91"/>
    </row>
    <row r="10" spans="1:12" s="146" customFormat="1" ht="24" customHeight="1" x14ac:dyDescent="0.25">
      <c r="A10" s="663">
        <v>2</v>
      </c>
      <c r="B10" s="664" t="s">
        <v>497</v>
      </c>
      <c r="C10" s="665">
        <f>SUM(D10:F10)</f>
        <v>0.6</v>
      </c>
      <c r="D10" s="665">
        <v>0.6</v>
      </c>
      <c r="E10" s="666"/>
      <c r="F10" s="666"/>
      <c r="G10" s="664" t="s">
        <v>485</v>
      </c>
      <c r="H10" s="664" t="s">
        <v>586</v>
      </c>
      <c r="I10" s="667"/>
      <c r="L10" s="91"/>
    </row>
    <row r="11" spans="1:12" s="73" customFormat="1" ht="25.5" x14ac:dyDescent="0.25">
      <c r="A11" s="663">
        <v>3</v>
      </c>
      <c r="B11" s="664" t="s">
        <v>498</v>
      </c>
      <c r="C11" s="665">
        <f>SUM(D11:F11)</f>
        <v>0.18</v>
      </c>
      <c r="D11" s="665">
        <v>0.18</v>
      </c>
      <c r="E11" s="666"/>
      <c r="F11" s="666"/>
      <c r="G11" s="664" t="s">
        <v>499</v>
      </c>
      <c r="H11" s="664" t="s">
        <v>587</v>
      </c>
      <c r="I11" s="667"/>
      <c r="L11" s="285" t="s">
        <v>87</v>
      </c>
    </row>
    <row r="12" spans="1:12" ht="25.5" x14ac:dyDescent="0.25">
      <c r="A12" s="510" t="s">
        <v>27</v>
      </c>
      <c r="B12" s="660" t="s">
        <v>469</v>
      </c>
      <c r="C12" s="512">
        <f>SUM(C13:C15)</f>
        <v>2.2800000000000002</v>
      </c>
      <c r="D12" s="512">
        <f>SUM(D13:D15)</f>
        <v>2.2800000000000002</v>
      </c>
      <c r="E12" s="512"/>
      <c r="F12" s="512"/>
      <c r="G12" s="660"/>
      <c r="H12" s="660"/>
      <c r="I12" s="514"/>
      <c r="L12" s="91" t="s">
        <v>87</v>
      </c>
    </row>
    <row r="13" spans="1:12" ht="25.5" x14ac:dyDescent="0.2">
      <c r="A13" s="663">
        <v>1</v>
      </c>
      <c r="B13" s="664" t="s">
        <v>470</v>
      </c>
      <c r="C13" s="665">
        <f>SUM(D13:F13)</f>
        <v>0.35</v>
      </c>
      <c r="D13" s="665">
        <v>0.35</v>
      </c>
      <c r="E13" s="666"/>
      <c r="F13" s="666"/>
      <c r="G13" s="664" t="s">
        <v>471</v>
      </c>
      <c r="H13" s="668" t="s">
        <v>588</v>
      </c>
      <c r="I13" s="667"/>
      <c r="L13" s="91" t="s">
        <v>87</v>
      </c>
    </row>
    <row r="14" spans="1:12" ht="38.25" x14ac:dyDescent="0.2">
      <c r="A14" s="663">
        <v>2</v>
      </c>
      <c r="B14" s="669" t="s">
        <v>473</v>
      </c>
      <c r="C14" s="665">
        <f>SUM(D14:F14)</f>
        <v>0.36</v>
      </c>
      <c r="D14" s="670">
        <v>0.36</v>
      </c>
      <c r="E14" s="666"/>
      <c r="F14" s="666"/>
      <c r="G14" s="669" t="s">
        <v>474</v>
      </c>
      <c r="H14" s="668" t="s">
        <v>589</v>
      </c>
      <c r="I14" s="667"/>
      <c r="L14" s="91" t="s">
        <v>87</v>
      </c>
    </row>
    <row r="15" spans="1:12" ht="38.25" x14ac:dyDescent="0.2">
      <c r="A15" s="663">
        <v>3</v>
      </c>
      <c r="B15" s="669" t="s">
        <v>476</v>
      </c>
      <c r="C15" s="665">
        <f>SUM(D15:F15)</f>
        <v>1.57</v>
      </c>
      <c r="D15" s="670">
        <v>1.57</v>
      </c>
      <c r="E15" s="666"/>
      <c r="F15" s="666"/>
      <c r="G15" s="669" t="s">
        <v>474</v>
      </c>
      <c r="H15" s="668" t="s">
        <v>590</v>
      </c>
      <c r="I15" s="667"/>
      <c r="L15" s="91" t="s">
        <v>87</v>
      </c>
    </row>
    <row r="16" spans="1:12" x14ac:dyDescent="0.2">
      <c r="A16" s="510" t="s">
        <v>26</v>
      </c>
      <c r="B16" s="511" t="s">
        <v>564</v>
      </c>
      <c r="C16" s="512">
        <f>C17</f>
        <v>0.03</v>
      </c>
      <c r="D16" s="512">
        <f>D17</f>
        <v>0.03</v>
      </c>
      <c r="E16" s="512"/>
      <c r="F16" s="512"/>
      <c r="G16" s="511"/>
      <c r="H16" s="513"/>
      <c r="I16" s="514"/>
      <c r="L16" s="91"/>
    </row>
    <row r="17" spans="1:12" ht="63.75" x14ac:dyDescent="0.25">
      <c r="A17" s="671">
        <v>1</v>
      </c>
      <c r="B17" s="672" t="s">
        <v>565</v>
      </c>
      <c r="C17" s="295">
        <v>0.03</v>
      </c>
      <c r="D17" s="295">
        <v>0.03</v>
      </c>
      <c r="E17" s="296"/>
      <c r="F17" s="296"/>
      <c r="G17" s="672" t="s">
        <v>566</v>
      </c>
      <c r="H17" s="673" t="s">
        <v>591</v>
      </c>
      <c r="I17" s="139"/>
      <c r="L17" s="91"/>
    </row>
    <row r="18" spans="1:12" s="73" customFormat="1" ht="25.5" x14ac:dyDescent="0.25">
      <c r="A18" s="510" t="s">
        <v>24</v>
      </c>
      <c r="B18" s="660" t="s">
        <v>478</v>
      </c>
      <c r="C18" s="512">
        <f>SUM(C19:C21)</f>
        <v>4.1499999999999995</v>
      </c>
      <c r="D18" s="512">
        <f>SUM(D19:D21)</f>
        <v>4.1499999999999995</v>
      </c>
      <c r="E18" s="512"/>
      <c r="F18" s="512"/>
      <c r="G18" s="660"/>
      <c r="H18" s="660"/>
      <c r="I18" s="514"/>
      <c r="L18" s="285" t="s">
        <v>87</v>
      </c>
    </row>
    <row r="19" spans="1:12" ht="25.5" x14ac:dyDescent="0.25">
      <c r="A19" s="663">
        <v>1</v>
      </c>
      <c r="B19" s="669" t="s">
        <v>479</v>
      </c>
      <c r="C19" s="665">
        <f>SUM(D19:F19)</f>
        <v>2.1</v>
      </c>
      <c r="D19" s="670">
        <v>2.1</v>
      </c>
      <c r="E19" s="666"/>
      <c r="F19" s="666"/>
      <c r="G19" s="669" t="s">
        <v>480</v>
      </c>
      <c r="H19" s="674" t="s">
        <v>592</v>
      </c>
      <c r="I19" s="667"/>
      <c r="L19" s="91" t="s">
        <v>87</v>
      </c>
    </row>
    <row r="20" spans="1:12" ht="25.5" x14ac:dyDescent="0.25">
      <c r="A20" s="663">
        <v>2</v>
      </c>
      <c r="B20" s="664" t="s">
        <v>500</v>
      </c>
      <c r="C20" s="665">
        <f>SUM(D20:F20)</f>
        <v>2</v>
      </c>
      <c r="D20" s="665">
        <v>2</v>
      </c>
      <c r="E20" s="666"/>
      <c r="F20" s="666"/>
      <c r="G20" s="664" t="s">
        <v>485</v>
      </c>
      <c r="H20" s="664" t="s">
        <v>593</v>
      </c>
      <c r="I20" s="667"/>
      <c r="L20" s="91"/>
    </row>
    <row r="21" spans="1:12" ht="25.5" x14ac:dyDescent="0.25">
      <c r="A21" s="671">
        <v>3</v>
      </c>
      <c r="B21" s="669" t="s">
        <v>484</v>
      </c>
      <c r="C21" s="665">
        <f>SUM(D21:F21)</f>
        <v>0.05</v>
      </c>
      <c r="D21" s="675">
        <v>0.05</v>
      </c>
      <c r="E21" s="666"/>
      <c r="F21" s="666"/>
      <c r="G21" s="664" t="s">
        <v>485</v>
      </c>
      <c r="H21" s="664" t="s">
        <v>594</v>
      </c>
      <c r="I21" s="667"/>
      <c r="L21" s="91"/>
    </row>
    <row r="22" spans="1:12" s="73" customFormat="1" ht="25.5" x14ac:dyDescent="0.25">
      <c r="A22" s="676" t="s">
        <v>32</v>
      </c>
      <c r="B22" s="511" t="s">
        <v>487</v>
      </c>
      <c r="C22" s="677">
        <f>C23</f>
        <v>0.5</v>
      </c>
      <c r="D22" s="677">
        <f>D23</f>
        <v>0.5</v>
      </c>
      <c r="E22" s="677"/>
      <c r="F22" s="677"/>
      <c r="G22" s="511"/>
      <c r="H22" s="661"/>
      <c r="I22" s="514"/>
      <c r="L22" s="285" t="s">
        <v>87</v>
      </c>
    </row>
    <row r="23" spans="1:12" ht="25.5" x14ac:dyDescent="0.25">
      <c r="A23" s="663">
        <v>1</v>
      </c>
      <c r="B23" s="664" t="s">
        <v>488</v>
      </c>
      <c r="C23" s="665">
        <f>SUM(D23:F23)</f>
        <v>0.5</v>
      </c>
      <c r="D23" s="665">
        <v>0.5</v>
      </c>
      <c r="E23" s="666"/>
      <c r="F23" s="666"/>
      <c r="G23" s="664" t="s">
        <v>485</v>
      </c>
      <c r="H23" s="664" t="s">
        <v>595</v>
      </c>
      <c r="I23" s="667"/>
      <c r="L23" s="91" t="s">
        <v>87</v>
      </c>
    </row>
    <row r="24" spans="1:12" s="73" customFormat="1" ht="25.5" x14ac:dyDescent="0.25">
      <c r="A24" s="510" t="s">
        <v>380</v>
      </c>
      <c r="B24" s="660" t="s">
        <v>490</v>
      </c>
      <c r="C24" s="512">
        <f>C25</f>
        <v>1.1200000000000001</v>
      </c>
      <c r="D24" s="512">
        <f>D25</f>
        <v>1.1200000000000001</v>
      </c>
      <c r="E24" s="512"/>
      <c r="F24" s="512"/>
      <c r="G24" s="660"/>
      <c r="H24" s="660"/>
      <c r="I24" s="514"/>
      <c r="L24" s="285" t="s">
        <v>87</v>
      </c>
    </row>
    <row r="25" spans="1:12" ht="25.5" x14ac:dyDescent="0.25">
      <c r="A25" s="663">
        <v>1</v>
      </c>
      <c r="B25" s="664" t="s">
        <v>491</v>
      </c>
      <c r="C25" s="665">
        <f>SUM(D25:F25)</f>
        <v>1.1200000000000001</v>
      </c>
      <c r="D25" s="665">
        <v>1.1200000000000001</v>
      </c>
      <c r="E25" s="666"/>
      <c r="F25" s="666"/>
      <c r="G25" s="664" t="s">
        <v>492</v>
      </c>
      <c r="H25" s="664" t="s">
        <v>493</v>
      </c>
      <c r="I25" s="667"/>
      <c r="L25" s="91" t="s">
        <v>87</v>
      </c>
    </row>
    <row r="26" spans="1:12" ht="25.5" x14ac:dyDescent="0.25">
      <c r="A26" s="273">
        <f>A25+A23+A21+A17+A15+A11</f>
        <v>12</v>
      </c>
      <c r="B26" s="273" t="s">
        <v>110</v>
      </c>
      <c r="C26" s="136">
        <f>C24+C22+C18+C16+C12+C8</f>
        <v>11.34</v>
      </c>
      <c r="D26" s="136">
        <f>D24+D22+D18+D16+D12+D8</f>
        <v>11.34</v>
      </c>
      <c r="E26" s="136">
        <f>E24+E22+E18+E16+E12+E8</f>
        <v>0</v>
      </c>
      <c r="F26" s="136">
        <f>F24+F22+F18+F16+F12+F8</f>
        <v>0</v>
      </c>
      <c r="G26" s="136"/>
      <c r="H26" s="135"/>
      <c r="I26" s="130"/>
      <c r="L26" s="91" t="s">
        <v>87</v>
      </c>
    </row>
    <row r="27" spans="1:12" ht="25.5" x14ac:dyDescent="0.25">
      <c r="L27" s="91" t="s">
        <v>87</v>
      </c>
    </row>
    <row r="28" spans="1:12" ht="25.5" x14ac:dyDescent="0.25">
      <c r="G28" s="826" t="s">
        <v>624</v>
      </c>
      <c r="H28" s="826"/>
      <c r="I28" s="826"/>
      <c r="L28" s="91" t="s">
        <v>87</v>
      </c>
    </row>
    <row r="29" spans="1:12" ht="25.5" x14ac:dyDescent="0.25">
      <c r="L29" s="91" t="s">
        <v>87</v>
      </c>
    </row>
    <row r="30" spans="1:12" ht="25.5" x14ac:dyDescent="0.25">
      <c r="L30" s="91" t="s">
        <v>87</v>
      </c>
    </row>
    <row r="31" spans="1:12" ht="25.5" x14ac:dyDescent="0.25">
      <c r="L31" s="91" t="s">
        <v>87</v>
      </c>
    </row>
    <row r="32" spans="1: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sheetData>
  <mergeCells count="12">
    <mergeCell ref="G28:I28"/>
    <mergeCell ref="G5:G6"/>
    <mergeCell ref="A5:A6"/>
    <mergeCell ref="B5:B6"/>
    <mergeCell ref="A1:I1"/>
    <mergeCell ref="A3:I3"/>
    <mergeCell ref="H5:H6"/>
    <mergeCell ref="I5:I6"/>
    <mergeCell ref="A2:I2"/>
    <mergeCell ref="A4:I4"/>
    <mergeCell ref="C5:C6"/>
    <mergeCell ref="D5:F5"/>
  </mergeCells>
  <phoneticPr fontId="27" type="noConversion"/>
  <printOptions horizontalCentered="1"/>
  <pageMargins left="0.39370078740157483" right="0.39370078740157483" top="0.39370078740157483" bottom="0.39370078740157483" header="0.11811023622047245" footer="0.27559055118110237"/>
  <pageSetup paperSize="9" scale="91" fitToHeight="100" orientation="landscape" verticalDpi="300" r:id="rId1"/>
  <headerFooter>
    <oddFooter>&amp;L&amp;"Times New Roman,nghiêng"&amp;9Phụ lục &amp;A&amp;R&amp;10&amp;P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view="pageLayout" zoomScaleSheetLayoutView="84" workbookViewId="0">
      <selection sqref="A1:I16"/>
    </sheetView>
  </sheetViews>
  <sheetFormatPr defaultColWidth="8.875" defaultRowHeight="12.75" x14ac:dyDescent="0.25"/>
  <cols>
    <col min="1" max="1" width="5.5" style="146" customWidth="1"/>
    <col min="2" max="2" width="30.625" style="59" customWidth="1"/>
    <col min="3" max="3" width="13.125" style="57" customWidth="1"/>
    <col min="4" max="6" width="8" style="57" customWidth="1"/>
    <col min="7" max="7" width="21.5" style="57" customWidth="1"/>
    <col min="8" max="8" width="39.875" style="59" customWidth="1"/>
    <col min="9" max="9" width="15.5" style="57" customWidth="1"/>
    <col min="10" max="16384" width="8.875" style="57"/>
  </cols>
  <sheetData>
    <row r="1" spans="1:9" s="241" customFormat="1" ht="28.5" customHeight="1" x14ac:dyDescent="0.25">
      <c r="A1" s="800" t="s">
        <v>146</v>
      </c>
      <c r="B1" s="800"/>
      <c r="C1" s="800"/>
      <c r="D1" s="800"/>
      <c r="E1" s="800"/>
      <c r="F1" s="800"/>
      <c r="G1" s="800"/>
      <c r="H1" s="800"/>
      <c r="I1" s="800"/>
    </row>
    <row r="2" spans="1:9" s="241" customFormat="1" ht="4.5" customHeight="1" x14ac:dyDescent="0.25">
      <c r="A2" s="790"/>
      <c r="B2" s="790"/>
      <c r="C2" s="790"/>
      <c r="D2" s="790"/>
      <c r="E2" s="790"/>
      <c r="F2" s="790"/>
      <c r="G2" s="790"/>
      <c r="H2" s="790"/>
      <c r="I2" s="790"/>
    </row>
    <row r="3" spans="1:9"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9" ht="16.5" customHeight="1" x14ac:dyDescent="0.25">
      <c r="A4" s="802"/>
      <c r="B4" s="802"/>
      <c r="C4" s="802"/>
      <c r="D4" s="802"/>
      <c r="E4" s="802"/>
      <c r="F4" s="802"/>
      <c r="G4" s="802"/>
      <c r="H4" s="802"/>
      <c r="I4" s="802"/>
    </row>
    <row r="5" spans="1:9" s="146" customFormat="1" ht="24" customHeight="1" x14ac:dyDescent="0.25">
      <c r="A5" s="805" t="s">
        <v>21</v>
      </c>
      <c r="B5" s="804" t="s">
        <v>106</v>
      </c>
      <c r="C5" s="806" t="s">
        <v>98</v>
      </c>
      <c r="D5" s="804" t="s">
        <v>105</v>
      </c>
      <c r="E5" s="804"/>
      <c r="F5" s="804"/>
      <c r="G5" s="804" t="s">
        <v>104</v>
      </c>
      <c r="H5" s="804" t="s">
        <v>103</v>
      </c>
      <c r="I5" s="804" t="s">
        <v>14</v>
      </c>
    </row>
    <row r="6" spans="1:9" s="146" customFormat="1" ht="39" customHeight="1" x14ac:dyDescent="0.25">
      <c r="A6" s="805"/>
      <c r="B6" s="804"/>
      <c r="C6" s="806"/>
      <c r="D6" s="527" t="s">
        <v>13</v>
      </c>
      <c r="E6" s="526" t="s">
        <v>12</v>
      </c>
      <c r="F6" s="526" t="s">
        <v>37</v>
      </c>
      <c r="G6" s="804"/>
      <c r="H6" s="804"/>
      <c r="I6" s="804"/>
    </row>
    <row r="7" spans="1:9" s="146" customFormat="1" ht="24" customHeight="1" x14ac:dyDescent="0.25">
      <c r="A7" s="92">
        <v>-1</v>
      </c>
      <c r="B7" s="92">
        <v>-2</v>
      </c>
      <c r="C7" s="683" t="s">
        <v>102</v>
      </c>
      <c r="D7" s="92">
        <v>-4</v>
      </c>
      <c r="E7" s="92">
        <v>-5</v>
      </c>
      <c r="F7" s="92">
        <v>-6</v>
      </c>
      <c r="G7" s="92">
        <v>-7</v>
      </c>
      <c r="H7" s="92">
        <v>-8</v>
      </c>
      <c r="I7" s="92">
        <v>-9</v>
      </c>
    </row>
    <row r="8" spans="1:9" s="525" customFormat="1" ht="24" customHeight="1" x14ac:dyDescent="0.25">
      <c r="A8" s="684" t="s">
        <v>31</v>
      </c>
      <c r="B8" s="685" t="s">
        <v>126</v>
      </c>
      <c r="C8" s="686">
        <f>C9</f>
        <v>3</v>
      </c>
      <c r="D8" s="686">
        <f t="shared" ref="D8:F8" si="0">D9</f>
        <v>3</v>
      </c>
      <c r="E8" s="687">
        <f t="shared" si="0"/>
        <v>0</v>
      </c>
      <c r="F8" s="687">
        <f t="shared" si="0"/>
        <v>0</v>
      </c>
      <c r="G8" s="687"/>
      <c r="H8" s="684"/>
      <c r="I8" s="684"/>
    </row>
    <row r="9" spans="1:9" s="146" customFormat="1" ht="32.25" customHeight="1" x14ac:dyDescent="0.25">
      <c r="A9" s="140">
        <v>1</v>
      </c>
      <c r="B9" s="139" t="s">
        <v>209</v>
      </c>
      <c r="C9" s="680">
        <v>3</v>
      </c>
      <c r="D9" s="295">
        <v>3</v>
      </c>
      <c r="E9" s="296"/>
      <c r="F9" s="296"/>
      <c r="G9" s="139" t="s">
        <v>128</v>
      </c>
      <c r="H9" s="297" t="s">
        <v>596</v>
      </c>
      <c r="I9" s="139"/>
    </row>
    <row r="10" spans="1:9" s="525" customFormat="1" ht="24" customHeight="1" x14ac:dyDescent="0.25">
      <c r="A10" s="684" t="s">
        <v>27</v>
      </c>
      <c r="B10" s="685" t="s">
        <v>30</v>
      </c>
      <c r="C10" s="688">
        <f>C11+C12</f>
        <v>2.15</v>
      </c>
      <c r="D10" s="688">
        <f t="shared" ref="D10:F10" si="1">D11+D12</f>
        <v>1.98</v>
      </c>
      <c r="E10" s="688">
        <f t="shared" si="1"/>
        <v>0.17</v>
      </c>
      <c r="F10" s="688">
        <f t="shared" si="1"/>
        <v>0</v>
      </c>
      <c r="G10" s="298"/>
      <c r="H10" s="685"/>
      <c r="I10" s="684"/>
    </row>
    <row r="11" spans="1:9" ht="54.75" customHeight="1" x14ac:dyDescent="0.25">
      <c r="A11" s="671">
        <v>1</v>
      </c>
      <c r="B11" s="441" t="s">
        <v>211</v>
      </c>
      <c r="C11" s="680">
        <f>E11</f>
        <v>0.17</v>
      </c>
      <c r="D11" s="689"/>
      <c r="E11" s="690">
        <v>0.17</v>
      </c>
      <c r="F11" s="671"/>
      <c r="G11" s="299" t="s">
        <v>212</v>
      </c>
      <c r="H11" s="691" t="s">
        <v>597</v>
      </c>
      <c r="I11" s="684"/>
    </row>
    <row r="12" spans="1:9" s="73" customFormat="1" ht="54.75" customHeight="1" x14ac:dyDescent="0.25">
      <c r="A12" s="678">
        <v>2</v>
      </c>
      <c r="B12" s="679" t="s">
        <v>213</v>
      </c>
      <c r="C12" s="680">
        <v>1.98</v>
      </c>
      <c r="D12" s="134">
        <v>1.98</v>
      </c>
      <c r="E12" s="134"/>
      <c r="F12" s="134"/>
      <c r="G12" s="681" t="s">
        <v>214</v>
      </c>
      <c r="H12" s="682" t="s">
        <v>215</v>
      </c>
      <c r="I12" s="134"/>
    </row>
    <row r="13" spans="1:9" ht="25.5" customHeight="1" x14ac:dyDescent="0.25">
      <c r="A13" s="273">
        <f>A12+A9</f>
        <v>3</v>
      </c>
      <c r="B13" s="273" t="s">
        <v>110</v>
      </c>
      <c r="C13" s="228">
        <f>C10+C8</f>
        <v>5.15</v>
      </c>
      <c r="D13" s="136">
        <f t="shared" ref="D13:F13" si="2">D10+D8</f>
        <v>4.9800000000000004</v>
      </c>
      <c r="E13" s="136">
        <f t="shared" si="2"/>
        <v>0.17</v>
      </c>
      <c r="F13" s="136">
        <f t="shared" si="2"/>
        <v>0</v>
      </c>
      <c r="G13" s="136"/>
      <c r="H13" s="135"/>
      <c r="I13" s="130"/>
    </row>
    <row r="15" spans="1:9" x14ac:dyDescent="0.25">
      <c r="H15" s="826" t="s">
        <v>624</v>
      </c>
      <c r="I15" s="826"/>
    </row>
    <row r="16" spans="1:9" x14ac:dyDescent="0.25">
      <c r="H16" s="826"/>
      <c r="I16" s="826"/>
    </row>
  </sheetData>
  <mergeCells count="12">
    <mergeCell ref="H15:I16"/>
    <mergeCell ref="A2:I2"/>
    <mergeCell ref="A4:I4"/>
    <mergeCell ref="A3:I3"/>
    <mergeCell ref="A1:I1"/>
    <mergeCell ref="H5:H6"/>
    <mergeCell ref="I5:I6"/>
    <mergeCell ref="A5:A6"/>
    <mergeCell ref="B5:B6"/>
    <mergeCell ref="C5:C6"/>
    <mergeCell ref="D5:F5"/>
    <mergeCell ref="G5:G6"/>
  </mergeCells>
  <phoneticPr fontId="27" type="noConversion"/>
  <printOptions horizontalCentered="1"/>
  <pageMargins left="0.39370078740157483" right="0.39370078740157483" top="0.39370078740157483" bottom="0.39370078740157483" header="0.11811023622047245" footer="0.27559055118110237"/>
  <pageSetup paperSize="9" scale="87" fitToHeight="100" orientation="landscape" verticalDpi="300"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view="pageLayout" topLeftCell="A10" zoomScaleSheetLayoutView="84" workbookViewId="0">
      <selection sqref="A1:I18"/>
    </sheetView>
  </sheetViews>
  <sheetFormatPr defaultColWidth="8.875" defaultRowHeight="12.75" x14ac:dyDescent="0.25"/>
  <cols>
    <col min="1" max="1" width="5.5" style="58" customWidth="1"/>
    <col min="2" max="2" width="30.625" style="59" customWidth="1"/>
    <col min="3" max="3" width="13.125" style="58" customWidth="1"/>
    <col min="4" max="6" width="8" style="58" customWidth="1"/>
    <col min="7" max="7" width="18.375" style="58" customWidth="1"/>
    <col min="8" max="8" width="39.875" style="59" customWidth="1"/>
    <col min="9" max="9" width="8.375" style="57" customWidth="1"/>
    <col min="10" max="16384" width="8.875" style="57"/>
  </cols>
  <sheetData>
    <row r="1" spans="1:11" s="241" customFormat="1" ht="30" customHeight="1" x14ac:dyDescent="0.25">
      <c r="A1" s="800" t="s">
        <v>147</v>
      </c>
      <c r="B1" s="800"/>
      <c r="C1" s="800"/>
      <c r="D1" s="800"/>
      <c r="E1" s="800"/>
      <c r="F1" s="800"/>
      <c r="G1" s="800"/>
      <c r="H1" s="800"/>
      <c r="I1" s="800"/>
    </row>
    <row r="2" spans="1:11" s="241" customFormat="1" ht="16.5" customHeight="1" x14ac:dyDescent="0.25">
      <c r="A2" s="789" t="str">
        <f>'CMD-BO SUNG 2018'!A3:H3</f>
        <v>(Kèm theo Tờ trình số 193/TTr-UBND ngày 03 tháng 7 năm 2019 của Ủy ban nhân dân tỉnh)</v>
      </c>
      <c r="B2" s="789"/>
      <c r="C2" s="789"/>
      <c r="D2" s="789"/>
      <c r="E2" s="789"/>
      <c r="F2" s="789"/>
      <c r="G2" s="789"/>
      <c r="H2" s="789"/>
      <c r="I2" s="789"/>
    </row>
    <row r="3" spans="1:11" ht="16.5" customHeight="1" x14ac:dyDescent="0.25">
      <c r="A3" s="802"/>
      <c r="B3" s="802"/>
      <c r="C3" s="802"/>
      <c r="D3" s="802"/>
      <c r="E3" s="802"/>
      <c r="F3" s="802"/>
      <c r="G3" s="802"/>
      <c r="H3" s="802"/>
      <c r="I3" s="802"/>
      <c r="K3" s="91" t="s">
        <v>87</v>
      </c>
    </row>
    <row r="4" spans="1:11" s="146" customFormat="1" ht="24" customHeight="1" x14ac:dyDescent="0.25">
      <c r="A4" s="807" t="s">
        <v>21</v>
      </c>
      <c r="B4" s="798" t="s">
        <v>41</v>
      </c>
      <c r="C4" s="806" t="s">
        <v>98</v>
      </c>
      <c r="D4" s="804" t="s">
        <v>17</v>
      </c>
      <c r="E4" s="804"/>
      <c r="F4" s="804"/>
      <c r="G4" s="798" t="s">
        <v>100</v>
      </c>
      <c r="H4" s="804" t="s">
        <v>39</v>
      </c>
      <c r="I4" s="804" t="s">
        <v>38</v>
      </c>
      <c r="K4" s="91" t="s">
        <v>87</v>
      </c>
    </row>
    <row r="5" spans="1:11" s="146" customFormat="1" ht="24" customHeight="1" x14ac:dyDescent="0.25">
      <c r="A5" s="807"/>
      <c r="B5" s="798"/>
      <c r="C5" s="806"/>
      <c r="D5" s="526" t="s">
        <v>13</v>
      </c>
      <c r="E5" s="526" t="s">
        <v>12</v>
      </c>
      <c r="F5" s="526" t="s">
        <v>37</v>
      </c>
      <c r="G5" s="798"/>
      <c r="H5" s="804"/>
      <c r="I5" s="804"/>
      <c r="K5" s="91" t="s">
        <v>87</v>
      </c>
    </row>
    <row r="6" spans="1:11" s="146" customFormat="1" ht="25.5" x14ac:dyDescent="0.25">
      <c r="A6" s="92">
        <v>-1</v>
      </c>
      <c r="B6" s="92">
        <v>-2</v>
      </c>
      <c r="C6" s="92" t="s">
        <v>102</v>
      </c>
      <c r="D6" s="92">
        <v>-4</v>
      </c>
      <c r="E6" s="92">
        <v>-5</v>
      </c>
      <c r="F6" s="92">
        <v>-6</v>
      </c>
      <c r="G6" s="92">
        <v>-7</v>
      </c>
      <c r="H6" s="92">
        <v>-8</v>
      </c>
      <c r="I6" s="92">
        <v>-9</v>
      </c>
      <c r="K6" s="91" t="s">
        <v>87</v>
      </c>
    </row>
    <row r="7" spans="1:11" ht="25.5" x14ac:dyDescent="0.25">
      <c r="A7" s="130" t="s">
        <v>31</v>
      </c>
      <c r="B7" s="692" t="s">
        <v>101</v>
      </c>
      <c r="C7" s="478">
        <f>SUM(C8:C9)</f>
        <v>1.3900000000000001</v>
      </c>
      <c r="D7" s="478">
        <f>SUM(D8:D9)</f>
        <v>0.11</v>
      </c>
      <c r="E7" s="478">
        <f>SUM(E8:E9)</f>
        <v>1.28</v>
      </c>
      <c r="F7" s="478">
        <f>SUM(F8:F9)</f>
        <v>0</v>
      </c>
      <c r="G7" s="130"/>
      <c r="H7" s="170"/>
      <c r="I7" s="130"/>
      <c r="K7" s="91" t="s">
        <v>87</v>
      </c>
    </row>
    <row r="8" spans="1:11" s="73" customFormat="1" ht="51" x14ac:dyDescent="0.25">
      <c r="A8" s="481">
        <v>1</v>
      </c>
      <c r="B8" s="693" t="s">
        <v>503</v>
      </c>
      <c r="C8" s="694">
        <f t="shared" ref="C8:C15" si="0">D8+E8+F8</f>
        <v>1.28</v>
      </c>
      <c r="D8" s="694"/>
      <c r="E8" s="694">
        <v>1.28</v>
      </c>
      <c r="F8" s="694"/>
      <c r="G8" s="481" t="s">
        <v>504</v>
      </c>
      <c r="H8" s="519" t="s">
        <v>598</v>
      </c>
      <c r="I8" s="481"/>
      <c r="K8" s="285" t="s">
        <v>87</v>
      </c>
    </row>
    <row r="9" spans="1:11" s="73" customFormat="1" ht="51" x14ac:dyDescent="0.25">
      <c r="A9" s="481">
        <v>2</v>
      </c>
      <c r="B9" s="693" t="s">
        <v>505</v>
      </c>
      <c r="C9" s="694">
        <f t="shared" si="0"/>
        <v>0.11</v>
      </c>
      <c r="D9" s="694">
        <v>0.11</v>
      </c>
      <c r="E9" s="694"/>
      <c r="F9" s="694"/>
      <c r="G9" s="481" t="s">
        <v>506</v>
      </c>
      <c r="H9" s="131" t="s">
        <v>507</v>
      </c>
      <c r="I9" s="481"/>
      <c r="K9" s="285" t="s">
        <v>87</v>
      </c>
    </row>
    <row r="10" spans="1:11" ht="25.5" x14ac:dyDescent="0.25">
      <c r="A10" s="130" t="s">
        <v>27</v>
      </c>
      <c r="B10" s="692" t="s">
        <v>25</v>
      </c>
      <c r="C10" s="478">
        <f>SUM(C11:C12)</f>
        <v>7.2</v>
      </c>
      <c r="D10" s="478">
        <f>SUM(D11:D12)</f>
        <v>5.7</v>
      </c>
      <c r="E10" s="478">
        <f>SUM(E11:E12)</f>
        <v>1.5</v>
      </c>
      <c r="F10" s="478">
        <f>SUM(F11:F12)</f>
        <v>0</v>
      </c>
      <c r="G10" s="130"/>
      <c r="H10" s="273"/>
      <c r="I10" s="130"/>
      <c r="K10" s="91" t="s">
        <v>87</v>
      </c>
    </row>
    <row r="11" spans="1:11" s="213" customFormat="1" ht="51" x14ac:dyDescent="0.25">
      <c r="A11" s="481">
        <v>1</v>
      </c>
      <c r="B11" s="693" t="s">
        <v>508</v>
      </c>
      <c r="C11" s="694">
        <f t="shared" si="0"/>
        <v>1.5</v>
      </c>
      <c r="D11" s="694"/>
      <c r="E11" s="694">
        <v>1.5</v>
      </c>
      <c r="F11" s="694"/>
      <c r="G11" s="481" t="s">
        <v>509</v>
      </c>
      <c r="H11" s="695" t="s">
        <v>599</v>
      </c>
      <c r="I11" s="481"/>
      <c r="K11" s="214"/>
    </row>
    <row r="12" spans="1:11" s="696" customFormat="1" ht="38.25" x14ac:dyDescent="0.2">
      <c r="A12" s="481">
        <v>2</v>
      </c>
      <c r="B12" s="693" t="s">
        <v>510</v>
      </c>
      <c r="C12" s="694">
        <f t="shared" si="0"/>
        <v>5.7</v>
      </c>
      <c r="D12" s="694">
        <v>5.7</v>
      </c>
      <c r="E12" s="694"/>
      <c r="F12" s="694"/>
      <c r="G12" s="481" t="s">
        <v>511</v>
      </c>
      <c r="H12" s="481" t="s">
        <v>512</v>
      </c>
      <c r="I12" s="481"/>
    </row>
    <row r="13" spans="1:11" ht="25.5" x14ac:dyDescent="0.25">
      <c r="A13" s="130" t="s">
        <v>26</v>
      </c>
      <c r="B13" s="692" t="s">
        <v>23</v>
      </c>
      <c r="C13" s="478">
        <f>SUM(C14:C15)</f>
        <v>1.1599999999999999</v>
      </c>
      <c r="D13" s="478">
        <f>SUM(D14:D15)</f>
        <v>1.1599999999999999</v>
      </c>
      <c r="E13" s="478">
        <f>SUM(E14:E15)</f>
        <v>0</v>
      </c>
      <c r="F13" s="478">
        <f>SUM(F14:F15)</f>
        <v>0</v>
      </c>
      <c r="G13" s="130"/>
      <c r="H13" s="130"/>
      <c r="I13" s="130"/>
      <c r="K13" s="91" t="s">
        <v>87</v>
      </c>
    </row>
    <row r="14" spans="1:11" s="73" customFormat="1" ht="38.25" x14ac:dyDescent="0.25">
      <c r="A14" s="481">
        <v>1</v>
      </c>
      <c r="B14" s="693" t="s">
        <v>513</v>
      </c>
      <c r="C14" s="694">
        <f t="shared" si="0"/>
        <v>1</v>
      </c>
      <c r="D14" s="694">
        <v>1</v>
      </c>
      <c r="E14" s="694"/>
      <c r="F14" s="694"/>
      <c r="G14" s="481" t="s">
        <v>514</v>
      </c>
      <c r="H14" s="697" t="s">
        <v>600</v>
      </c>
      <c r="I14" s="481"/>
      <c r="K14" s="285" t="s">
        <v>87</v>
      </c>
    </row>
    <row r="15" spans="1:11" s="73" customFormat="1" ht="51" x14ac:dyDescent="0.25">
      <c r="A15" s="481">
        <v>2</v>
      </c>
      <c r="B15" s="693" t="s">
        <v>516</v>
      </c>
      <c r="C15" s="694">
        <f t="shared" si="0"/>
        <v>0.16</v>
      </c>
      <c r="D15" s="694">
        <v>0.16</v>
      </c>
      <c r="E15" s="694"/>
      <c r="F15" s="694"/>
      <c r="G15" s="481" t="s">
        <v>517</v>
      </c>
      <c r="H15" s="481" t="s">
        <v>601</v>
      </c>
      <c r="I15" s="481"/>
      <c r="K15" s="91"/>
    </row>
    <row r="16" spans="1:11" ht="29.25" customHeight="1" x14ac:dyDescent="0.2">
      <c r="A16" s="273">
        <f>A15+A12+A9</f>
        <v>6</v>
      </c>
      <c r="B16" s="698" t="s">
        <v>110</v>
      </c>
      <c r="C16" s="699">
        <f>C13+C10+C7</f>
        <v>9.75</v>
      </c>
      <c r="D16" s="699">
        <f t="shared" ref="D16:F16" si="1">D13+D10+D7</f>
        <v>6.9700000000000006</v>
      </c>
      <c r="E16" s="699">
        <f t="shared" si="1"/>
        <v>2.7800000000000002</v>
      </c>
      <c r="F16" s="699">
        <f t="shared" si="1"/>
        <v>0</v>
      </c>
      <c r="G16" s="135"/>
      <c r="H16" s="700"/>
      <c r="I16" s="133"/>
      <c r="K16" s="91" t="s">
        <v>87</v>
      </c>
    </row>
    <row r="17" spans="1:11" ht="25.5" x14ac:dyDescent="0.25">
      <c r="A17" s="538"/>
      <c r="B17" s="539"/>
      <c r="C17" s="538"/>
      <c r="D17" s="538"/>
      <c r="E17" s="538"/>
      <c r="F17" s="538"/>
      <c r="G17" s="538"/>
      <c r="H17" s="539"/>
      <c r="I17" s="241"/>
      <c r="K17" s="91" t="s">
        <v>87</v>
      </c>
    </row>
    <row r="18" spans="1:11" ht="25.5" x14ac:dyDescent="0.25">
      <c r="H18" s="826" t="s">
        <v>624</v>
      </c>
      <c r="I18" s="826"/>
      <c r="K18" s="91" t="s">
        <v>87</v>
      </c>
    </row>
    <row r="19" spans="1:11" ht="25.5" x14ac:dyDescent="0.25">
      <c r="H19" s="827"/>
      <c r="I19" s="828"/>
      <c r="K19" s="91" t="s">
        <v>87</v>
      </c>
    </row>
    <row r="20" spans="1:11" ht="25.5" x14ac:dyDescent="0.25">
      <c r="H20" s="827"/>
      <c r="I20" s="828"/>
      <c r="K20" s="91" t="s">
        <v>87</v>
      </c>
    </row>
    <row r="21" spans="1:11" ht="25.5" x14ac:dyDescent="0.25">
      <c r="H21" s="827"/>
      <c r="I21" s="828"/>
      <c r="K21" s="91" t="s">
        <v>87</v>
      </c>
    </row>
    <row r="22" spans="1:11" ht="25.5" x14ac:dyDescent="0.25">
      <c r="H22" s="827"/>
      <c r="I22" s="828"/>
      <c r="K22" s="91" t="s">
        <v>87</v>
      </c>
    </row>
    <row r="23" spans="1:11" ht="25.5" x14ac:dyDescent="0.25">
      <c r="K23" s="91" t="s">
        <v>87</v>
      </c>
    </row>
    <row r="24" spans="1:11" ht="25.5" x14ac:dyDescent="0.25">
      <c r="K24" s="91" t="s">
        <v>87</v>
      </c>
    </row>
    <row r="25" spans="1:11" ht="25.5" x14ac:dyDescent="0.25">
      <c r="K25" s="91" t="s">
        <v>87</v>
      </c>
    </row>
    <row r="26" spans="1:11" ht="25.5" x14ac:dyDescent="0.25">
      <c r="K26" s="91" t="s">
        <v>87</v>
      </c>
    </row>
    <row r="27" spans="1:11" ht="25.5" x14ac:dyDescent="0.25">
      <c r="K27" s="91" t="s">
        <v>87</v>
      </c>
    </row>
    <row r="28" spans="1:11" ht="25.5" x14ac:dyDescent="0.25">
      <c r="K28" s="91" t="s">
        <v>87</v>
      </c>
    </row>
    <row r="29" spans="1:11" ht="25.5" x14ac:dyDescent="0.25">
      <c r="K29" s="91" t="s">
        <v>87</v>
      </c>
    </row>
    <row r="30" spans="1:11" ht="25.5" x14ac:dyDescent="0.25">
      <c r="K30" s="91" t="s">
        <v>87</v>
      </c>
    </row>
    <row r="31" spans="1:11" ht="25.5" x14ac:dyDescent="0.25">
      <c r="K31" s="91" t="s">
        <v>87</v>
      </c>
    </row>
    <row r="32" spans="1:11" ht="25.5" x14ac:dyDescent="0.25">
      <c r="K32" s="91" t="s">
        <v>87</v>
      </c>
    </row>
    <row r="33" spans="11:11" ht="25.5" x14ac:dyDescent="0.25">
      <c r="K33" s="91" t="s">
        <v>87</v>
      </c>
    </row>
    <row r="34" spans="11:11" ht="25.5" x14ac:dyDescent="0.25">
      <c r="K34" s="91" t="s">
        <v>87</v>
      </c>
    </row>
    <row r="35" spans="11:11" ht="25.5" x14ac:dyDescent="0.25">
      <c r="K35" s="91" t="s">
        <v>87</v>
      </c>
    </row>
    <row r="36" spans="11:11" ht="25.5" x14ac:dyDescent="0.25">
      <c r="K36" s="91" t="s">
        <v>87</v>
      </c>
    </row>
    <row r="37" spans="11:11" ht="25.5" x14ac:dyDescent="0.25">
      <c r="K37" s="91" t="s">
        <v>87</v>
      </c>
    </row>
    <row r="38" spans="11:11" ht="25.5" x14ac:dyDescent="0.25">
      <c r="K38" s="91" t="s">
        <v>87</v>
      </c>
    </row>
    <row r="39" spans="11:11" ht="25.5" x14ac:dyDescent="0.25">
      <c r="K39" s="91" t="s">
        <v>87</v>
      </c>
    </row>
    <row r="40" spans="11:11" ht="25.5" x14ac:dyDescent="0.25">
      <c r="K40" s="91" t="s">
        <v>87</v>
      </c>
    </row>
    <row r="41" spans="11:11" ht="25.5" x14ac:dyDescent="0.25">
      <c r="K41" s="91" t="s">
        <v>87</v>
      </c>
    </row>
    <row r="42" spans="11:11" ht="25.5" x14ac:dyDescent="0.25">
      <c r="K42" s="91" t="s">
        <v>87</v>
      </c>
    </row>
    <row r="43" spans="11:11" ht="25.5" x14ac:dyDescent="0.25">
      <c r="K43" s="91" t="s">
        <v>87</v>
      </c>
    </row>
    <row r="44" spans="11:11" ht="25.5" x14ac:dyDescent="0.25">
      <c r="K44" s="91" t="s">
        <v>87</v>
      </c>
    </row>
    <row r="45" spans="11:11" ht="25.5" x14ac:dyDescent="0.25">
      <c r="K45" s="91" t="s">
        <v>87</v>
      </c>
    </row>
    <row r="46" spans="11:11" ht="25.5" x14ac:dyDescent="0.25">
      <c r="K46" s="91" t="s">
        <v>87</v>
      </c>
    </row>
    <row r="47" spans="11:11" ht="25.5" x14ac:dyDescent="0.25">
      <c r="K47" s="91" t="s">
        <v>87</v>
      </c>
    </row>
    <row r="48" spans="11:11" ht="25.5" x14ac:dyDescent="0.25">
      <c r="K48" s="91" t="s">
        <v>87</v>
      </c>
    </row>
    <row r="49" spans="11:11" ht="25.5" x14ac:dyDescent="0.25">
      <c r="K49" s="91" t="s">
        <v>87</v>
      </c>
    </row>
    <row r="50" spans="11:11" ht="25.5" x14ac:dyDescent="0.25">
      <c r="K50" s="91" t="s">
        <v>87</v>
      </c>
    </row>
    <row r="51" spans="11:11" ht="25.5" x14ac:dyDescent="0.25">
      <c r="K51" s="91" t="s">
        <v>87</v>
      </c>
    </row>
    <row r="52" spans="11:11" ht="25.5" x14ac:dyDescent="0.25">
      <c r="K52" s="91" t="s">
        <v>87</v>
      </c>
    </row>
    <row r="53" spans="11:11" ht="25.5" x14ac:dyDescent="0.25">
      <c r="K53" s="91" t="s">
        <v>87</v>
      </c>
    </row>
    <row r="54" spans="11:11" ht="25.5" x14ac:dyDescent="0.25">
      <c r="K54" s="91" t="s">
        <v>87</v>
      </c>
    </row>
    <row r="55" spans="11:11" ht="25.5" x14ac:dyDescent="0.25">
      <c r="K55" s="91" t="s">
        <v>87</v>
      </c>
    </row>
    <row r="56" spans="11:11" ht="25.5" x14ac:dyDescent="0.25">
      <c r="K56" s="91" t="s">
        <v>87</v>
      </c>
    </row>
  </sheetData>
  <mergeCells count="11">
    <mergeCell ref="H18:I18"/>
    <mergeCell ref="A1:I1"/>
    <mergeCell ref="A3:I3"/>
    <mergeCell ref="A2:I2"/>
    <mergeCell ref="I4:I5"/>
    <mergeCell ref="A4:A5"/>
    <mergeCell ref="B4:B5"/>
    <mergeCell ref="C4:C5"/>
    <mergeCell ref="D4:F4"/>
    <mergeCell ref="G4:G5"/>
    <mergeCell ref="H4:H5"/>
  </mergeCells>
  <phoneticPr fontId="27" type="noConversion"/>
  <printOptions horizontalCentered="1"/>
  <pageMargins left="0.39370078740157483" right="0.39370078740157483" top="0.39370078740157483" bottom="0.39370078740157483" header="0.11811023622047245" footer="0.27559055118110237"/>
  <pageSetup paperSize="9" scale="82"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sqref="A1:I20"/>
    </sheetView>
  </sheetViews>
  <sheetFormatPr defaultRowHeight="15.75" x14ac:dyDescent="0.25"/>
  <cols>
    <col min="1" max="1" width="4.5" bestFit="1" customWidth="1"/>
    <col min="2" max="2" width="25.875" customWidth="1"/>
    <col min="3" max="3" width="9.875" customWidth="1"/>
    <col min="4" max="4" width="6" customWidth="1"/>
    <col min="5" max="5" width="6.625" customWidth="1"/>
    <col min="6" max="6" width="6.5" customWidth="1"/>
    <col min="7" max="7" width="12.25" customWidth="1"/>
    <col min="8" max="8" width="39.875" customWidth="1"/>
    <col min="9" max="9" width="7.375" customWidth="1"/>
  </cols>
  <sheetData>
    <row r="1" spans="1:9" x14ac:dyDescent="0.25">
      <c r="A1" s="790" t="s">
        <v>130</v>
      </c>
      <c r="B1" s="790"/>
      <c r="C1" s="790"/>
      <c r="D1" s="790"/>
      <c r="E1" s="790"/>
      <c r="F1" s="790"/>
      <c r="G1" s="790"/>
      <c r="H1" s="790"/>
      <c r="I1" s="790"/>
    </row>
    <row r="2" spans="1:9" x14ac:dyDescent="0.25">
      <c r="A2" s="790" t="s">
        <v>148</v>
      </c>
      <c r="B2" s="790"/>
      <c r="C2" s="790"/>
      <c r="D2" s="790"/>
      <c r="E2" s="790"/>
      <c r="F2" s="790"/>
      <c r="G2" s="790"/>
      <c r="H2" s="790"/>
      <c r="I2" s="790"/>
    </row>
    <row r="3" spans="1:9" x14ac:dyDescent="0.25">
      <c r="A3" s="789" t="str">
        <f>'CMD-BO SUNG 2018'!A3:H3</f>
        <v>(Kèm theo Tờ trình số 193/TTr-UBND ngày 03 tháng 7 năm 2019 của Ủy ban nhân dân tỉnh)</v>
      </c>
      <c r="B3" s="789"/>
      <c r="C3" s="789"/>
      <c r="D3" s="789"/>
      <c r="E3" s="789"/>
      <c r="F3" s="789"/>
      <c r="G3" s="789"/>
      <c r="H3" s="789"/>
      <c r="I3" s="789"/>
    </row>
    <row r="4" spans="1:9" x14ac:dyDescent="0.25">
      <c r="A4" s="802"/>
      <c r="B4" s="802"/>
      <c r="C4" s="802"/>
      <c r="D4" s="802"/>
      <c r="E4" s="802"/>
      <c r="F4" s="802"/>
      <c r="G4" s="802"/>
      <c r="H4" s="802"/>
      <c r="I4" s="802"/>
    </row>
    <row r="5" spans="1:9" s="701" customFormat="1" ht="12.75" x14ac:dyDescent="0.2">
      <c r="A5" s="807" t="s">
        <v>21</v>
      </c>
      <c r="B5" s="798" t="s">
        <v>41</v>
      </c>
      <c r="C5" s="806" t="s">
        <v>602</v>
      </c>
      <c r="D5" s="804" t="s">
        <v>17</v>
      </c>
      <c r="E5" s="804"/>
      <c r="F5" s="804"/>
      <c r="G5" s="798" t="s">
        <v>100</v>
      </c>
      <c r="H5" s="804" t="s">
        <v>577</v>
      </c>
      <c r="I5" s="804" t="s">
        <v>38</v>
      </c>
    </row>
    <row r="6" spans="1:9" s="701" customFormat="1" ht="57" customHeight="1" x14ac:dyDescent="0.2">
      <c r="A6" s="807"/>
      <c r="B6" s="798"/>
      <c r="C6" s="806"/>
      <c r="D6" s="526" t="s">
        <v>13</v>
      </c>
      <c r="E6" s="526" t="s">
        <v>12</v>
      </c>
      <c r="F6" s="526" t="s">
        <v>37</v>
      </c>
      <c r="G6" s="798"/>
      <c r="H6" s="804"/>
      <c r="I6" s="804"/>
    </row>
    <row r="7" spans="1:9" s="701" customFormat="1" ht="25.5" x14ac:dyDescent="0.2">
      <c r="A7" s="92">
        <v>-1</v>
      </c>
      <c r="B7" s="92">
        <v>-2</v>
      </c>
      <c r="C7" s="92" t="s">
        <v>102</v>
      </c>
      <c r="D7" s="92">
        <v>-4</v>
      </c>
      <c r="E7" s="92">
        <v>-5</v>
      </c>
      <c r="F7" s="92">
        <v>-6</v>
      </c>
      <c r="G7" s="92">
        <v>-7</v>
      </c>
      <c r="H7" s="92">
        <v>-8</v>
      </c>
      <c r="I7" s="92">
        <v>-9</v>
      </c>
    </row>
    <row r="8" spans="1:9" s="701" customFormat="1" ht="12.75" x14ac:dyDescent="0.2">
      <c r="A8" s="170" t="s">
        <v>31</v>
      </c>
      <c r="B8" s="702" t="s">
        <v>285</v>
      </c>
      <c r="C8" s="478">
        <f>SUM(C9:C10)</f>
        <v>18.2</v>
      </c>
      <c r="D8" s="478">
        <f>SUM(D9:D10)</f>
        <v>0.2</v>
      </c>
      <c r="E8" s="478">
        <f>SUM(E9:E10)</f>
        <v>18</v>
      </c>
      <c r="F8" s="478"/>
      <c r="G8" s="130"/>
      <c r="H8" s="130"/>
      <c r="I8" s="130"/>
    </row>
    <row r="9" spans="1:9" s="696" customFormat="1" ht="25.5" x14ac:dyDescent="0.2">
      <c r="A9" s="131">
        <v>1</v>
      </c>
      <c r="B9" s="134" t="s">
        <v>411</v>
      </c>
      <c r="C9" s="460">
        <v>18</v>
      </c>
      <c r="D9" s="460"/>
      <c r="E9" s="460">
        <v>18</v>
      </c>
      <c r="F9" s="134"/>
      <c r="G9" s="678" t="s">
        <v>412</v>
      </c>
      <c r="H9" s="678" t="s">
        <v>604</v>
      </c>
      <c r="I9" s="134"/>
    </row>
    <row r="10" spans="1:9" s="701" customFormat="1" ht="25.5" x14ac:dyDescent="0.2">
      <c r="A10" s="703">
        <v>2</v>
      </c>
      <c r="B10" s="704" t="s">
        <v>413</v>
      </c>
      <c r="C10" s="705">
        <v>0.2</v>
      </c>
      <c r="D10" s="705">
        <v>0.2</v>
      </c>
      <c r="E10" s="704"/>
      <c r="F10" s="704"/>
      <c r="G10" s="706" t="s">
        <v>414</v>
      </c>
      <c r="H10" s="706" t="s">
        <v>603</v>
      </c>
      <c r="I10" s="704"/>
    </row>
    <row r="11" spans="1:9" s="701" customFormat="1" ht="12.75" x14ac:dyDescent="0.2">
      <c r="A11" s="170" t="s">
        <v>27</v>
      </c>
      <c r="B11" s="702" t="s">
        <v>28</v>
      </c>
      <c r="C11" s="136">
        <f>C12+C13</f>
        <v>0.4</v>
      </c>
      <c r="D11" s="136">
        <f>D12+D13</f>
        <v>0.4</v>
      </c>
      <c r="E11" s="136"/>
      <c r="F11" s="135"/>
      <c r="G11" s="138"/>
      <c r="H11" s="138"/>
      <c r="I11" s="135"/>
    </row>
    <row r="12" spans="1:9" s="701" customFormat="1" ht="12.75" x14ac:dyDescent="0.2">
      <c r="A12" s="778">
        <v>1</v>
      </c>
      <c r="B12" s="808" t="s">
        <v>400</v>
      </c>
      <c r="C12" s="707">
        <v>0.1</v>
      </c>
      <c r="D12" s="707">
        <v>0.1</v>
      </c>
      <c r="E12" s="708"/>
      <c r="F12" s="708"/>
      <c r="G12" s="707" t="s">
        <v>401</v>
      </c>
      <c r="H12" s="778" t="s">
        <v>548</v>
      </c>
      <c r="I12" s="810"/>
    </row>
    <row r="13" spans="1:9" s="701" customFormat="1" ht="12.75" x14ac:dyDescent="0.2">
      <c r="A13" s="778"/>
      <c r="B13" s="809"/>
      <c r="C13" s="707">
        <v>0.3</v>
      </c>
      <c r="D13" s="707">
        <v>0.3</v>
      </c>
      <c r="E13" s="709"/>
      <c r="F13" s="709"/>
      <c r="G13" s="707" t="s">
        <v>402</v>
      </c>
      <c r="H13" s="778"/>
      <c r="I13" s="810"/>
    </row>
    <row r="14" spans="1:9" s="701" customFormat="1" ht="12.75" x14ac:dyDescent="0.2">
      <c r="A14" s="170" t="s">
        <v>26</v>
      </c>
      <c r="B14" s="702" t="s">
        <v>25</v>
      </c>
      <c r="C14" s="710">
        <f>SUM(C15:C16)</f>
        <v>5.25</v>
      </c>
      <c r="D14" s="710">
        <f>SUM(D15:D16)</f>
        <v>5.25</v>
      </c>
      <c r="E14" s="710"/>
      <c r="F14" s="710"/>
      <c r="G14" s="710"/>
      <c r="H14" s="170"/>
      <c r="I14" s="514"/>
    </row>
    <row r="15" spans="1:9" s="701" customFormat="1" ht="38.25" x14ac:dyDescent="0.2">
      <c r="A15" s="131">
        <v>1</v>
      </c>
      <c r="B15" s="134" t="s">
        <v>405</v>
      </c>
      <c r="C15" s="460">
        <v>0.35</v>
      </c>
      <c r="D15" s="460">
        <v>0.35</v>
      </c>
      <c r="E15" s="134"/>
      <c r="F15" s="134"/>
      <c r="G15" s="678" t="s">
        <v>406</v>
      </c>
      <c r="H15" s="678" t="s">
        <v>575</v>
      </c>
      <c r="I15" s="134"/>
    </row>
    <row r="16" spans="1:9" s="701" customFormat="1" ht="38.25" x14ac:dyDescent="0.2">
      <c r="A16" s="131">
        <v>2</v>
      </c>
      <c r="B16" s="134" t="s">
        <v>415</v>
      </c>
      <c r="C16" s="460">
        <v>4.9000000000000004</v>
      </c>
      <c r="D16" s="460">
        <v>4.9000000000000004</v>
      </c>
      <c r="E16" s="134"/>
      <c r="F16" s="134"/>
      <c r="G16" s="678" t="s">
        <v>408</v>
      </c>
      <c r="H16" s="481" t="s">
        <v>576</v>
      </c>
      <c r="I16" s="134"/>
    </row>
    <row r="17" spans="1:9" s="701" customFormat="1" ht="12.75" x14ac:dyDescent="0.2">
      <c r="A17" s="711">
        <f>A12+A10+A16</f>
        <v>5</v>
      </c>
      <c r="B17" s="148" t="s">
        <v>110</v>
      </c>
      <c r="C17" s="712">
        <f>C14+C11+C8</f>
        <v>23.85</v>
      </c>
      <c r="D17" s="712">
        <f>D14+D11+D8</f>
        <v>5.8500000000000005</v>
      </c>
      <c r="E17" s="712">
        <f>E14+E11+E8</f>
        <v>18</v>
      </c>
      <c r="F17" s="712">
        <f>F14+F11+F8</f>
        <v>0</v>
      </c>
      <c r="G17" s="148"/>
      <c r="H17" s="713"/>
      <c r="I17" s="714"/>
    </row>
    <row r="18" spans="1:9" x14ac:dyDescent="0.25">
      <c r="A18" s="146"/>
      <c r="B18" s="59"/>
      <c r="C18" s="146"/>
      <c r="D18" s="146"/>
      <c r="E18" s="146"/>
      <c r="F18" s="146"/>
      <c r="G18" s="146"/>
      <c r="H18" s="59"/>
      <c r="I18" s="57"/>
    </row>
    <row r="19" spans="1:9" x14ac:dyDescent="0.25">
      <c r="A19" s="146"/>
      <c r="B19" s="59"/>
      <c r="C19" s="146"/>
      <c r="D19" s="146"/>
      <c r="E19" s="146"/>
      <c r="F19" s="146"/>
      <c r="G19" s="146"/>
      <c r="H19" s="826" t="s">
        <v>624</v>
      </c>
      <c r="I19" s="826"/>
    </row>
    <row r="20" spans="1:9" x14ac:dyDescent="0.25">
      <c r="H20" s="826"/>
      <c r="I20" s="826"/>
    </row>
  </sheetData>
  <mergeCells count="16">
    <mergeCell ref="H19:I20"/>
    <mergeCell ref="A12:A13"/>
    <mergeCell ref="B12:B13"/>
    <mergeCell ref="H12:H13"/>
    <mergeCell ref="I12:I13"/>
    <mergeCell ref="A1:I1"/>
    <mergeCell ref="A2:I2"/>
    <mergeCell ref="A3:I3"/>
    <mergeCell ref="A4:I4"/>
    <mergeCell ref="A5:A6"/>
    <mergeCell ref="B5:B6"/>
    <mergeCell ref="C5:C6"/>
    <mergeCell ref="D5:F5"/>
    <mergeCell ref="G5:G6"/>
    <mergeCell ref="H5:H6"/>
    <mergeCell ref="I5:I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Zeros="0" topLeftCell="A13" zoomScaleSheetLayoutView="70" workbookViewId="0">
      <selection sqref="A1:P22"/>
    </sheetView>
  </sheetViews>
  <sheetFormatPr defaultColWidth="6.875" defaultRowHeight="12.75" outlineLevelRow="1" x14ac:dyDescent="0.25"/>
  <cols>
    <col min="1" max="1" width="4.375" style="6" customWidth="1"/>
    <col min="2" max="2" width="30.375" style="7" customWidth="1"/>
    <col min="3" max="3" width="9" style="6" customWidth="1"/>
    <col min="4" max="4" width="7.125" style="38" customWidth="1"/>
    <col min="5" max="5" width="6.125" style="38" customWidth="1"/>
    <col min="6" max="6" width="4.625" style="38" customWidth="1"/>
    <col min="7" max="7" width="6.125" style="38" customWidth="1"/>
    <col min="8" max="8" width="15" style="6" customWidth="1"/>
    <col min="9" max="9" width="12.375" style="6" customWidth="1"/>
    <col min="10" max="13" width="6.625" style="6" customWidth="1"/>
    <col min="14" max="14" width="7.5" style="6" customWidth="1"/>
    <col min="15" max="15" width="28.5" style="7" customWidth="1"/>
    <col min="16" max="16" width="6.875" style="6" customWidth="1"/>
    <col min="17" max="17" width="8.5" style="6" customWidth="1"/>
    <col min="18" max="16384" width="6.875" style="6"/>
  </cols>
  <sheetData>
    <row r="1" spans="1:19" s="41" customFormat="1" ht="20.100000000000001" customHeight="1" x14ac:dyDescent="0.25">
      <c r="A1" s="761" t="s">
        <v>543</v>
      </c>
      <c r="B1" s="761"/>
      <c r="C1" s="761"/>
      <c r="D1" s="761"/>
      <c r="E1" s="761"/>
      <c r="F1" s="761"/>
      <c r="G1" s="761"/>
      <c r="H1" s="761"/>
      <c r="I1" s="761"/>
      <c r="J1" s="761"/>
      <c r="K1" s="761"/>
      <c r="L1" s="761"/>
      <c r="M1" s="761"/>
      <c r="N1" s="761"/>
      <c r="O1" s="761"/>
      <c r="P1" s="761"/>
      <c r="S1" s="46"/>
    </row>
    <row r="2" spans="1:19" s="41" customFormat="1" ht="20.100000000000001" customHeight="1" x14ac:dyDescent="0.25">
      <c r="A2" s="761" t="s">
        <v>67</v>
      </c>
      <c r="B2" s="761"/>
      <c r="C2" s="761"/>
      <c r="D2" s="761"/>
      <c r="E2" s="761"/>
      <c r="F2" s="761"/>
      <c r="G2" s="761"/>
      <c r="H2" s="761"/>
      <c r="I2" s="761"/>
      <c r="J2" s="761"/>
      <c r="K2" s="761"/>
      <c r="L2" s="761"/>
      <c r="M2" s="761"/>
      <c r="N2" s="761"/>
      <c r="O2" s="761"/>
      <c r="P2" s="761"/>
      <c r="S2" s="46"/>
    </row>
    <row r="3" spans="1:19" s="15" customFormat="1" ht="20.100000000000001" customHeight="1" x14ac:dyDescent="0.25">
      <c r="A3" s="762" t="s">
        <v>625</v>
      </c>
      <c r="B3" s="762"/>
      <c r="C3" s="762"/>
      <c r="D3" s="762"/>
      <c r="E3" s="762"/>
      <c r="F3" s="762"/>
      <c r="G3" s="762"/>
      <c r="H3" s="762"/>
      <c r="I3" s="762"/>
      <c r="J3" s="762"/>
      <c r="K3" s="762"/>
      <c r="L3" s="762"/>
      <c r="M3" s="762"/>
      <c r="N3" s="762"/>
      <c r="O3" s="762"/>
      <c r="P3" s="762"/>
      <c r="S3" s="46"/>
    </row>
    <row r="4" spans="1:19" s="41" customFormat="1" ht="15" customHeight="1" x14ac:dyDescent="0.25">
      <c r="A4" s="769"/>
      <c r="B4" s="769"/>
      <c r="C4" s="769"/>
      <c r="D4" s="769"/>
      <c r="E4" s="769"/>
      <c r="F4" s="769"/>
      <c r="G4" s="769"/>
      <c r="H4" s="769"/>
      <c r="I4" s="769"/>
      <c r="J4" s="769"/>
      <c r="K4" s="769"/>
      <c r="L4" s="769"/>
      <c r="M4" s="769"/>
      <c r="N4" s="769"/>
      <c r="O4" s="769"/>
      <c r="P4" s="769"/>
      <c r="S4" s="47" t="s">
        <v>87</v>
      </c>
    </row>
    <row r="5" spans="1:19" s="122" customFormat="1" ht="20.100000000000001" customHeight="1" x14ac:dyDescent="0.25">
      <c r="A5" s="772" t="s">
        <v>21</v>
      </c>
      <c r="B5" s="770" t="s">
        <v>41</v>
      </c>
      <c r="C5" s="770" t="s">
        <v>40</v>
      </c>
      <c r="D5" s="770" t="s">
        <v>73</v>
      </c>
      <c r="E5" s="770"/>
      <c r="F5" s="770"/>
      <c r="G5" s="770"/>
      <c r="H5" s="770" t="s">
        <v>72</v>
      </c>
      <c r="I5" s="770" t="s">
        <v>16</v>
      </c>
      <c r="J5" s="770" t="s">
        <v>15</v>
      </c>
      <c r="K5" s="770"/>
      <c r="L5" s="770"/>
      <c r="M5" s="770"/>
      <c r="N5" s="770"/>
      <c r="O5" s="771" t="s">
        <v>44</v>
      </c>
      <c r="P5" s="770" t="s">
        <v>14</v>
      </c>
      <c r="S5" s="47" t="s">
        <v>87</v>
      </c>
    </row>
    <row r="6" spans="1:19" s="122" customFormat="1" ht="63" customHeight="1" x14ac:dyDescent="0.25">
      <c r="A6" s="772"/>
      <c r="B6" s="770"/>
      <c r="C6" s="770"/>
      <c r="D6" s="336" t="s">
        <v>13</v>
      </c>
      <c r="E6" s="336" t="s">
        <v>12</v>
      </c>
      <c r="F6" s="336" t="s">
        <v>37</v>
      </c>
      <c r="G6" s="336" t="s">
        <v>36</v>
      </c>
      <c r="H6" s="770"/>
      <c r="I6" s="770"/>
      <c r="J6" s="336" t="s">
        <v>10</v>
      </c>
      <c r="K6" s="336" t="s">
        <v>9</v>
      </c>
      <c r="L6" s="336" t="s">
        <v>43</v>
      </c>
      <c r="M6" s="336" t="s">
        <v>35</v>
      </c>
      <c r="N6" s="336" t="s">
        <v>6</v>
      </c>
      <c r="O6" s="771"/>
      <c r="P6" s="770"/>
      <c r="S6" s="47" t="s">
        <v>87</v>
      </c>
    </row>
    <row r="7" spans="1:19" s="244" customFormat="1" ht="33.75" customHeight="1" x14ac:dyDescent="0.25">
      <c r="A7" s="230">
        <v>-1</v>
      </c>
      <c r="B7" s="230">
        <v>-2</v>
      </c>
      <c r="C7" s="230" t="s">
        <v>34</v>
      </c>
      <c r="D7" s="230">
        <v>-4</v>
      </c>
      <c r="E7" s="230" t="s">
        <v>129</v>
      </c>
      <c r="F7" s="230">
        <v>-6</v>
      </c>
      <c r="G7" s="230">
        <v>-7</v>
      </c>
      <c r="H7" s="230">
        <v>-8</v>
      </c>
      <c r="I7" s="230" t="s">
        <v>33</v>
      </c>
      <c r="J7" s="230">
        <v>-10</v>
      </c>
      <c r="K7" s="230">
        <v>-11</v>
      </c>
      <c r="L7" s="230">
        <v>-12</v>
      </c>
      <c r="M7" s="230">
        <v>-13</v>
      </c>
      <c r="N7" s="230">
        <v>-14</v>
      </c>
      <c r="O7" s="395">
        <v>-15</v>
      </c>
      <c r="P7" s="230">
        <v>-16</v>
      </c>
      <c r="S7" s="243" t="s">
        <v>87</v>
      </c>
    </row>
    <row r="8" spans="1:19" s="244" customFormat="1" ht="33.75" customHeight="1" x14ac:dyDescent="0.2">
      <c r="A8" s="371" t="s">
        <v>31</v>
      </c>
      <c r="B8" s="316" t="s">
        <v>469</v>
      </c>
      <c r="C8" s="372">
        <f>SUM(C9:C11)</f>
        <v>3.65</v>
      </c>
      <c r="D8" s="372">
        <f>SUM(D9:D11)</f>
        <v>2.2800000000000002</v>
      </c>
      <c r="E8" s="372"/>
      <c r="F8" s="372"/>
      <c r="G8" s="372">
        <f>SUM(G9:G11)</f>
        <v>1.37</v>
      </c>
      <c r="H8" s="316"/>
      <c r="I8" s="373">
        <f>SUM(I9:I11)</f>
        <v>8.35</v>
      </c>
      <c r="J8" s="373"/>
      <c r="K8" s="373"/>
      <c r="L8" s="373">
        <f>SUM(L9:L11)</f>
        <v>0.34</v>
      </c>
      <c r="M8" s="373">
        <f>SUM(M9:M11)</f>
        <v>7.01</v>
      </c>
      <c r="N8" s="373">
        <f>SUM(N9:N11)</f>
        <v>1</v>
      </c>
      <c r="O8" s="374"/>
      <c r="P8" s="375"/>
      <c r="S8" s="243"/>
    </row>
    <row r="9" spans="1:19" s="244" customFormat="1" ht="33.75" customHeight="1" x14ac:dyDescent="0.2">
      <c r="A9" s="376">
        <v>1</v>
      </c>
      <c r="B9" s="291" t="s">
        <v>470</v>
      </c>
      <c r="C9" s="377">
        <f>SUM(D9:G9)</f>
        <v>0.35</v>
      </c>
      <c r="D9" s="377">
        <v>0.35</v>
      </c>
      <c r="E9" s="378"/>
      <c r="F9" s="378"/>
      <c r="G9" s="378"/>
      <c r="H9" s="291" t="s">
        <v>471</v>
      </c>
      <c r="I9" s="379">
        <f>SUM(J9:N9)</f>
        <v>1</v>
      </c>
      <c r="J9" s="379"/>
      <c r="K9" s="379"/>
      <c r="L9" s="379"/>
      <c r="M9" s="379"/>
      <c r="N9" s="379">
        <v>1</v>
      </c>
      <c r="O9" s="380" t="s">
        <v>472</v>
      </c>
      <c r="P9" s="376"/>
      <c r="S9" s="243"/>
    </row>
    <row r="10" spans="1:19" s="244" customFormat="1" ht="33.75" customHeight="1" x14ac:dyDescent="0.2">
      <c r="A10" s="381">
        <v>2</v>
      </c>
      <c r="B10" s="200" t="s">
        <v>473</v>
      </c>
      <c r="C10" s="377">
        <f>SUM(D10:G10)</f>
        <v>1.3</v>
      </c>
      <c r="D10" s="382">
        <v>0.36</v>
      </c>
      <c r="E10" s="383"/>
      <c r="F10" s="383"/>
      <c r="G10" s="382">
        <f>0.14+0.8</f>
        <v>0.94000000000000006</v>
      </c>
      <c r="H10" s="200" t="s">
        <v>474</v>
      </c>
      <c r="I10" s="379">
        <f>SUM(J10:N10)</f>
        <v>0.85000000000000009</v>
      </c>
      <c r="J10" s="384"/>
      <c r="K10" s="384"/>
      <c r="L10" s="384">
        <v>0.34</v>
      </c>
      <c r="M10" s="385">
        <v>0.51</v>
      </c>
      <c r="N10" s="386"/>
      <c r="O10" s="380" t="s">
        <v>475</v>
      </c>
      <c r="P10" s="375"/>
      <c r="S10" s="243"/>
    </row>
    <row r="11" spans="1:19" s="244" customFormat="1" ht="41.25" customHeight="1" x14ac:dyDescent="0.2">
      <c r="A11" s="381">
        <v>3</v>
      </c>
      <c r="B11" s="200" t="s">
        <v>476</v>
      </c>
      <c r="C11" s="377">
        <f>SUM(D11:G11)</f>
        <v>2</v>
      </c>
      <c r="D11" s="382">
        <v>1.57</v>
      </c>
      <c r="E11" s="383"/>
      <c r="F11" s="383"/>
      <c r="G11" s="382">
        <f>0.31+0.12</f>
        <v>0.43</v>
      </c>
      <c r="H11" s="200" t="s">
        <v>474</v>
      </c>
      <c r="I11" s="379">
        <f>SUM(J11:N11)</f>
        <v>6.5</v>
      </c>
      <c r="J11" s="384"/>
      <c r="K11" s="384"/>
      <c r="L11" s="384"/>
      <c r="M11" s="385">
        <v>6.5</v>
      </c>
      <c r="N11" s="386"/>
      <c r="O11" s="387" t="s">
        <v>477</v>
      </c>
      <c r="P11" s="375"/>
      <c r="S11" s="243"/>
    </row>
    <row r="12" spans="1:19" s="107" customFormat="1" ht="25.5" x14ac:dyDescent="0.2">
      <c r="A12" s="371" t="s">
        <v>27</v>
      </c>
      <c r="B12" s="316" t="s">
        <v>564</v>
      </c>
      <c r="C12" s="372">
        <f>C13</f>
        <v>0.03</v>
      </c>
      <c r="D12" s="372">
        <f>D13</f>
        <v>0.03</v>
      </c>
      <c r="E12" s="372"/>
      <c r="F12" s="372"/>
      <c r="G12" s="372"/>
      <c r="H12" s="316"/>
      <c r="I12" s="373">
        <f>I13</f>
        <v>0.15</v>
      </c>
      <c r="J12" s="373"/>
      <c r="K12" s="373"/>
      <c r="L12" s="373"/>
      <c r="M12" s="373"/>
      <c r="N12" s="373">
        <f>N13</f>
        <v>0.15</v>
      </c>
      <c r="O12" s="374"/>
      <c r="P12" s="375"/>
      <c r="S12" s="103" t="s">
        <v>87</v>
      </c>
    </row>
    <row r="13" spans="1:19" ht="63.75" x14ac:dyDescent="0.2">
      <c r="A13" s="528">
        <v>1</v>
      </c>
      <c r="B13" s="529" t="s">
        <v>565</v>
      </c>
      <c r="C13" s="304">
        <v>0.03</v>
      </c>
      <c r="D13" s="304">
        <v>0.03</v>
      </c>
      <c r="E13" s="530"/>
      <c r="F13" s="530"/>
      <c r="G13" s="531"/>
      <c r="H13" s="529" t="s">
        <v>566</v>
      </c>
      <c r="I13" s="532">
        <v>0.15</v>
      </c>
      <c r="J13" s="533"/>
      <c r="K13" s="533"/>
      <c r="L13" s="533"/>
      <c r="M13" s="534"/>
      <c r="N13" s="532">
        <v>0.15</v>
      </c>
      <c r="O13" s="535" t="s">
        <v>567</v>
      </c>
      <c r="P13" s="536"/>
      <c r="S13" s="47" t="s">
        <v>87</v>
      </c>
    </row>
    <row r="14" spans="1:19" ht="25.5" x14ac:dyDescent="0.2">
      <c r="A14" s="371" t="s">
        <v>26</v>
      </c>
      <c r="B14" s="316" t="s">
        <v>478</v>
      </c>
      <c r="C14" s="372">
        <f>SUM(C15:C17)</f>
        <v>2.75</v>
      </c>
      <c r="D14" s="372">
        <f>SUM(D15:D17)</f>
        <v>2.15</v>
      </c>
      <c r="E14" s="372"/>
      <c r="F14" s="372"/>
      <c r="G14" s="372">
        <f>SUM(G15:G17)</f>
        <v>0.6</v>
      </c>
      <c r="H14" s="316"/>
      <c r="I14" s="373">
        <f>SUM(I15:I17)</f>
        <v>5.8</v>
      </c>
      <c r="J14" s="373"/>
      <c r="K14" s="373"/>
      <c r="L14" s="373"/>
      <c r="M14" s="373">
        <f>SUM(M15:M17)</f>
        <v>5.8</v>
      </c>
      <c r="N14" s="373"/>
      <c r="O14" s="388"/>
      <c r="P14" s="375"/>
      <c r="S14" s="47" t="s">
        <v>87</v>
      </c>
    </row>
    <row r="15" spans="1:19" ht="25.5" x14ac:dyDescent="0.25">
      <c r="A15" s="376">
        <v>1</v>
      </c>
      <c r="B15" s="200" t="s">
        <v>479</v>
      </c>
      <c r="C15" s="377">
        <f>SUM(D15:G15)</f>
        <v>2.1</v>
      </c>
      <c r="D15" s="382">
        <v>2.1</v>
      </c>
      <c r="E15" s="378"/>
      <c r="F15" s="378"/>
      <c r="G15" s="378"/>
      <c r="H15" s="200" t="s">
        <v>480</v>
      </c>
      <c r="I15" s="379">
        <f>SUM(J15:N15)</f>
        <v>4.5</v>
      </c>
      <c r="J15" s="379"/>
      <c r="K15" s="379"/>
      <c r="L15" s="379"/>
      <c r="M15" s="379">
        <v>4.5</v>
      </c>
      <c r="N15" s="379"/>
      <c r="O15" s="184" t="s">
        <v>481</v>
      </c>
      <c r="P15" s="376"/>
      <c r="S15" s="47" t="s">
        <v>87</v>
      </c>
    </row>
    <row r="16" spans="1:19" ht="25.5" x14ac:dyDescent="0.2">
      <c r="A16" s="381">
        <v>2</v>
      </c>
      <c r="B16" s="200" t="s">
        <v>482</v>
      </c>
      <c r="C16" s="377">
        <f>SUM(D16:G16)</f>
        <v>0.6</v>
      </c>
      <c r="D16" s="382"/>
      <c r="E16" s="383"/>
      <c r="F16" s="383"/>
      <c r="G16" s="383">
        <v>0.6</v>
      </c>
      <c r="H16" s="200" t="s">
        <v>480</v>
      </c>
      <c r="I16" s="379">
        <f>SUM(J16:N16)</f>
        <v>1.2</v>
      </c>
      <c r="J16" s="384"/>
      <c r="K16" s="384"/>
      <c r="L16" s="384"/>
      <c r="M16" s="385">
        <v>1.2</v>
      </c>
      <c r="N16" s="389"/>
      <c r="O16" s="184" t="s">
        <v>483</v>
      </c>
      <c r="P16" s="375"/>
      <c r="S16" s="47" t="s">
        <v>87</v>
      </c>
    </row>
    <row r="17" spans="1:19" s="191" customFormat="1" ht="25.5" x14ac:dyDescent="0.2">
      <c r="A17" s="381">
        <v>3</v>
      </c>
      <c r="B17" s="200" t="s">
        <v>484</v>
      </c>
      <c r="C17" s="377">
        <f>SUM(D17:G17)</f>
        <v>0.05</v>
      </c>
      <c r="D17" s="383">
        <v>0.05</v>
      </c>
      <c r="E17" s="383"/>
      <c r="F17" s="383"/>
      <c r="G17" s="383"/>
      <c r="H17" s="291" t="s">
        <v>485</v>
      </c>
      <c r="I17" s="379">
        <f>SUM(J17:N17)</f>
        <v>0.1</v>
      </c>
      <c r="J17" s="384"/>
      <c r="K17" s="384"/>
      <c r="L17" s="384"/>
      <c r="M17" s="379">
        <v>0.1</v>
      </c>
      <c r="N17" s="386"/>
      <c r="O17" s="291" t="s">
        <v>486</v>
      </c>
      <c r="P17" s="375"/>
    </row>
    <row r="18" spans="1:19" s="107" customFormat="1" ht="25.5" outlineLevel="1" x14ac:dyDescent="0.2">
      <c r="A18" s="371" t="s">
        <v>24</v>
      </c>
      <c r="B18" s="316" t="s">
        <v>487</v>
      </c>
      <c r="C18" s="390">
        <f>C19</f>
        <v>0.5</v>
      </c>
      <c r="D18" s="390">
        <f>D19</f>
        <v>0.5</v>
      </c>
      <c r="E18" s="390"/>
      <c r="F18" s="390"/>
      <c r="G18" s="390"/>
      <c r="H18" s="193"/>
      <c r="I18" s="373">
        <f>I19</f>
        <v>1</v>
      </c>
      <c r="J18" s="373"/>
      <c r="K18" s="373"/>
      <c r="L18" s="373"/>
      <c r="M18" s="373">
        <f>M19</f>
        <v>1</v>
      </c>
      <c r="N18" s="373"/>
      <c r="O18" s="374"/>
      <c r="P18" s="375"/>
      <c r="S18" s="103" t="s">
        <v>87</v>
      </c>
    </row>
    <row r="19" spans="1:19" ht="36" customHeight="1" outlineLevel="1" x14ac:dyDescent="0.25">
      <c r="A19" s="376">
        <v>1</v>
      </c>
      <c r="B19" s="291" t="s">
        <v>488</v>
      </c>
      <c r="C19" s="377">
        <f>SUM(D19:G19)</f>
        <v>0.5</v>
      </c>
      <c r="D19" s="377">
        <v>0.5</v>
      </c>
      <c r="E19" s="378"/>
      <c r="F19" s="378"/>
      <c r="G19" s="378"/>
      <c r="H19" s="291" t="s">
        <v>485</v>
      </c>
      <c r="I19" s="379">
        <f>SUM(J19:N19)</f>
        <v>1</v>
      </c>
      <c r="J19" s="379"/>
      <c r="K19" s="379"/>
      <c r="L19" s="379"/>
      <c r="M19" s="379">
        <v>1</v>
      </c>
      <c r="N19" s="379"/>
      <c r="O19" s="291" t="s">
        <v>489</v>
      </c>
      <c r="P19" s="376"/>
      <c r="S19" s="47" t="s">
        <v>87</v>
      </c>
    </row>
    <row r="20" spans="1:19" ht="25.5" x14ac:dyDescent="0.25">
      <c r="A20" s="118">
        <f>A19+A17+A13+A11</f>
        <v>8</v>
      </c>
      <c r="B20" s="116" t="s">
        <v>109</v>
      </c>
      <c r="C20" s="114">
        <f t="shared" ref="C20:N20" si="0">C18+C14+C12+C8</f>
        <v>6.93</v>
      </c>
      <c r="D20" s="114">
        <f t="shared" si="0"/>
        <v>4.96</v>
      </c>
      <c r="E20" s="114">
        <f t="shared" si="0"/>
        <v>0</v>
      </c>
      <c r="F20" s="114">
        <f t="shared" si="0"/>
        <v>0</v>
      </c>
      <c r="G20" s="114">
        <f t="shared" si="0"/>
        <v>1.9700000000000002</v>
      </c>
      <c r="H20" s="114">
        <f t="shared" si="0"/>
        <v>0</v>
      </c>
      <c r="I20" s="114">
        <f t="shared" si="0"/>
        <v>15.3</v>
      </c>
      <c r="J20" s="114">
        <f t="shared" si="0"/>
        <v>0</v>
      </c>
      <c r="K20" s="114">
        <f t="shared" si="0"/>
        <v>0</v>
      </c>
      <c r="L20" s="114">
        <f t="shared" si="0"/>
        <v>0.34</v>
      </c>
      <c r="M20" s="114">
        <f t="shared" si="0"/>
        <v>13.809999999999999</v>
      </c>
      <c r="N20" s="114">
        <f t="shared" si="0"/>
        <v>1.1499999999999999</v>
      </c>
      <c r="O20" s="156"/>
      <c r="P20" s="113"/>
      <c r="S20" s="47" t="s">
        <v>87</v>
      </c>
    </row>
    <row r="21" spans="1:19" ht="25.5" outlineLevel="1" x14ac:dyDescent="0.25">
      <c r="S21" s="47" t="s">
        <v>87</v>
      </c>
    </row>
    <row r="22" spans="1:19" ht="25.5" x14ac:dyDescent="0.25">
      <c r="L22" s="815" t="s">
        <v>624</v>
      </c>
      <c r="M22" s="815"/>
      <c r="N22" s="815"/>
      <c r="O22" s="815"/>
      <c r="P22" s="815"/>
      <c r="S22" s="47" t="s">
        <v>87</v>
      </c>
    </row>
    <row r="23" spans="1:19" ht="25.5" x14ac:dyDescent="0.25">
      <c r="B23" s="6"/>
      <c r="D23" s="6"/>
      <c r="E23" s="6"/>
      <c r="F23" s="6"/>
      <c r="G23" s="6"/>
      <c r="O23" s="6"/>
      <c r="S23" s="47" t="s">
        <v>87</v>
      </c>
    </row>
    <row r="24" spans="1:19" ht="25.5" x14ac:dyDescent="0.25">
      <c r="B24" s="6"/>
      <c r="D24" s="6"/>
      <c r="E24" s="6"/>
      <c r="F24" s="6"/>
      <c r="G24" s="6"/>
      <c r="O24" s="6"/>
      <c r="S24" s="47" t="s">
        <v>87</v>
      </c>
    </row>
    <row r="25" spans="1:19" ht="25.5" x14ac:dyDescent="0.25">
      <c r="B25" s="6"/>
      <c r="D25" s="6"/>
      <c r="E25" s="6"/>
      <c r="F25" s="6"/>
      <c r="G25" s="6"/>
      <c r="O25" s="6"/>
      <c r="S25" s="47" t="s">
        <v>87</v>
      </c>
    </row>
    <row r="26" spans="1:19" ht="25.5" x14ac:dyDescent="0.25">
      <c r="B26" s="6"/>
      <c r="D26" s="6"/>
      <c r="E26" s="6"/>
      <c r="F26" s="6"/>
      <c r="G26" s="6"/>
      <c r="O26" s="6"/>
      <c r="S26" s="47" t="s">
        <v>87</v>
      </c>
    </row>
    <row r="27" spans="1:19" ht="25.5" x14ac:dyDescent="0.25">
      <c r="B27" s="6"/>
      <c r="D27" s="6"/>
      <c r="E27" s="6"/>
      <c r="F27" s="6"/>
      <c r="G27" s="6"/>
      <c r="O27" s="6"/>
      <c r="S27" s="47" t="s">
        <v>87</v>
      </c>
    </row>
  </sheetData>
  <mergeCells count="14">
    <mergeCell ref="L22:P22"/>
    <mergeCell ref="A4:P4"/>
    <mergeCell ref="A2:P2"/>
    <mergeCell ref="A1:P1"/>
    <mergeCell ref="A3:P3"/>
    <mergeCell ref="J5:N5"/>
    <mergeCell ref="O5:O6"/>
    <mergeCell ref="P5:P6"/>
    <mergeCell ref="A5:A6"/>
    <mergeCell ref="B5:B6"/>
    <mergeCell ref="C5:C6"/>
    <mergeCell ref="D5:G5"/>
    <mergeCell ref="H5:H6"/>
    <mergeCell ref="I5:I6"/>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5"/>
  <sheetViews>
    <sheetView showZeros="0" topLeftCell="A31" zoomScaleSheetLayoutView="96" workbookViewId="0">
      <selection activeCell="B9" sqref="B9"/>
    </sheetView>
  </sheetViews>
  <sheetFormatPr defaultColWidth="8.875" defaultRowHeight="12.75" outlineLevelRow="1" x14ac:dyDescent="0.25"/>
  <cols>
    <col min="1" max="1" width="7.125" style="57" customWidth="1"/>
    <col min="2" max="2" width="30.625" style="59" customWidth="1"/>
    <col min="3" max="3" width="13.125" style="58" customWidth="1"/>
    <col min="4" max="6" width="8" style="58" customWidth="1"/>
    <col min="7" max="7" width="23.25" style="57" customWidth="1"/>
    <col min="8" max="8" width="39.875" style="59" customWidth="1"/>
    <col min="9" max="9" width="8.375" style="57" customWidth="1"/>
    <col min="10" max="34" width="8.875" style="57"/>
    <col min="35" max="35" width="8" style="57" customWidth="1"/>
    <col min="36" max="37" width="8.875" style="57"/>
    <col min="38" max="38" width="8" style="57" customWidth="1"/>
    <col min="39" max="16384" width="8.875" style="57"/>
  </cols>
  <sheetData>
    <row r="1" spans="1:12" s="241" customFormat="1" ht="36.75" customHeight="1" x14ac:dyDescent="0.25">
      <c r="A1" s="790" t="s">
        <v>149</v>
      </c>
      <c r="B1" s="790"/>
      <c r="C1" s="790"/>
      <c r="D1" s="790"/>
      <c r="E1" s="790"/>
      <c r="F1" s="790"/>
      <c r="G1" s="790"/>
      <c r="H1" s="790"/>
      <c r="I1" s="790"/>
    </row>
    <row r="2" spans="1:12" s="241" customFormat="1" ht="1.5" customHeight="1" x14ac:dyDescent="0.25">
      <c r="A2" s="790"/>
      <c r="B2" s="790"/>
      <c r="C2" s="790"/>
      <c r="D2" s="790"/>
      <c r="E2" s="790"/>
      <c r="F2" s="790"/>
      <c r="G2" s="790"/>
      <c r="H2" s="790"/>
      <c r="I2" s="790"/>
    </row>
    <row r="3" spans="1:12"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12" ht="11.25" customHeight="1" x14ac:dyDescent="0.25">
      <c r="A4" s="802"/>
      <c r="B4" s="802"/>
      <c r="C4" s="802"/>
      <c r="D4" s="802"/>
      <c r="E4" s="802"/>
      <c r="F4" s="802"/>
      <c r="G4" s="802"/>
      <c r="H4" s="802"/>
      <c r="I4" s="802"/>
      <c r="L4" s="91" t="s">
        <v>87</v>
      </c>
    </row>
    <row r="5" spans="1:12" s="146" customFormat="1" ht="24" customHeight="1" x14ac:dyDescent="0.25">
      <c r="A5" s="812" t="s">
        <v>21</v>
      </c>
      <c r="B5" s="798" t="s">
        <v>41</v>
      </c>
      <c r="C5" s="806" t="s">
        <v>98</v>
      </c>
      <c r="D5" s="784" t="s">
        <v>17</v>
      </c>
      <c r="E5" s="784"/>
      <c r="F5" s="784"/>
      <c r="G5" s="784" t="s">
        <v>108</v>
      </c>
      <c r="H5" s="784" t="s">
        <v>107</v>
      </c>
      <c r="I5" s="804" t="s">
        <v>14</v>
      </c>
      <c r="L5" s="91" t="s">
        <v>87</v>
      </c>
    </row>
    <row r="6" spans="1:12" s="146" customFormat="1" ht="15" customHeight="1" x14ac:dyDescent="0.25">
      <c r="A6" s="812"/>
      <c r="B6" s="798"/>
      <c r="C6" s="806"/>
      <c r="D6" s="337" t="s">
        <v>13</v>
      </c>
      <c r="E6" s="337" t="s">
        <v>12</v>
      </c>
      <c r="F6" s="337" t="s">
        <v>37</v>
      </c>
      <c r="G6" s="784"/>
      <c r="H6" s="784"/>
      <c r="I6" s="804"/>
      <c r="L6" s="91" t="s">
        <v>87</v>
      </c>
    </row>
    <row r="7" spans="1:12" s="264" customFormat="1" ht="11.25" customHeight="1" x14ac:dyDescent="0.25">
      <c r="A7" s="92">
        <v>-1</v>
      </c>
      <c r="B7" s="92">
        <v>-2</v>
      </c>
      <c r="C7" s="92" t="s">
        <v>102</v>
      </c>
      <c r="D7" s="92">
        <v>-4</v>
      </c>
      <c r="E7" s="92">
        <v>-5</v>
      </c>
      <c r="F7" s="92">
        <v>-6</v>
      </c>
      <c r="G7" s="92">
        <v>-7</v>
      </c>
      <c r="H7" s="92">
        <v>-8</v>
      </c>
      <c r="I7" s="92">
        <v>-9</v>
      </c>
      <c r="L7" s="265" t="s">
        <v>87</v>
      </c>
    </row>
    <row r="8" spans="1:12" s="215" customFormat="1" ht="18" customHeight="1" outlineLevel="1" x14ac:dyDescent="0.25">
      <c r="A8" s="486" t="s">
        <v>31</v>
      </c>
      <c r="B8" s="487" t="s">
        <v>126</v>
      </c>
      <c r="C8" s="506">
        <f>SUM(C9)</f>
        <v>1.28</v>
      </c>
      <c r="D8" s="506">
        <f>SUM(D9)</f>
        <v>1.28</v>
      </c>
      <c r="E8" s="506"/>
      <c r="F8" s="506"/>
      <c r="G8" s="486"/>
      <c r="H8" s="488"/>
      <c r="I8" s="489"/>
      <c r="L8" s="216" t="s">
        <v>87</v>
      </c>
    </row>
    <row r="9" spans="1:12" s="188" customFormat="1" ht="60" outlineLevel="1" x14ac:dyDescent="0.25">
      <c r="A9" s="491">
        <v>1</v>
      </c>
      <c r="B9" s="492" t="s">
        <v>416</v>
      </c>
      <c r="C9" s="507">
        <f>D9+E9+F9</f>
        <v>1.28</v>
      </c>
      <c r="D9" s="502">
        <v>1.28</v>
      </c>
      <c r="E9" s="503"/>
      <c r="F9" s="503"/>
      <c r="G9" s="491" t="s">
        <v>417</v>
      </c>
      <c r="H9" s="491" t="s">
        <v>418</v>
      </c>
      <c r="I9" s="490"/>
      <c r="L9" s="189" t="s">
        <v>87</v>
      </c>
    </row>
    <row r="10" spans="1:12" s="188" customFormat="1" ht="20.25" customHeight="1" outlineLevel="1" x14ac:dyDescent="0.25">
      <c r="A10" s="486" t="s">
        <v>27</v>
      </c>
      <c r="B10" s="487" t="s">
        <v>419</v>
      </c>
      <c r="C10" s="506">
        <f>SUM(C11:C12)</f>
        <v>0.39</v>
      </c>
      <c r="D10" s="506">
        <f>SUM(D11:D12)</f>
        <v>0.39</v>
      </c>
      <c r="E10" s="506"/>
      <c r="F10" s="506"/>
      <c r="G10" s="486"/>
      <c r="H10" s="487"/>
      <c r="I10" s="489"/>
      <c r="L10" s="189" t="s">
        <v>87</v>
      </c>
    </row>
    <row r="11" spans="1:12" s="215" customFormat="1" ht="75" outlineLevel="1" x14ac:dyDescent="0.25">
      <c r="A11" s="491">
        <v>1</v>
      </c>
      <c r="B11" s="492" t="s">
        <v>420</v>
      </c>
      <c r="C11" s="507">
        <f>D11+E11+F11</f>
        <v>0.28000000000000003</v>
      </c>
      <c r="D11" s="502">
        <v>0.28000000000000003</v>
      </c>
      <c r="E11" s="503"/>
      <c r="F11" s="503"/>
      <c r="G11" s="491" t="s">
        <v>421</v>
      </c>
      <c r="H11" s="491" t="s">
        <v>422</v>
      </c>
      <c r="I11" s="490"/>
      <c r="L11" s="216" t="s">
        <v>87</v>
      </c>
    </row>
    <row r="12" spans="1:12" s="215" customFormat="1" ht="60" x14ac:dyDescent="0.25">
      <c r="A12" s="491">
        <v>2</v>
      </c>
      <c r="B12" s="492" t="s">
        <v>423</v>
      </c>
      <c r="C12" s="507">
        <f>D12+E12+F12</f>
        <v>0.11</v>
      </c>
      <c r="D12" s="502">
        <v>0.11</v>
      </c>
      <c r="E12" s="503"/>
      <c r="F12" s="503"/>
      <c r="G12" s="491" t="s">
        <v>424</v>
      </c>
      <c r="H12" s="491" t="s">
        <v>425</v>
      </c>
      <c r="I12" s="490"/>
      <c r="L12" s="216" t="s">
        <v>87</v>
      </c>
    </row>
    <row r="13" spans="1:12" s="188" customFormat="1" ht="20.25" customHeight="1" x14ac:dyDescent="0.25">
      <c r="A13" s="486" t="s">
        <v>26</v>
      </c>
      <c r="B13" s="494" t="s">
        <v>42</v>
      </c>
      <c r="C13" s="497">
        <f>SUM(C14:C36)</f>
        <v>10.440000000000001</v>
      </c>
      <c r="D13" s="497">
        <f>SUM(D14:D36)</f>
        <v>10.440000000000001</v>
      </c>
      <c r="E13" s="497"/>
      <c r="F13" s="497"/>
      <c r="G13" s="496"/>
      <c r="H13" s="495"/>
      <c r="I13" s="495"/>
      <c r="L13" s="189" t="s">
        <v>87</v>
      </c>
    </row>
    <row r="14" spans="1:12" s="188" customFormat="1" ht="30" x14ac:dyDescent="0.25">
      <c r="A14" s="491">
        <v>1</v>
      </c>
      <c r="B14" s="498" t="s">
        <v>426</v>
      </c>
      <c r="C14" s="507">
        <f t="shared" ref="C14:C36" si="0">D14+E14+F14</f>
        <v>0.8</v>
      </c>
      <c r="D14" s="502">
        <v>0.8</v>
      </c>
      <c r="E14" s="503"/>
      <c r="F14" s="503"/>
      <c r="G14" s="499" t="s">
        <v>427</v>
      </c>
      <c r="H14" s="811" t="s">
        <v>428</v>
      </c>
      <c r="I14" s="490"/>
      <c r="L14" s="189" t="s">
        <v>87</v>
      </c>
    </row>
    <row r="15" spans="1:12" s="215" customFormat="1" ht="30" outlineLevel="1" x14ac:dyDescent="0.25">
      <c r="A15" s="491">
        <v>2</v>
      </c>
      <c r="B15" s="508" t="s">
        <v>42</v>
      </c>
      <c r="C15" s="507">
        <f t="shared" si="0"/>
        <v>0.2</v>
      </c>
      <c r="D15" s="503">
        <v>0.2</v>
      </c>
      <c r="E15" s="503"/>
      <c r="F15" s="503"/>
      <c r="G15" s="491" t="s">
        <v>429</v>
      </c>
      <c r="H15" s="811"/>
      <c r="I15" s="493"/>
      <c r="L15" s="216" t="s">
        <v>87</v>
      </c>
    </row>
    <row r="16" spans="1:12" s="188" customFormat="1" ht="30" outlineLevel="1" x14ac:dyDescent="0.25">
      <c r="A16" s="544">
        <v>3</v>
      </c>
      <c r="B16" s="492" t="s">
        <v>42</v>
      </c>
      <c r="C16" s="507">
        <f t="shared" si="0"/>
        <v>0.5</v>
      </c>
      <c r="D16" s="503">
        <v>0.5</v>
      </c>
      <c r="E16" s="503"/>
      <c r="F16" s="503"/>
      <c r="G16" s="499" t="s">
        <v>430</v>
      </c>
      <c r="H16" s="811"/>
      <c r="I16" s="509"/>
      <c r="L16" s="189" t="s">
        <v>87</v>
      </c>
    </row>
    <row r="17" spans="1:12" s="215" customFormat="1" ht="30" outlineLevel="1" x14ac:dyDescent="0.25">
      <c r="A17" s="544">
        <v>4</v>
      </c>
      <c r="B17" s="492" t="s">
        <v>42</v>
      </c>
      <c r="C17" s="507">
        <f t="shared" si="0"/>
        <v>0.5</v>
      </c>
      <c r="D17" s="503">
        <v>0.5</v>
      </c>
      <c r="E17" s="503"/>
      <c r="F17" s="503"/>
      <c r="G17" s="491" t="s">
        <v>431</v>
      </c>
      <c r="H17" s="811"/>
      <c r="I17" s="493"/>
      <c r="L17" s="216" t="s">
        <v>87</v>
      </c>
    </row>
    <row r="18" spans="1:12" s="215" customFormat="1" ht="30" outlineLevel="1" x14ac:dyDescent="0.25">
      <c r="A18" s="544">
        <v>5</v>
      </c>
      <c r="B18" s="492" t="s">
        <v>42</v>
      </c>
      <c r="C18" s="507">
        <f t="shared" si="0"/>
        <v>0.35</v>
      </c>
      <c r="D18" s="503">
        <v>0.35</v>
      </c>
      <c r="E18" s="503"/>
      <c r="F18" s="503"/>
      <c r="G18" s="499" t="s">
        <v>432</v>
      </c>
      <c r="H18" s="811"/>
      <c r="I18" s="493"/>
      <c r="L18" s="216" t="s">
        <v>87</v>
      </c>
    </row>
    <row r="19" spans="1:12" s="188" customFormat="1" ht="30" outlineLevel="1" x14ac:dyDescent="0.25">
      <c r="A19" s="544">
        <v>6</v>
      </c>
      <c r="B19" s="492" t="s">
        <v>42</v>
      </c>
      <c r="C19" s="507">
        <f t="shared" si="0"/>
        <v>0.8</v>
      </c>
      <c r="D19" s="503">
        <v>0.8</v>
      </c>
      <c r="E19" s="503"/>
      <c r="F19" s="503"/>
      <c r="G19" s="499" t="s">
        <v>433</v>
      </c>
      <c r="H19" s="811"/>
      <c r="I19" s="493"/>
      <c r="L19" s="189" t="s">
        <v>87</v>
      </c>
    </row>
    <row r="20" spans="1:12" s="215" customFormat="1" ht="14.25" customHeight="1" outlineLevel="1" x14ac:dyDescent="0.25">
      <c r="A20" s="544">
        <v>7</v>
      </c>
      <c r="B20" s="492" t="s">
        <v>42</v>
      </c>
      <c r="C20" s="507">
        <f t="shared" si="0"/>
        <v>0.65</v>
      </c>
      <c r="D20" s="503">
        <v>0.65</v>
      </c>
      <c r="E20" s="503"/>
      <c r="F20" s="503"/>
      <c r="G20" s="499" t="s">
        <v>434</v>
      </c>
      <c r="H20" s="811"/>
      <c r="I20" s="493"/>
      <c r="L20" s="216" t="s">
        <v>87</v>
      </c>
    </row>
    <row r="21" spans="1:12" s="188" customFormat="1" ht="30" outlineLevel="1" x14ac:dyDescent="0.25">
      <c r="A21" s="544">
        <v>8</v>
      </c>
      <c r="B21" s="492" t="s">
        <v>42</v>
      </c>
      <c r="C21" s="507">
        <f t="shared" si="0"/>
        <v>0.05</v>
      </c>
      <c r="D21" s="502">
        <v>0.05</v>
      </c>
      <c r="E21" s="503"/>
      <c r="F21" s="503"/>
      <c r="G21" s="491" t="s">
        <v>435</v>
      </c>
      <c r="H21" s="811"/>
      <c r="I21" s="490"/>
      <c r="L21" s="189" t="s">
        <v>87</v>
      </c>
    </row>
    <row r="22" spans="1:12" s="215" customFormat="1" ht="30" outlineLevel="1" x14ac:dyDescent="0.25">
      <c r="A22" s="544">
        <v>9</v>
      </c>
      <c r="B22" s="500" t="s">
        <v>436</v>
      </c>
      <c r="C22" s="507">
        <f t="shared" si="0"/>
        <v>0.15</v>
      </c>
      <c r="D22" s="503">
        <v>0.15</v>
      </c>
      <c r="E22" s="503"/>
      <c r="F22" s="503"/>
      <c r="G22" s="491" t="s">
        <v>437</v>
      </c>
      <c r="H22" s="811"/>
      <c r="I22" s="493"/>
      <c r="L22" s="216" t="s">
        <v>87</v>
      </c>
    </row>
    <row r="23" spans="1:12" s="188" customFormat="1" ht="25.5" outlineLevel="1" x14ac:dyDescent="0.25">
      <c r="A23" s="544">
        <v>10</v>
      </c>
      <c r="B23" s="500" t="s">
        <v>436</v>
      </c>
      <c r="C23" s="507">
        <f t="shared" si="0"/>
        <v>0.6</v>
      </c>
      <c r="D23" s="503">
        <v>0.6</v>
      </c>
      <c r="E23" s="503"/>
      <c r="F23" s="503"/>
      <c r="G23" s="491" t="s">
        <v>438</v>
      </c>
      <c r="H23" s="811"/>
      <c r="I23" s="493"/>
      <c r="L23" s="189" t="s">
        <v>87</v>
      </c>
    </row>
    <row r="24" spans="1:12" s="215" customFormat="1" ht="12.75" customHeight="1" outlineLevel="1" x14ac:dyDescent="0.25">
      <c r="A24" s="544">
        <v>11</v>
      </c>
      <c r="B24" s="500" t="s">
        <v>436</v>
      </c>
      <c r="C24" s="507">
        <f t="shared" si="0"/>
        <v>0.2</v>
      </c>
      <c r="D24" s="503">
        <v>0.2</v>
      </c>
      <c r="E24" s="503"/>
      <c r="F24" s="503"/>
      <c r="G24" s="491" t="s">
        <v>439</v>
      </c>
      <c r="H24" s="811"/>
      <c r="I24" s="493"/>
      <c r="L24" s="216" t="s">
        <v>87</v>
      </c>
    </row>
    <row r="25" spans="1:12" s="188" customFormat="1" ht="25.5" customHeight="1" outlineLevel="1" x14ac:dyDescent="0.25">
      <c r="A25" s="544">
        <v>12</v>
      </c>
      <c r="B25" s="500" t="s">
        <v>436</v>
      </c>
      <c r="C25" s="507">
        <f t="shared" si="0"/>
        <v>0.4</v>
      </c>
      <c r="D25" s="503">
        <v>0.4</v>
      </c>
      <c r="E25" s="503"/>
      <c r="F25" s="503"/>
      <c r="G25" s="491" t="s">
        <v>440</v>
      </c>
      <c r="H25" s="811"/>
      <c r="I25" s="493"/>
      <c r="L25" s="189" t="s">
        <v>87</v>
      </c>
    </row>
    <row r="26" spans="1:12" s="188" customFormat="1" ht="45" outlineLevel="1" x14ac:dyDescent="0.25">
      <c r="A26" s="544">
        <v>13</v>
      </c>
      <c r="B26" s="500" t="s">
        <v>436</v>
      </c>
      <c r="C26" s="507">
        <f t="shared" si="0"/>
        <v>0.2</v>
      </c>
      <c r="D26" s="503">
        <v>0.2</v>
      </c>
      <c r="E26" s="503"/>
      <c r="F26" s="503"/>
      <c r="G26" s="499" t="s">
        <v>441</v>
      </c>
      <c r="H26" s="811"/>
      <c r="I26" s="493"/>
      <c r="L26" s="189" t="s">
        <v>87</v>
      </c>
    </row>
    <row r="27" spans="1:12" s="188" customFormat="1" ht="30" outlineLevel="1" x14ac:dyDescent="0.25">
      <c r="A27" s="544">
        <v>14</v>
      </c>
      <c r="B27" s="500" t="s">
        <v>436</v>
      </c>
      <c r="C27" s="507">
        <f t="shared" si="0"/>
        <v>0.6</v>
      </c>
      <c r="D27" s="503">
        <v>0.6</v>
      </c>
      <c r="E27" s="503"/>
      <c r="F27" s="503"/>
      <c r="G27" s="499" t="s">
        <v>442</v>
      </c>
      <c r="H27" s="811"/>
      <c r="I27" s="493"/>
      <c r="L27" s="189" t="s">
        <v>87</v>
      </c>
    </row>
    <row r="28" spans="1:12" s="188" customFormat="1" ht="30" outlineLevel="1" x14ac:dyDescent="0.25">
      <c r="A28" s="544">
        <v>15</v>
      </c>
      <c r="B28" s="500" t="s">
        <v>436</v>
      </c>
      <c r="C28" s="507">
        <f t="shared" si="0"/>
        <v>0.5</v>
      </c>
      <c r="D28" s="503">
        <v>0.5</v>
      </c>
      <c r="E28" s="503"/>
      <c r="F28" s="503"/>
      <c r="G28" s="504" t="s">
        <v>443</v>
      </c>
      <c r="H28" s="811"/>
      <c r="I28" s="493"/>
      <c r="L28" s="189" t="s">
        <v>87</v>
      </c>
    </row>
    <row r="29" spans="1:12" s="188" customFormat="1" ht="30" outlineLevel="1" x14ac:dyDescent="0.25">
      <c r="A29" s="544">
        <v>16</v>
      </c>
      <c r="B29" s="500" t="s">
        <v>436</v>
      </c>
      <c r="C29" s="507">
        <f t="shared" si="0"/>
        <v>0.8</v>
      </c>
      <c r="D29" s="502">
        <v>0.8</v>
      </c>
      <c r="E29" s="503"/>
      <c r="F29" s="503"/>
      <c r="G29" s="499" t="s">
        <v>444</v>
      </c>
      <c r="H29" s="811"/>
      <c r="I29" s="490"/>
      <c r="L29" s="189" t="s">
        <v>87</v>
      </c>
    </row>
    <row r="30" spans="1:12" s="188" customFormat="1" ht="30" outlineLevel="1" x14ac:dyDescent="0.25">
      <c r="A30" s="544">
        <v>17</v>
      </c>
      <c r="B30" s="500" t="s">
        <v>436</v>
      </c>
      <c r="C30" s="507">
        <f t="shared" si="0"/>
        <v>0.4</v>
      </c>
      <c r="D30" s="502">
        <v>0.4</v>
      </c>
      <c r="E30" s="503"/>
      <c r="F30" s="503"/>
      <c r="G30" s="499" t="s">
        <v>445</v>
      </c>
      <c r="H30" s="811"/>
      <c r="I30" s="490"/>
      <c r="L30" s="189" t="s">
        <v>87</v>
      </c>
    </row>
    <row r="31" spans="1:12" s="188" customFormat="1" ht="30" outlineLevel="1" x14ac:dyDescent="0.25">
      <c r="A31" s="544">
        <v>18</v>
      </c>
      <c r="B31" s="500" t="s">
        <v>436</v>
      </c>
      <c r="C31" s="507">
        <f t="shared" si="0"/>
        <v>0.9</v>
      </c>
      <c r="D31" s="501">
        <v>0.9</v>
      </c>
      <c r="E31" s="503"/>
      <c r="F31" s="503"/>
      <c r="G31" s="491" t="s">
        <v>446</v>
      </c>
      <c r="H31" s="811"/>
      <c r="I31" s="490"/>
      <c r="L31" s="189" t="s">
        <v>87</v>
      </c>
    </row>
    <row r="32" spans="1:12" s="188" customFormat="1" ht="30" outlineLevel="1" x14ac:dyDescent="0.25">
      <c r="A32" s="544">
        <v>19</v>
      </c>
      <c r="B32" s="492" t="s">
        <v>447</v>
      </c>
      <c r="C32" s="507">
        <f t="shared" si="0"/>
        <v>0.05</v>
      </c>
      <c r="D32" s="503">
        <v>0.05</v>
      </c>
      <c r="E32" s="503"/>
      <c r="F32" s="503"/>
      <c r="G32" s="491" t="s">
        <v>448</v>
      </c>
      <c r="H32" s="811"/>
      <c r="I32" s="493"/>
      <c r="L32" s="189" t="s">
        <v>87</v>
      </c>
    </row>
    <row r="33" spans="1:12" s="188" customFormat="1" ht="45" outlineLevel="1" x14ac:dyDescent="0.25">
      <c r="A33" s="544">
        <v>20</v>
      </c>
      <c r="B33" s="492" t="s">
        <v>447</v>
      </c>
      <c r="C33" s="507">
        <f t="shared" si="0"/>
        <v>0.21</v>
      </c>
      <c r="D33" s="502">
        <v>0.21</v>
      </c>
      <c r="E33" s="503"/>
      <c r="F33" s="503"/>
      <c r="G33" s="499" t="s">
        <v>449</v>
      </c>
      <c r="H33" s="811"/>
      <c r="I33" s="490"/>
      <c r="L33" s="189" t="s">
        <v>87</v>
      </c>
    </row>
    <row r="34" spans="1:12" s="188" customFormat="1" ht="25.5" customHeight="1" outlineLevel="1" x14ac:dyDescent="0.25">
      <c r="A34" s="544">
        <v>21</v>
      </c>
      <c r="B34" s="492" t="s">
        <v>450</v>
      </c>
      <c r="C34" s="507">
        <f t="shared" si="0"/>
        <v>0.03</v>
      </c>
      <c r="D34" s="503">
        <v>0.03</v>
      </c>
      <c r="E34" s="503"/>
      <c r="F34" s="503"/>
      <c r="G34" s="499" t="s">
        <v>451</v>
      </c>
      <c r="H34" s="811"/>
      <c r="I34" s="490"/>
      <c r="L34" s="189" t="s">
        <v>87</v>
      </c>
    </row>
    <row r="35" spans="1:12" s="215" customFormat="1" ht="30" outlineLevel="1" x14ac:dyDescent="0.25">
      <c r="A35" s="544">
        <v>22</v>
      </c>
      <c r="B35" s="492" t="s">
        <v>452</v>
      </c>
      <c r="C35" s="507">
        <f t="shared" si="0"/>
        <v>0.25</v>
      </c>
      <c r="D35" s="503">
        <v>0.25</v>
      </c>
      <c r="E35" s="503"/>
      <c r="F35" s="503"/>
      <c r="G35" s="491" t="s">
        <v>453</v>
      </c>
      <c r="H35" s="811"/>
      <c r="I35" s="490"/>
      <c r="L35" s="216" t="s">
        <v>87</v>
      </c>
    </row>
    <row r="36" spans="1:12" s="188" customFormat="1" ht="25.5" outlineLevel="1" x14ac:dyDescent="0.25">
      <c r="A36" s="544">
        <v>23</v>
      </c>
      <c r="B36" s="492" t="s">
        <v>454</v>
      </c>
      <c r="C36" s="507">
        <f t="shared" si="0"/>
        <v>1.3</v>
      </c>
      <c r="D36" s="503">
        <v>1.3</v>
      </c>
      <c r="E36" s="503"/>
      <c r="F36" s="503"/>
      <c r="G36" s="499" t="s">
        <v>455</v>
      </c>
      <c r="H36" s="811"/>
      <c r="I36" s="490"/>
      <c r="L36" s="189" t="s">
        <v>87</v>
      </c>
    </row>
    <row r="37" spans="1:12" s="215" customFormat="1" ht="18.75" customHeight="1" outlineLevel="1" x14ac:dyDescent="0.25">
      <c r="A37" s="486" t="s">
        <v>24</v>
      </c>
      <c r="B37" s="505" t="s">
        <v>127</v>
      </c>
      <c r="C37" s="507">
        <f>SUM(C38)</f>
        <v>0.25</v>
      </c>
      <c r="D37" s="507">
        <f>SUM(D38)</f>
        <v>0.25</v>
      </c>
      <c r="E37" s="507"/>
      <c r="F37" s="507"/>
      <c r="G37" s="499"/>
      <c r="H37" s="499"/>
      <c r="I37" s="493"/>
      <c r="L37" s="216" t="s">
        <v>87</v>
      </c>
    </row>
    <row r="38" spans="1:12" s="188" customFormat="1" ht="75" x14ac:dyDescent="0.25">
      <c r="A38" s="491">
        <v>1</v>
      </c>
      <c r="B38" s="498" t="s">
        <v>456</v>
      </c>
      <c r="C38" s="507">
        <f>D38+E38+F38</f>
        <v>0.25</v>
      </c>
      <c r="D38" s="503">
        <v>0.25</v>
      </c>
      <c r="E38" s="503"/>
      <c r="F38" s="503"/>
      <c r="G38" s="499" t="s">
        <v>457</v>
      </c>
      <c r="H38" s="491" t="s">
        <v>458</v>
      </c>
      <c r="I38" s="493"/>
      <c r="L38" s="189" t="s">
        <v>87</v>
      </c>
    </row>
    <row r="39" spans="1:12" s="188" customFormat="1" ht="19.5" customHeight="1" x14ac:dyDescent="0.2">
      <c r="A39" s="337">
        <f>A38+A36+A12+A9</f>
        <v>27</v>
      </c>
      <c r="B39" s="733" t="s">
        <v>109</v>
      </c>
      <c r="C39" s="439">
        <f>C8+C10+C13+C37</f>
        <v>12.360000000000001</v>
      </c>
      <c r="D39" s="439">
        <f>D8+D10+D13+D37</f>
        <v>12.360000000000001</v>
      </c>
      <c r="E39" s="442"/>
      <c r="F39" s="442"/>
      <c r="G39" s="443"/>
      <c r="H39" s="438"/>
      <c r="I39" s="440"/>
      <c r="L39" s="189" t="s">
        <v>87</v>
      </c>
    </row>
    <row r="40" spans="1:12" s="188" customFormat="1" ht="9" customHeight="1" x14ac:dyDescent="0.25">
      <c r="B40" s="217"/>
      <c r="C40" s="218"/>
      <c r="D40" s="218"/>
      <c r="E40" s="218"/>
      <c r="F40" s="218"/>
      <c r="H40" s="217"/>
      <c r="L40" s="189" t="s">
        <v>87</v>
      </c>
    </row>
    <row r="41" spans="1:12" ht="25.5" x14ac:dyDescent="0.25">
      <c r="G41" s="826" t="s">
        <v>624</v>
      </c>
      <c r="H41" s="826"/>
      <c r="I41" s="826"/>
      <c r="L41" s="91" t="s">
        <v>87</v>
      </c>
    </row>
    <row r="42" spans="1:12" ht="25.5" x14ac:dyDescent="0.25">
      <c r="L42" s="91" t="s">
        <v>87</v>
      </c>
    </row>
    <row r="43" spans="1:12" ht="25.5" x14ac:dyDescent="0.25">
      <c r="L43" s="91" t="s">
        <v>87</v>
      </c>
    </row>
    <row r="44" spans="1:12" ht="25.5" x14ac:dyDescent="0.25">
      <c r="L44" s="91" t="s">
        <v>87</v>
      </c>
    </row>
    <row r="45" spans="1:12" ht="25.5" x14ac:dyDescent="0.25">
      <c r="L45" s="91" t="s">
        <v>87</v>
      </c>
    </row>
    <row r="46" spans="1:12" ht="25.5" x14ac:dyDescent="0.25">
      <c r="L46" s="91" t="s">
        <v>87</v>
      </c>
    </row>
    <row r="47" spans="1:12" ht="25.5" x14ac:dyDescent="0.25">
      <c r="L47" s="91" t="s">
        <v>87</v>
      </c>
    </row>
    <row r="48" spans="1: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row r="114" spans="12:12" ht="25.5" x14ac:dyDescent="0.25">
      <c r="L114" s="91" t="s">
        <v>87</v>
      </c>
    </row>
    <row r="115" spans="12:12" ht="25.5" x14ac:dyDescent="0.25">
      <c r="L115" s="91" t="s">
        <v>87</v>
      </c>
    </row>
    <row r="116" spans="12:12" ht="25.5" x14ac:dyDescent="0.25">
      <c r="L116" s="91" t="s">
        <v>87</v>
      </c>
    </row>
    <row r="117" spans="12:12" ht="25.5" x14ac:dyDescent="0.25">
      <c r="L117" s="91" t="s">
        <v>87</v>
      </c>
    </row>
    <row r="118" spans="12:12" ht="25.5" x14ac:dyDescent="0.25">
      <c r="L118" s="91" t="s">
        <v>87</v>
      </c>
    </row>
    <row r="119" spans="12:12" ht="25.5" x14ac:dyDescent="0.25">
      <c r="L119" s="91" t="s">
        <v>87</v>
      </c>
    </row>
    <row r="120" spans="12:12" ht="25.5" x14ac:dyDescent="0.25">
      <c r="L120" s="91" t="s">
        <v>87</v>
      </c>
    </row>
    <row r="121" spans="12:12" ht="25.5" x14ac:dyDescent="0.25">
      <c r="L121" s="91" t="s">
        <v>87</v>
      </c>
    </row>
    <row r="122" spans="12:12" ht="25.5" x14ac:dyDescent="0.25">
      <c r="L122" s="91" t="s">
        <v>87</v>
      </c>
    </row>
    <row r="123" spans="12:12" ht="25.5" x14ac:dyDescent="0.25">
      <c r="L123" s="91" t="s">
        <v>87</v>
      </c>
    </row>
    <row r="124" spans="12:12" ht="25.5" x14ac:dyDescent="0.25">
      <c r="L124" s="91" t="s">
        <v>87</v>
      </c>
    </row>
    <row r="125" spans="12:12" ht="25.5" x14ac:dyDescent="0.25">
      <c r="L125" s="91" t="s">
        <v>87</v>
      </c>
    </row>
    <row r="126" spans="12:12" ht="25.5" x14ac:dyDescent="0.25">
      <c r="L126" s="91" t="s">
        <v>87</v>
      </c>
    </row>
    <row r="127" spans="12:12" ht="25.5" x14ac:dyDescent="0.25">
      <c r="L127" s="91" t="s">
        <v>87</v>
      </c>
    </row>
    <row r="128" spans="12:12" ht="25.5" x14ac:dyDescent="0.25">
      <c r="L128" s="91" t="s">
        <v>87</v>
      </c>
    </row>
    <row r="129" spans="12:12" ht="25.5" x14ac:dyDescent="0.25">
      <c r="L129" s="91" t="s">
        <v>87</v>
      </c>
    </row>
    <row r="130" spans="12:12" ht="25.5" x14ac:dyDescent="0.25">
      <c r="L130" s="91" t="s">
        <v>87</v>
      </c>
    </row>
    <row r="131" spans="12:12" ht="25.5" x14ac:dyDescent="0.25">
      <c r="L131" s="91" t="s">
        <v>87</v>
      </c>
    </row>
    <row r="132" spans="12:12" ht="25.5" x14ac:dyDescent="0.25">
      <c r="L132" s="91" t="s">
        <v>87</v>
      </c>
    </row>
    <row r="133" spans="12:12" ht="25.5" x14ac:dyDescent="0.25">
      <c r="L133" s="91" t="s">
        <v>87</v>
      </c>
    </row>
    <row r="134" spans="12:12" ht="25.5" x14ac:dyDescent="0.25">
      <c r="L134" s="91" t="s">
        <v>87</v>
      </c>
    </row>
    <row r="135" spans="12:12" ht="25.5" x14ac:dyDescent="0.25">
      <c r="L135" s="91" t="s">
        <v>87</v>
      </c>
    </row>
    <row r="136" spans="12:12" ht="25.5" x14ac:dyDescent="0.25">
      <c r="L136" s="91" t="s">
        <v>87</v>
      </c>
    </row>
    <row r="137" spans="12:12" ht="25.5" x14ac:dyDescent="0.25">
      <c r="L137" s="91" t="s">
        <v>87</v>
      </c>
    </row>
    <row r="138" spans="12:12" ht="25.5" x14ac:dyDescent="0.25">
      <c r="L138" s="91" t="s">
        <v>87</v>
      </c>
    </row>
    <row r="139" spans="12:12" ht="25.5" x14ac:dyDescent="0.25">
      <c r="L139" s="91" t="s">
        <v>87</v>
      </c>
    </row>
    <row r="140" spans="12:12" ht="25.5" x14ac:dyDescent="0.25">
      <c r="L140" s="91" t="s">
        <v>87</v>
      </c>
    </row>
    <row r="141" spans="12:12" ht="25.5" x14ac:dyDescent="0.25">
      <c r="L141" s="91" t="s">
        <v>87</v>
      </c>
    </row>
    <row r="142" spans="12:12" ht="25.5" x14ac:dyDescent="0.25">
      <c r="L142" s="91" t="s">
        <v>87</v>
      </c>
    </row>
    <row r="143" spans="12:12" ht="25.5" x14ac:dyDescent="0.25">
      <c r="L143" s="91" t="s">
        <v>87</v>
      </c>
    </row>
    <row r="144" spans="12:12" ht="25.5" x14ac:dyDescent="0.25">
      <c r="L144" s="91" t="s">
        <v>87</v>
      </c>
    </row>
    <row r="145" spans="12:12" ht="25.5" x14ac:dyDescent="0.25">
      <c r="L145" s="91" t="s">
        <v>87</v>
      </c>
    </row>
    <row r="146" spans="12:12" ht="25.5" x14ac:dyDescent="0.25">
      <c r="L146" s="91" t="s">
        <v>87</v>
      </c>
    </row>
    <row r="147" spans="12:12" ht="25.5" x14ac:dyDescent="0.25">
      <c r="L147" s="91" t="s">
        <v>87</v>
      </c>
    </row>
    <row r="148" spans="12:12" ht="25.5" x14ac:dyDescent="0.25">
      <c r="L148" s="91" t="s">
        <v>87</v>
      </c>
    </row>
    <row r="149" spans="12:12" ht="25.5" x14ac:dyDescent="0.25">
      <c r="L149" s="91" t="s">
        <v>87</v>
      </c>
    </row>
    <row r="150" spans="12:12" ht="25.5" x14ac:dyDescent="0.25">
      <c r="L150" s="91" t="s">
        <v>87</v>
      </c>
    </row>
    <row r="151" spans="12:12" ht="25.5" x14ac:dyDescent="0.25">
      <c r="L151" s="91" t="s">
        <v>87</v>
      </c>
    </row>
    <row r="152" spans="12:12" ht="25.5" x14ac:dyDescent="0.25">
      <c r="L152" s="91" t="s">
        <v>87</v>
      </c>
    </row>
    <row r="153" spans="12:12" ht="25.5" x14ac:dyDescent="0.25">
      <c r="L153" s="91" t="s">
        <v>87</v>
      </c>
    </row>
    <row r="154" spans="12:12" ht="25.5" x14ac:dyDescent="0.25">
      <c r="L154" s="91" t="s">
        <v>87</v>
      </c>
    </row>
    <row r="155" spans="12:12" ht="25.5" x14ac:dyDescent="0.25">
      <c r="L155" s="91" t="s">
        <v>87</v>
      </c>
    </row>
    <row r="156" spans="12:12" ht="25.5" x14ac:dyDescent="0.25">
      <c r="L156" s="91" t="s">
        <v>87</v>
      </c>
    </row>
    <row r="157" spans="12:12" ht="25.5" x14ac:dyDescent="0.25">
      <c r="L157" s="91" t="s">
        <v>87</v>
      </c>
    </row>
    <row r="158" spans="12:12" ht="25.5" x14ac:dyDescent="0.25">
      <c r="L158" s="91" t="s">
        <v>87</v>
      </c>
    </row>
    <row r="159" spans="12:12" ht="25.5" x14ac:dyDescent="0.25">
      <c r="L159" s="91" t="s">
        <v>87</v>
      </c>
    </row>
    <row r="160" spans="12:12" ht="25.5" x14ac:dyDescent="0.25">
      <c r="L160" s="91" t="s">
        <v>87</v>
      </c>
    </row>
    <row r="161" spans="12:12" ht="25.5" x14ac:dyDescent="0.25">
      <c r="L161" s="91" t="s">
        <v>87</v>
      </c>
    </row>
    <row r="162" spans="12:12" ht="25.5" x14ac:dyDescent="0.25">
      <c r="L162" s="91" t="s">
        <v>87</v>
      </c>
    </row>
    <row r="163" spans="12:12" ht="25.5" x14ac:dyDescent="0.25">
      <c r="L163" s="91" t="s">
        <v>87</v>
      </c>
    </row>
    <row r="164" spans="12:12" ht="25.5" x14ac:dyDescent="0.25">
      <c r="L164" s="91" t="s">
        <v>87</v>
      </c>
    </row>
    <row r="165" spans="12:12" ht="25.5" x14ac:dyDescent="0.25">
      <c r="L165" s="91" t="s">
        <v>87</v>
      </c>
    </row>
  </sheetData>
  <mergeCells count="13">
    <mergeCell ref="G41:I41"/>
    <mergeCell ref="H14:H36"/>
    <mergeCell ref="A1:I1"/>
    <mergeCell ref="A2:I2"/>
    <mergeCell ref="A4:I4"/>
    <mergeCell ref="A3:I3"/>
    <mergeCell ref="A5:A6"/>
    <mergeCell ref="B5:B6"/>
    <mergeCell ref="C5:C6"/>
    <mergeCell ref="D5:F5"/>
    <mergeCell ref="G5:G6"/>
    <mergeCell ref="H5:H6"/>
    <mergeCell ref="I5:I6"/>
  </mergeCells>
  <phoneticPr fontId="27" type="noConversion"/>
  <conditionalFormatting sqref="B10:B11 B20:B21">
    <cfRule type="cellIs" dxfId="1" priority="2" stopIfTrue="1" operator="equal">
      <formula>0</formula>
    </cfRule>
  </conditionalFormatting>
  <printOptions horizontalCentered="1"/>
  <pageMargins left="0.39370078740157483" right="0.39370078740157483" top="0.39370078740157483" bottom="0.39370078740157483" header="0.11811023622047245" footer="0.27559055118110237"/>
  <pageSetup paperSize="9" scale="89" fitToHeight="100" orientation="landscape" r:id="rId1"/>
  <headerFooter>
    <oddFooter>&amp;L&amp;9Phụ lục &amp;A&amp;R&amp;10&amp;P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64"/>
  <sheetViews>
    <sheetView view="pageLayout" topLeftCell="A13" zoomScaleSheetLayoutView="84" workbookViewId="0">
      <selection activeCell="G10" sqref="G10"/>
    </sheetView>
  </sheetViews>
  <sheetFormatPr defaultColWidth="8.875" defaultRowHeight="12.75" x14ac:dyDescent="0.25"/>
  <cols>
    <col min="1" max="1" width="5.5" style="58" customWidth="1"/>
    <col min="2" max="2" width="22.875" style="59" customWidth="1"/>
    <col min="3" max="3" width="12.625" style="146" customWidth="1"/>
    <col min="4" max="4" width="8" style="146" customWidth="1"/>
    <col min="5" max="5" width="7.25" style="146" customWidth="1"/>
    <col min="6" max="6" width="7.5" style="146" customWidth="1"/>
    <col min="7" max="7" width="26.625" style="57" customWidth="1"/>
    <col min="8" max="8" width="49.75" style="59" customWidth="1"/>
    <col min="9" max="9" width="8.375" style="57" customWidth="1"/>
    <col min="10" max="62" width="8.875" style="60"/>
    <col min="63" max="16384" width="8.875" style="57"/>
  </cols>
  <sheetData>
    <row r="1" spans="1:62" s="241" customFormat="1" ht="33.75" customHeight="1" x14ac:dyDescent="0.25">
      <c r="A1" s="790" t="s">
        <v>150</v>
      </c>
      <c r="B1" s="790"/>
      <c r="C1" s="790"/>
      <c r="D1" s="790"/>
      <c r="E1" s="790"/>
      <c r="F1" s="790"/>
      <c r="G1" s="790"/>
      <c r="H1" s="790"/>
      <c r="I1" s="790"/>
    </row>
    <row r="2" spans="1:62" s="241" customFormat="1" ht="6" customHeight="1" x14ac:dyDescent="0.25">
      <c r="A2" s="790"/>
      <c r="B2" s="790"/>
      <c r="C2" s="790"/>
      <c r="D2" s="790"/>
      <c r="E2" s="790"/>
      <c r="F2" s="790"/>
      <c r="G2" s="790"/>
      <c r="H2" s="790"/>
      <c r="I2" s="790"/>
    </row>
    <row r="3" spans="1:62"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62" ht="13.5" customHeight="1" x14ac:dyDescent="0.25">
      <c r="A4" s="802"/>
      <c r="B4" s="802"/>
      <c r="C4" s="802"/>
      <c r="D4" s="802"/>
      <c r="E4" s="802"/>
      <c r="F4" s="802"/>
      <c r="G4" s="802"/>
      <c r="H4" s="802"/>
      <c r="I4" s="802"/>
      <c r="J4" s="57"/>
      <c r="K4" s="57"/>
      <c r="L4" s="91" t="s">
        <v>87</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row>
    <row r="5" spans="1:62" s="146" customFormat="1" ht="19.5" customHeight="1" x14ac:dyDescent="0.25">
      <c r="A5" s="807" t="s">
        <v>21</v>
      </c>
      <c r="B5" s="798" t="s">
        <v>41</v>
      </c>
      <c r="C5" s="806" t="s">
        <v>98</v>
      </c>
      <c r="D5" s="804" t="s">
        <v>17</v>
      </c>
      <c r="E5" s="804"/>
      <c r="F5" s="804"/>
      <c r="G5" s="798" t="s">
        <v>100</v>
      </c>
      <c r="H5" s="804" t="s">
        <v>39</v>
      </c>
      <c r="I5" s="804" t="s">
        <v>38</v>
      </c>
      <c r="J5" s="61"/>
      <c r="K5" s="61"/>
      <c r="L5" s="91" t="s">
        <v>87</v>
      </c>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row>
    <row r="6" spans="1:62" s="146" customFormat="1" ht="20.25" customHeight="1" x14ac:dyDescent="0.25">
      <c r="A6" s="807"/>
      <c r="B6" s="798"/>
      <c r="C6" s="806"/>
      <c r="D6" s="339" t="s">
        <v>13</v>
      </c>
      <c r="E6" s="339" t="s">
        <v>12</v>
      </c>
      <c r="F6" s="339" t="s">
        <v>37</v>
      </c>
      <c r="G6" s="798"/>
      <c r="H6" s="804"/>
      <c r="I6" s="804"/>
      <c r="J6" s="61"/>
      <c r="K6" s="61"/>
      <c r="L6" s="91" t="s">
        <v>87</v>
      </c>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row>
    <row r="7" spans="1:62" s="264" customFormat="1" ht="14.25" customHeight="1" x14ac:dyDescent="0.25">
      <c r="A7" s="92">
        <v>-1</v>
      </c>
      <c r="B7" s="92">
        <v>-2</v>
      </c>
      <c r="C7" s="92" t="s">
        <v>102</v>
      </c>
      <c r="D7" s="92">
        <v>-4</v>
      </c>
      <c r="E7" s="92">
        <v>-5</v>
      </c>
      <c r="F7" s="92">
        <v>-6</v>
      </c>
      <c r="G7" s="92">
        <v>-7</v>
      </c>
      <c r="H7" s="92">
        <v>-8</v>
      </c>
      <c r="I7" s="92">
        <v>-9</v>
      </c>
      <c r="J7" s="267"/>
      <c r="K7" s="267"/>
      <c r="L7" s="265" t="s">
        <v>87</v>
      </c>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row>
    <row r="8" spans="1:62" ht="13.5" customHeight="1" x14ac:dyDescent="0.2">
      <c r="A8" s="449" t="s">
        <v>31</v>
      </c>
      <c r="B8" s="444" t="s">
        <v>30</v>
      </c>
      <c r="C8" s="249">
        <f>C9+C10</f>
        <v>0.61</v>
      </c>
      <c r="D8" s="249">
        <f>D9+D10</f>
        <v>0.61</v>
      </c>
      <c r="E8" s="249">
        <f>E9+E10</f>
        <v>0</v>
      </c>
      <c r="F8" s="249">
        <f>F9+F10</f>
        <v>0</v>
      </c>
      <c r="G8" s="450"/>
      <c r="H8" s="451"/>
      <c r="I8" s="449"/>
      <c r="L8" s="91" t="s">
        <v>87</v>
      </c>
    </row>
    <row r="9" spans="1:62" ht="38.25" x14ac:dyDescent="0.2">
      <c r="A9" s="445">
        <v>1</v>
      </c>
      <c r="B9" s="446" t="s">
        <v>292</v>
      </c>
      <c r="C9" s="447">
        <v>0.25</v>
      </c>
      <c r="D9" s="447">
        <v>0.25</v>
      </c>
      <c r="E9" s="447"/>
      <c r="F9" s="447"/>
      <c r="G9" s="446" t="s">
        <v>293</v>
      </c>
      <c r="H9" s="448" t="s">
        <v>611</v>
      </c>
      <c r="I9" s="452"/>
      <c r="L9" s="91" t="s">
        <v>87</v>
      </c>
    </row>
    <row r="10" spans="1:62" ht="42" customHeight="1" x14ac:dyDescent="0.25">
      <c r="A10" s="445">
        <v>2</v>
      </c>
      <c r="B10" s="446" t="s">
        <v>295</v>
      </c>
      <c r="C10" s="447">
        <v>0.36</v>
      </c>
      <c r="D10" s="447">
        <v>0.36</v>
      </c>
      <c r="E10" s="447"/>
      <c r="F10" s="447"/>
      <c r="G10" s="446" t="s">
        <v>296</v>
      </c>
      <c r="H10" s="448" t="s">
        <v>297</v>
      </c>
      <c r="I10" s="448"/>
      <c r="L10" s="91" t="s">
        <v>87</v>
      </c>
    </row>
    <row r="11" spans="1:62" ht="15" customHeight="1" x14ac:dyDescent="0.25">
      <c r="A11" s="449" t="s">
        <v>27</v>
      </c>
      <c r="B11" s="453" t="s">
        <v>25</v>
      </c>
      <c r="C11" s="249">
        <f>C12+C13+C14+C15+C16+C17+C18+C19</f>
        <v>8.2999999999999989</v>
      </c>
      <c r="D11" s="249">
        <f>D12+D13+D14+D15+D16+D17+D18+D19</f>
        <v>8.2999999999999989</v>
      </c>
      <c r="E11" s="249">
        <f>E12+E13+E14+E15+E16+E17+E18+E19</f>
        <v>0</v>
      </c>
      <c r="F11" s="249">
        <f>F12+F13+F14+F15+F16+F17+F18+F19</f>
        <v>0</v>
      </c>
      <c r="G11" s="450"/>
      <c r="H11" s="451"/>
      <c r="I11" s="451"/>
      <c r="L11" s="91" t="s">
        <v>87</v>
      </c>
    </row>
    <row r="12" spans="1:62" ht="51" x14ac:dyDescent="0.25">
      <c r="A12" s="445">
        <v>1</v>
      </c>
      <c r="B12" s="446" t="s">
        <v>42</v>
      </c>
      <c r="C12" s="447">
        <v>2</v>
      </c>
      <c r="D12" s="447">
        <v>2</v>
      </c>
      <c r="E12" s="447"/>
      <c r="F12" s="447"/>
      <c r="G12" s="446" t="s">
        <v>298</v>
      </c>
      <c r="H12" s="448" t="s">
        <v>299</v>
      </c>
      <c r="I12" s="448"/>
      <c r="L12" s="91" t="s">
        <v>87</v>
      </c>
    </row>
    <row r="13" spans="1:62" ht="63.75" x14ac:dyDescent="0.25">
      <c r="A13" s="445">
        <v>2</v>
      </c>
      <c r="B13" s="446" t="s">
        <v>42</v>
      </c>
      <c r="C13" s="447">
        <v>0.55000000000000004</v>
      </c>
      <c r="D13" s="447">
        <v>0.55000000000000004</v>
      </c>
      <c r="E13" s="447"/>
      <c r="F13" s="447"/>
      <c r="G13" s="446" t="s">
        <v>300</v>
      </c>
      <c r="H13" s="448" t="s">
        <v>612</v>
      </c>
      <c r="I13" s="448"/>
      <c r="L13" s="91" t="s">
        <v>87</v>
      </c>
    </row>
    <row r="14" spans="1:62" ht="51" x14ac:dyDescent="0.25">
      <c r="A14" s="445">
        <v>3</v>
      </c>
      <c r="B14" s="446" t="s">
        <v>42</v>
      </c>
      <c r="C14" s="447">
        <v>0.6</v>
      </c>
      <c r="D14" s="447">
        <v>0.6</v>
      </c>
      <c r="E14" s="447"/>
      <c r="F14" s="447"/>
      <c r="G14" s="446" t="s">
        <v>304</v>
      </c>
      <c r="H14" s="448" t="s">
        <v>305</v>
      </c>
      <c r="I14" s="448"/>
      <c r="L14" s="91" t="s">
        <v>87</v>
      </c>
    </row>
    <row r="15" spans="1:62" ht="38.25" x14ac:dyDescent="0.25">
      <c r="A15" s="445">
        <v>4</v>
      </c>
      <c r="B15" s="446" t="s">
        <v>42</v>
      </c>
      <c r="C15" s="447">
        <v>2.2000000000000002</v>
      </c>
      <c r="D15" s="447">
        <v>2.2000000000000002</v>
      </c>
      <c r="E15" s="447"/>
      <c r="F15" s="447"/>
      <c r="G15" s="454" t="s">
        <v>306</v>
      </c>
      <c r="H15" s="448" t="s">
        <v>307</v>
      </c>
      <c r="I15" s="448"/>
      <c r="L15" s="91" t="s">
        <v>87</v>
      </c>
    </row>
    <row r="16" spans="1:62" ht="38.25" x14ac:dyDescent="0.25">
      <c r="A16" s="445">
        <v>5</v>
      </c>
      <c r="B16" s="446" t="s">
        <v>42</v>
      </c>
      <c r="C16" s="447">
        <v>2</v>
      </c>
      <c r="D16" s="447">
        <v>2</v>
      </c>
      <c r="E16" s="447"/>
      <c r="F16" s="447"/>
      <c r="G16" s="446" t="s">
        <v>308</v>
      </c>
      <c r="H16" s="448" t="s">
        <v>309</v>
      </c>
      <c r="I16" s="445"/>
      <c r="L16" s="91" t="s">
        <v>87</v>
      </c>
    </row>
    <row r="17" spans="1:62" ht="38.25" x14ac:dyDescent="0.25">
      <c r="A17" s="445">
        <v>6</v>
      </c>
      <c r="B17" s="446" t="s">
        <v>42</v>
      </c>
      <c r="C17" s="447">
        <v>0.52</v>
      </c>
      <c r="D17" s="447">
        <v>0.52</v>
      </c>
      <c r="E17" s="447"/>
      <c r="F17" s="447"/>
      <c r="G17" s="446" t="s">
        <v>327</v>
      </c>
      <c r="H17" s="448" t="s">
        <v>328</v>
      </c>
      <c r="I17" s="448"/>
      <c r="J17" s="57"/>
      <c r="K17" s="57"/>
      <c r="L17" s="91" t="s">
        <v>87</v>
      </c>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row>
    <row r="18" spans="1:62" s="188" customFormat="1" ht="38.25" x14ac:dyDescent="0.25">
      <c r="A18" s="445">
        <v>7</v>
      </c>
      <c r="B18" s="446" t="s">
        <v>312</v>
      </c>
      <c r="C18" s="447">
        <v>0.15</v>
      </c>
      <c r="D18" s="447">
        <v>0.15</v>
      </c>
      <c r="E18" s="447"/>
      <c r="F18" s="447"/>
      <c r="G18" s="446" t="s">
        <v>313</v>
      </c>
      <c r="H18" s="448" t="s">
        <v>314</v>
      </c>
      <c r="I18" s="448"/>
      <c r="L18" s="189"/>
    </row>
    <row r="19" spans="1:62" s="128" customFormat="1" ht="51" x14ac:dyDescent="0.25">
      <c r="A19" s="445">
        <v>8</v>
      </c>
      <c r="B19" s="446" t="s">
        <v>42</v>
      </c>
      <c r="C19" s="447">
        <v>0.28000000000000003</v>
      </c>
      <c r="D19" s="447">
        <v>0.28000000000000003</v>
      </c>
      <c r="E19" s="447"/>
      <c r="F19" s="447"/>
      <c r="G19" s="446" t="s">
        <v>315</v>
      </c>
      <c r="H19" s="448" t="s">
        <v>316</v>
      </c>
      <c r="I19" s="448"/>
      <c r="J19" s="141"/>
      <c r="K19" s="141"/>
      <c r="L19" s="129" t="s">
        <v>87</v>
      </c>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row>
    <row r="20" spans="1:62" ht="18" customHeight="1" x14ac:dyDescent="0.25">
      <c r="A20" s="273">
        <f>A19+A10</f>
        <v>10</v>
      </c>
      <c r="B20" s="273" t="s">
        <v>110</v>
      </c>
      <c r="C20" s="136">
        <f>C11+C8</f>
        <v>8.9099999999999984</v>
      </c>
      <c r="D20" s="136">
        <f t="shared" ref="D20:F20" si="0">D11+D8</f>
        <v>8.9099999999999984</v>
      </c>
      <c r="E20" s="136">
        <f t="shared" si="0"/>
        <v>0</v>
      </c>
      <c r="F20" s="136">
        <f t="shared" si="0"/>
        <v>0</v>
      </c>
      <c r="G20" s="136"/>
      <c r="H20" s="132"/>
      <c r="I20" s="130"/>
      <c r="L20" s="91" t="s">
        <v>87</v>
      </c>
    </row>
    <row r="21" spans="1:62" ht="8.25" customHeight="1" x14ac:dyDescent="0.25">
      <c r="L21" s="91" t="s">
        <v>87</v>
      </c>
    </row>
    <row r="22" spans="1:62" ht="18.75" customHeight="1" x14ac:dyDescent="0.25">
      <c r="H22" s="825" t="s">
        <v>624</v>
      </c>
      <c r="I22" s="825"/>
      <c r="L22" s="91" t="s">
        <v>87</v>
      </c>
    </row>
    <row r="23" spans="1:62" ht="25.5" x14ac:dyDescent="0.25">
      <c r="H23" s="286"/>
      <c r="I23" s="128"/>
      <c r="L23" s="91" t="s">
        <v>87</v>
      </c>
    </row>
    <row r="24" spans="1:62" ht="25.5" x14ac:dyDescent="0.25">
      <c r="L24" s="91" t="s">
        <v>87</v>
      </c>
    </row>
    <row r="25" spans="1:62" ht="25.5" x14ac:dyDescent="0.25">
      <c r="L25" s="91" t="s">
        <v>87</v>
      </c>
    </row>
    <row r="26" spans="1:62" ht="25.5" x14ac:dyDescent="0.25">
      <c r="L26" s="91" t="s">
        <v>87</v>
      </c>
    </row>
    <row r="27" spans="1:62" ht="25.5" x14ac:dyDescent="0.25">
      <c r="L27" s="91" t="s">
        <v>87</v>
      </c>
    </row>
    <row r="28" spans="1:62" ht="25.5" x14ac:dyDescent="0.25">
      <c r="L28" s="91" t="s">
        <v>87</v>
      </c>
    </row>
    <row r="29" spans="1:62" ht="25.5" x14ac:dyDescent="0.25">
      <c r="L29" s="91" t="s">
        <v>87</v>
      </c>
    </row>
    <row r="30" spans="1:62" ht="25.5" x14ac:dyDescent="0.25">
      <c r="L30" s="91" t="s">
        <v>87</v>
      </c>
    </row>
    <row r="31" spans="1:62" ht="25.5" x14ac:dyDescent="0.25">
      <c r="L31" s="91" t="s">
        <v>87</v>
      </c>
    </row>
    <row r="32" spans="1:6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sheetData>
  <mergeCells count="12">
    <mergeCell ref="H22:I22"/>
    <mergeCell ref="A1:I1"/>
    <mergeCell ref="H5:H6"/>
    <mergeCell ref="A2:I2"/>
    <mergeCell ref="A4:I4"/>
    <mergeCell ref="A3:I3"/>
    <mergeCell ref="I5:I6"/>
    <mergeCell ref="A5:A6"/>
    <mergeCell ref="B5:B6"/>
    <mergeCell ref="C5:C6"/>
    <mergeCell ref="D5:F5"/>
    <mergeCell ref="G5:G6"/>
  </mergeCells>
  <phoneticPr fontId="27" type="noConversion"/>
  <printOptions horizontalCentered="1"/>
  <pageMargins left="0.39370078740157483" right="0.39370078740157483" top="0.39370078740157483" bottom="0.19685039370078741" header="0.11811023622047245" footer="0.27559055118110237"/>
  <pageSetup paperSize="9" scale="74"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8"/>
  <sheetViews>
    <sheetView showWhiteSpace="0" view="pageLayout" topLeftCell="A13" zoomScaleSheetLayoutView="84" workbookViewId="0">
      <selection activeCell="G15" sqref="G15"/>
    </sheetView>
  </sheetViews>
  <sheetFormatPr defaultColWidth="8.875" defaultRowHeight="12.75" x14ac:dyDescent="0.25"/>
  <cols>
    <col min="1" max="1" width="5.5" style="57" customWidth="1"/>
    <col min="2" max="2" width="26.375" style="59" customWidth="1"/>
    <col min="3" max="3" width="13.125" style="57" customWidth="1"/>
    <col min="4" max="6" width="8" style="57" customWidth="1"/>
    <col min="7" max="7" width="21.5" style="57" customWidth="1"/>
    <col min="8" max="8" width="50.875" style="59" customWidth="1"/>
    <col min="9" max="9" width="8.375" style="57" customWidth="1"/>
    <col min="10" max="16384" width="8.875" style="57"/>
  </cols>
  <sheetData>
    <row r="1" spans="1:12" s="241" customFormat="1" ht="31.5" customHeight="1" x14ac:dyDescent="0.25">
      <c r="A1" s="790" t="s">
        <v>151</v>
      </c>
      <c r="B1" s="790"/>
      <c r="C1" s="790"/>
      <c r="D1" s="790"/>
      <c r="E1" s="790"/>
      <c r="F1" s="790"/>
      <c r="G1" s="790"/>
      <c r="H1" s="790"/>
      <c r="I1" s="790"/>
    </row>
    <row r="2" spans="1:12" s="241" customFormat="1" ht="7.5" customHeight="1" x14ac:dyDescent="0.25">
      <c r="A2" s="790"/>
      <c r="B2" s="790"/>
      <c r="C2" s="790"/>
      <c r="D2" s="790"/>
      <c r="E2" s="790"/>
      <c r="F2" s="790"/>
      <c r="G2" s="790"/>
      <c r="H2" s="790"/>
      <c r="I2" s="790"/>
    </row>
    <row r="3" spans="1:12"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12" ht="16.5" customHeight="1" x14ac:dyDescent="0.25">
      <c r="A4" s="802"/>
      <c r="B4" s="802"/>
      <c r="C4" s="802"/>
      <c r="D4" s="802"/>
      <c r="E4" s="802"/>
      <c r="F4" s="802"/>
      <c r="G4" s="802"/>
      <c r="H4" s="802"/>
      <c r="I4" s="802"/>
      <c r="L4" s="91" t="s">
        <v>87</v>
      </c>
    </row>
    <row r="5" spans="1:12" s="146" customFormat="1" ht="24" customHeight="1" x14ac:dyDescent="0.25">
      <c r="A5" s="807" t="s">
        <v>21</v>
      </c>
      <c r="B5" s="798" t="s">
        <v>41</v>
      </c>
      <c r="C5" s="806" t="s">
        <v>98</v>
      </c>
      <c r="D5" s="804" t="s">
        <v>17</v>
      </c>
      <c r="E5" s="804"/>
      <c r="F5" s="804"/>
      <c r="G5" s="798" t="s">
        <v>100</v>
      </c>
      <c r="H5" s="804" t="s">
        <v>39</v>
      </c>
      <c r="I5" s="804" t="s">
        <v>38</v>
      </c>
      <c r="L5" s="91" t="s">
        <v>87</v>
      </c>
    </row>
    <row r="6" spans="1:12" s="146" customFormat="1" ht="24" customHeight="1" x14ac:dyDescent="0.25">
      <c r="A6" s="807"/>
      <c r="B6" s="798"/>
      <c r="C6" s="806"/>
      <c r="D6" s="339" t="s">
        <v>13</v>
      </c>
      <c r="E6" s="339" t="s">
        <v>12</v>
      </c>
      <c r="F6" s="339" t="s">
        <v>37</v>
      </c>
      <c r="G6" s="798"/>
      <c r="H6" s="804"/>
      <c r="I6" s="804"/>
      <c r="L6" s="91" t="s">
        <v>87</v>
      </c>
    </row>
    <row r="7" spans="1:12" s="283" customFormat="1" ht="22.5" x14ac:dyDescent="0.25">
      <c r="A7" s="92">
        <v>-1</v>
      </c>
      <c r="B7" s="92">
        <v>-2</v>
      </c>
      <c r="C7" s="92" t="s">
        <v>102</v>
      </c>
      <c r="D7" s="92">
        <v>-4</v>
      </c>
      <c r="E7" s="92">
        <v>-5</v>
      </c>
      <c r="F7" s="92">
        <v>-6</v>
      </c>
      <c r="G7" s="92">
        <v>-7</v>
      </c>
      <c r="H7" s="92">
        <v>-8</v>
      </c>
      <c r="I7" s="92">
        <v>-9</v>
      </c>
      <c r="L7" s="284" t="s">
        <v>87</v>
      </c>
    </row>
    <row r="8" spans="1:12" s="283" customFormat="1" x14ac:dyDescent="0.2">
      <c r="A8" s="449" t="s">
        <v>31</v>
      </c>
      <c r="B8" s="444" t="s">
        <v>30</v>
      </c>
      <c r="C8" s="455">
        <f>C9+C10</f>
        <v>0.5</v>
      </c>
      <c r="D8" s="455">
        <f t="shared" ref="D8:F8" si="0">D9+D10</f>
        <v>0.3</v>
      </c>
      <c r="E8" s="455">
        <f t="shared" si="0"/>
        <v>0.2</v>
      </c>
      <c r="F8" s="455">
        <f t="shared" si="0"/>
        <v>0</v>
      </c>
      <c r="G8" s="449"/>
      <c r="H8" s="449"/>
      <c r="I8" s="92"/>
      <c r="L8" s="284"/>
    </row>
    <row r="9" spans="1:12" s="283" customFormat="1" ht="30" x14ac:dyDescent="0.25">
      <c r="A9" s="438">
        <v>1</v>
      </c>
      <c r="B9" s="734" t="s">
        <v>533</v>
      </c>
      <c r="C9" s="455">
        <v>0.3</v>
      </c>
      <c r="D9" s="735">
        <v>0.3</v>
      </c>
      <c r="E9" s="735"/>
      <c r="F9" s="466"/>
      <c r="G9" s="438" t="s">
        <v>534</v>
      </c>
      <c r="H9" s="592" t="s">
        <v>613</v>
      </c>
      <c r="I9" s="92"/>
      <c r="L9" s="284"/>
    </row>
    <row r="10" spans="1:12" s="283" customFormat="1" ht="38.25" x14ac:dyDescent="0.25">
      <c r="A10" s="445">
        <v>2</v>
      </c>
      <c r="B10" s="446" t="s">
        <v>247</v>
      </c>
      <c r="C10" s="455">
        <v>0.2</v>
      </c>
      <c r="D10" s="456">
        <v>0</v>
      </c>
      <c r="E10" s="457">
        <v>0.2</v>
      </c>
      <c r="F10" s="445"/>
      <c r="G10" s="445" t="s">
        <v>261</v>
      </c>
      <c r="H10" s="448" t="s">
        <v>288</v>
      </c>
      <c r="I10" s="92"/>
      <c r="L10" s="284"/>
    </row>
    <row r="11" spans="1:12" s="283" customFormat="1" x14ac:dyDescent="0.25">
      <c r="A11" s="449" t="s">
        <v>27</v>
      </c>
      <c r="B11" s="450" t="s">
        <v>127</v>
      </c>
      <c r="C11" s="455">
        <v>0.05</v>
      </c>
      <c r="D11" s="458">
        <v>0.05</v>
      </c>
      <c r="E11" s="458">
        <v>0</v>
      </c>
      <c r="F11" s="249">
        <v>0</v>
      </c>
      <c r="G11" s="449"/>
      <c r="H11" s="451"/>
      <c r="I11" s="92"/>
      <c r="L11" s="284"/>
    </row>
    <row r="12" spans="1:12" s="283" customFormat="1" ht="38.25" x14ac:dyDescent="0.25">
      <c r="A12" s="445">
        <v>1</v>
      </c>
      <c r="B12" s="446" t="s">
        <v>249</v>
      </c>
      <c r="C12" s="455">
        <v>0.05</v>
      </c>
      <c r="D12" s="456">
        <v>0.05</v>
      </c>
      <c r="E12" s="457"/>
      <c r="F12" s="445"/>
      <c r="G12" s="445" t="s">
        <v>263</v>
      </c>
      <c r="H12" s="445" t="s">
        <v>289</v>
      </c>
      <c r="I12" s="92"/>
      <c r="L12" s="284"/>
    </row>
    <row r="13" spans="1:12" s="283" customFormat="1" x14ac:dyDescent="0.25">
      <c r="A13" s="449" t="s">
        <v>26</v>
      </c>
      <c r="B13" s="450" t="s">
        <v>28</v>
      </c>
      <c r="C13" s="455">
        <v>0.83</v>
      </c>
      <c r="D13" s="458">
        <v>0.83</v>
      </c>
      <c r="E13" s="458">
        <v>0</v>
      </c>
      <c r="F13" s="249">
        <v>0</v>
      </c>
      <c r="G13" s="449"/>
      <c r="H13" s="449"/>
      <c r="I13" s="92"/>
      <c r="L13" s="284"/>
    </row>
    <row r="14" spans="1:12" s="283" customFormat="1" ht="25.5" x14ac:dyDescent="0.25">
      <c r="A14" s="445">
        <v>1</v>
      </c>
      <c r="B14" s="446" t="s">
        <v>252</v>
      </c>
      <c r="C14" s="455">
        <v>0.75</v>
      </c>
      <c r="D14" s="456">
        <v>0.75</v>
      </c>
      <c r="E14" s="456"/>
      <c r="F14" s="447"/>
      <c r="G14" s="445" t="s">
        <v>266</v>
      </c>
      <c r="H14" s="448" t="s">
        <v>614</v>
      </c>
      <c r="I14" s="92"/>
      <c r="L14" s="284"/>
    </row>
    <row r="15" spans="1:12" s="283" customFormat="1" ht="51" x14ac:dyDescent="0.25">
      <c r="A15" s="445">
        <v>2</v>
      </c>
      <c r="B15" s="446" t="s">
        <v>250</v>
      </c>
      <c r="C15" s="455">
        <v>0.08</v>
      </c>
      <c r="D15" s="456">
        <v>0.08</v>
      </c>
      <c r="E15" s="457"/>
      <c r="F15" s="445"/>
      <c r="G15" s="446" t="s">
        <v>264</v>
      </c>
      <c r="H15" s="445" t="s">
        <v>290</v>
      </c>
      <c r="I15" s="92"/>
      <c r="L15" s="284"/>
    </row>
    <row r="16" spans="1:12" s="283" customFormat="1" x14ac:dyDescent="0.25">
      <c r="A16" s="449" t="s">
        <v>24</v>
      </c>
      <c r="B16" s="459" t="s">
        <v>254</v>
      </c>
      <c r="C16" s="455">
        <v>0.02</v>
      </c>
      <c r="D16" s="458">
        <v>0.02</v>
      </c>
      <c r="E16" s="458">
        <v>0</v>
      </c>
      <c r="F16" s="449"/>
      <c r="G16" s="450"/>
      <c r="H16" s="449"/>
      <c r="I16" s="92"/>
      <c r="L16" s="284"/>
    </row>
    <row r="17" spans="1:12" s="283" customFormat="1" ht="25.5" x14ac:dyDescent="0.25">
      <c r="A17" s="445">
        <v>1</v>
      </c>
      <c r="B17" s="446" t="s">
        <v>255</v>
      </c>
      <c r="C17" s="455">
        <v>0.02</v>
      </c>
      <c r="D17" s="456">
        <v>0.02</v>
      </c>
      <c r="E17" s="456"/>
      <c r="F17" s="447"/>
      <c r="G17" s="445" t="s">
        <v>268</v>
      </c>
      <c r="H17" s="448" t="s">
        <v>291</v>
      </c>
      <c r="I17" s="92"/>
      <c r="L17" s="284"/>
    </row>
    <row r="18" spans="1:12" s="283" customFormat="1" x14ac:dyDescent="0.25">
      <c r="A18" s="449" t="s">
        <v>32</v>
      </c>
      <c r="B18" s="450" t="s">
        <v>42</v>
      </c>
      <c r="C18" s="455">
        <v>1.1000000000000001</v>
      </c>
      <c r="D18" s="458">
        <v>1.1000000000000001</v>
      </c>
      <c r="E18" s="458">
        <v>0</v>
      </c>
      <c r="F18" s="249">
        <v>0</v>
      </c>
      <c r="G18" s="449"/>
      <c r="H18" s="451"/>
      <c r="I18" s="92"/>
      <c r="L18" s="284"/>
    </row>
    <row r="19" spans="1:12" s="283" customFormat="1" ht="25.5" x14ac:dyDescent="0.25">
      <c r="A19" s="445">
        <v>1</v>
      </c>
      <c r="B19" s="446" t="s">
        <v>257</v>
      </c>
      <c r="C19" s="455">
        <v>0.1</v>
      </c>
      <c r="D19" s="456">
        <v>0.1</v>
      </c>
      <c r="E19" s="456"/>
      <c r="F19" s="447"/>
      <c r="G19" s="445" t="s">
        <v>270</v>
      </c>
      <c r="H19" s="448" t="s">
        <v>608</v>
      </c>
      <c r="I19" s="92"/>
      <c r="L19" s="284"/>
    </row>
    <row r="20" spans="1:12" s="283" customFormat="1" ht="25.5" x14ac:dyDescent="0.25">
      <c r="A20" s="445">
        <v>2</v>
      </c>
      <c r="B20" s="446" t="s">
        <v>257</v>
      </c>
      <c r="C20" s="455">
        <v>0.18</v>
      </c>
      <c r="D20" s="456">
        <v>0.18</v>
      </c>
      <c r="E20" s="456"/>
      <c r="F20" s="447"/>
      <c r="G20" s="445" t="s">
        <v>271</v>
      </c>
      <c r="H20" s="448" t="s">
        <v>608</v>
      </c>
      <c r="I20" s="92"/>
      <c r="L20" s="284"/>
    </row>
    <row r="21" spans="1:12" s="283" customFormat="1" ht="25.5" x14ac:dyDescent="0.25">
      <c r="A21" s="445">
        <v>3</v>
      </c>
      <c r="B21" s="446" t="s">
        <v>257</v>
      </c>
      <c r="C21" s="455">
        <v>0.27</v>
      </c>
      <c r="D21" s="456">
        <v>0.27</v>
      </c>
      <c r="E21" s="456"/>
      <c r="F21" s="447"/>
      <c r="G21" s="446" t="s">
        <v>286</v>
      </c>
      <c r="H21" s="448" t="s">
        <v>608</v>
      </c>
      <c r="I21" s="92"/>
      <c r="L21" s="284"/>
    </row>
    <row r="22" spans="1:12" s="283" customFormat="1" ht="25.5" x14ac:dyDescent="0.25">
      <c r="A22" s="445">
        <v>4</v>
      </c>
      <c r="B22" s="446" t="s">
        <v>257</v>
      </c>
      <c r="C22" s="455">
        <v>0.12</v>
      </c>
      <c r="D22" s="456">
        <v>0.12</v>
      </c>
      <c r="E22" s="456"/>
      <c r="F22" s="447"/>
      <c r="G22" s="445" t="s">
        <v>275</v>
      </c>
      <c r="H22" s="448" t="s">
        <v>608</v>
      </c>
      <c r="I22" s="92"/>
      <c r="L22" s="284"/>
    </row>
    <row r="23" spans="1:12" s="283" customFormat="1" ht="25.5" x14ac:dyDescent="0.25">
      <c r="A23" s="445">
        <v>5</v>
      </c>
      <c r="B23" s="446" t="s">
        <v>257</v>
      </c>
      <c r="C23" s="455">
        <v>0.2</v>
      </c>
      <c r="D23" s="456">
        <v>0.2</v>
      </c>
      <c r="E23" s="456"/>
      <c r="F23" s="447"/>
      <c r="G23" s="445" t="s">
        <v>287</v>
      </c>
      <c r="H23" s="448" t="s">
        <v>608</v>
      </c>
      <c r="I23" s="92"/>
      <c r="L23" s="284"/>
    </row>
    <row r="24" spans="1:12" s="283" customFormat="1" ht="25.5" x14ac:dyDescent="0.25">
      <c r="A24" s="445">
        <v>6</v>
      </c>
      <c r="B24" s="446" t="s">
        <v>257</v>
      </c>
      <c r="C24" s="455">
        <v>0.23</v>
      </c>
      <c r="D24" s="456">
        <v>0.23</v>
      </c>
      <c r="E24" s="456"/>
      <c r="F24" s="447"/>
      <c r="G24" s="445" t="s">
        <v>283</v>
      </c>
      <c r="H24" s="448" t="s">
        <v>608</v>
      </c>
      <c r="I24" s="92"/>
      <c r="L24" s="284"/>
    </row>
    <row r="25" spans="1:12" ht="25.5" x14ac:dyDescent="0.25">
      <c r="A25" s="181">
        <f>A24+A17+A15+A12+A10</f>
        <v>12</v>
      </c>
      <c r="B25" s="176" t="s">
        <v>110</v>
      </c>
      <c r="C25" s="174">
        <f>C18+C16+C13+C11+C8</f>
        <v>2.5</v>
      </c>
      <c r="D25" s="174">
        <f t="shared" ref="D25:F25" si="1">D18+D16+D13+D11+D8</f>
        <v>2.2999999999999998</v>
      </c>
      <c r="E25" s="174">
        <f t="shared" si="1"/>
        <v>0.2</v>
      </c>
      <c r="F25" s="174">
        <f t="shared" si="1"/>
        <v>0</v>
      </c>
      <c r="G25" s="175"/>
      <c r="H25" s="173"/>
      <c r="I25" s="176"/>
      <c r="L25" s="91" t="s">
        <v>87</v>
      </c>
    </row>
    <row r="26" spans="1:12" ht="16.5" customHeight="1" x14ac:dyDescent="0.25">
      <c r="L26" s="91" t="s">
        <v>87</v>
      </c>
    </row>
    <row r="27" spans="1:12" ht="25.5" x14ac:dyDescent="0.25">
      <c r="H27" s="825" t="s">
        <v>624</v>
      </c>
      <c r="I27" s="825"/>
      <c r="L27" s="91" t="s">
        <v>87</v>
      </c>
    </row>
    <row r="28" spans="1:12" ht="25.5" x14ac:dyDescent="0.25">
      <c r="L28" s="91" t="s">
        <v>87</v>
      </c>
    </row>
    <row r="29" spans="1:12" ht="25.5" x14ac:dyDescent="0.25">
      <c r="L29" s="91" t="s">
        <v>87</v>
      </c>
    </row>
    <row r="30" spans="1:12" ht="25.5" x14ac:dyDescent="0.25">
      <c r="L30" s="91" t="s">
        <v>87</v>
      </c>
    </row>
    <row r="31" spans="1:12" ht="25.5" x14ac:dyDescent="0.25">
      <c r="L31" s="91" t="s">
        <v>87</v>
      </c>
    </row>
    <row r="32" spans="1: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row r="114" spans="12:12" ht="25.5" x14ac:dyDescent="0.25">
      <c r="L114" s="91" t="s">
        <v>87</v>
      </c>
    </row>
    <row r="115" spans="12:12" ht="25.5" x14ac:dyDescent="0.25">
      <c r="L115" s="91" t="s">
        <v>87</v>
      </c>
    </row>
    <row r="116" spans="12:12" ht="25.5" x14ac:dyDescent="0.25">
      <c r="L116" s="91" t="s">
        <v>87</v>
      </c>
    </row>
    <row r="117" spans="12:12" ht="25.5" x14ac:dyDescent="0.25">
      <c r="L117" s="91" t="s">
        <v>87</v>
      </c>
    </row>
    <row r="118" spans="12:12" ht="25.5" x14ac:dyDescent="0.25">
      <c r="L118" s="91" t="s">
        <v>87</v>
      </c>
    </row>
    <row r="119" spans="12:12" ht="25.5" x14ac:dyDescent="0.25">
      <c r="L119" s="91" t="s">
        <v>87</v>
      </c>
    </row>
    <row r="120" spans="12:12" ht="25.5" x14ac:dyDescent="0.25">
      <c r="L120" s="91" t="s">
        <v>87</v>
      </c>
    </row>
    <row r="121" spans="12:12" ht="25.5" x14ac:dyDescent="0.25">
      <c r="L121" s="91" t="s">
        <v>87</v>
      </c>
    </row>
    <row r="122" spans="12:12" ht="25.5" x14ac:dyDescent="0.25">
      <c r="L122" s="91" t="s">
        <v>87</v>
      </c>
    </row>
    <row r="123" spans="12:12" ht="25.5" x14ac:dyDescent="0.25">
      <c r="L123" s="91" t="s">
        <v>87</v>
      </c>
    </row>
    <row r="124" spans="12:12" ht="25.5" x14ac:dyDescent="0.25">
      <c r="L124" s="91" t="s">
        <v>87</v>
      </c>
    </row>
    <row r="125" spans="12:12" ht="25.5" x14ac:dyDescent="0.25">
      <c r="L125" s="91" t="s">
        <v>87</v>
      </c>
    </row>
    <row r="126" spans="12:12" ht="25.5" x14ac:dyDescent="0.25">
      <c r="L126" s="91" t="s">
        <v>87</v>
      </c>
    </row>
    <row r="127" spans="12:12" ht="25.5" x14ac:dyDescent="0.25">
      <c r="L127" s="91" t="s">
        <v>87</v>
      </c>
    </row>
    <row r="128" spans="12:12" ht="25.5" x14ac:dyDescent="0.25">
      <c r="L128" s="91" t="s">
        <v>87</v>
      </c>
    </row>
    <row r="129" spans="12:12" ht="25.5" x14ac:dyDescent="0.25">
      <c r="L129" s="91" t="s">
        <v>87</v>
      </c>
    </row>
    <row r="130" spans="12:12" ht="25.5" x14ac:dyDescent="0.25">
      <c r="L130" s="91" t="s">
        <v>87</v>
      </c>
    </row>
    <row r="131" spans="12:12" ht="25.5" x14ac:dyDescent="0.25">
      <c r="L131" s="91" t="s">
        <v>87</v>
      </c>
    </row>
    <row r="132" spans="12:12" ht="25.5" x14ac:dyDescent="0.25">
      <c r="L132" s="91" t="s">
        <v>87</v>
      </c>
    </row>
    <row r="133" spans="12:12" ht="25.5" x14ac:dyDescent="0.25">
      <c r="L133" s="91" t="s">
        <v>87</v>
      </c>
    </row>
    <row r="134" spans="12:12" ht="25.5" x14ac:dyDescent="0.25">
      <c r="L134" s="91" t="s">
        <v>87</v>
      </c>
    </row>
    <row r="135" spans="12:12" ht="25.5" x14ac:dyDescent="0.25">
      <c r="L135" s="91" t="s">
        <v>87</v>
      </c>
    </row>
    <row r="136" spans="12:12" ht="25.5" x14ac:dyDescent="0.25">
      <c r="L136" s="91" t="s">
        <v>87</v>
      </c>
    </row>
    <row r="137" spans="12:12" ht="25.5" x14ac:dyDescent="0.25">
      <c r="L137" s="91" t="s">
        <v>87</v>
      </c>
    </row>
    <row r="138" spans="12:12" ht="25.5" x14ac:dyDescent="0.25">
      <c r="L138" s="91" t="s">
        <v>87</v>
      </c>
    </row>
    <row r="139" spans="12:12" ht="25.5" x14ac:dyDescent="0.25">
      <c r="L139" s="91" t="s">
        <v>87</v>
      </c>
    </row>
    <row r="140" spans="12:12" ht="25.5" x14ac:dyDescent="0.25">
      <c r="L140" s="91" t="s">
        <v>87</v>
      </c>
    </row>
    <row r="141" spans="12:12" ht="25.5" x14ac:dyDescent="0.25">
      <c r="L141" s="91" t="s">
        <v>87</v>
      </c>
    </row>
    <row r="142" spans="12:12" ht="25.5" x14ac:dyDescent="0.25">
      <c r="L142" s="91" t="s">
        <v>87</v>
      </c>
    </row>
    <row r="143" spans="12:12" ht="25.5" x14ac:dyDescent="0.25">
      <c r="L143" s="91" t="s">
        <v>87</v>
      </c>
    </row>
    <row r="144" spans="12:12" ht="25.5" x14ac:dyDescent="0.25">
      <c r="L144" s="91" t="s">
        <v>87</v>
      </c>
    </row>
    <row r="145" spans="12:12" ht="25.5" x14ac:dyDescent="0.25">
      <c r="L145" s="91" t="s">
        <v>87</v>
      </c>
    </row>
    <row r="146" spans="12:12" ht="25.5" x14ac:dyDescent="0.25">
      <c r="L146" s="91" t="s">
        <v>87</v>
      </c>
    </row>
    <row r="147" spans="12:12" ht="25.5" x14ac:dyDescent="0.25">
      <c r="L147" s="91" t="s">
        <v>87</v>
      </c>
    </row>
    <row r="148" spans="12:12" ht="25.5" x14ac:dyDescent="0.25">
      <c r="L148" s="91" t="s">
        <v>87</v>
      </c>
    </row>
  </sheetData>
  <mergeCells count="12">
    <mergeCell ref="H27:I27"/>
    <mergeCell ref="A2:I2"/>
    <mergeCell ref="A4:I4"/>
    <mergeCell ref="A3:I3"/>
    <mergeCell ref="A1:I1"/>
    <mergeCell ref="D5:F5"/>
    <mergeCell ref="G5:G6"/>
    <mergeCell ref="H5:H6"/>
    <mergeCell ref="I5:I6"/>
    <mergeCell ref="A5:A6"/>
    <mergeCell ref="B5:B6"/>
    <mergeCell ref="C5:C6"/>
  </mergeCells>
  <phoneticPr fontId="27" type="noConversion"/>
  <printOptions horizontalCentered="1"/>
  <pageMargins left="0.39370078740157483" right="0.39370078740157483" top="0.39370078740157483" bottom="0.39370078740157483" header="0.11811023622047245" footer="0.27559055118110237"/>
  <pageSetup paperSize="9" scale="74"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81"/>
  <sheetViews>
    <sheetView view="pageLayout" zoomScaleSheetLayoutView="84" workbookViewId="0">
      <selection sqref="A1:I23"/>
    </sheetView>
  </sheetViews>
  <sheetFormatPr defaultColWidth="8.875" defaultRowHeight="12.75" x14ac:dyDescent="0.25"/>
  <cols>
    <col min="1" max="1" width="5.5" style="95" customWidth="1"/>
    <col min="2" max="2" width="30.625" style="94" customWidth="1"/>
    <col min="3" max="3" width="13.125" style="95" customWidth="1"/>
    <col min="4" max="6" width="8" style="95" customWidth="1"/>
    <col min="7" max="7" width="25.875" style="95" customWidth="1"/>
    <col min="8" max="8" width="42.75" style="94" customWidth="1"/>
    <col min="9" max="9" width="6.875" style="93" customWidth="1"/>
    <col min="10" max="10" width="8.625" style="93" bestFit="1" customWidth="1"/>
    <col min="11" max="11" width="7.875" style="93" bestFit="1" customWidth="1"/>
    <col min="12" max="12" width="7.125" style="60" customWidth="1"/>
    <col min="13" max="19" width="8" style="60" customWidth="1"/>
    <col min="20" max="20" width="3" style="60" customWidth="1"/>
    <col min="21" max="21" width="3.5" style="60" customWidth="1"/>
    <col min="22" max="22" width="3.875" style="60" customWidth="1"/>
    <col min="23" max="23" width="4.5" style="60" customWidth="1"/>
    <col min="24" max="24" width="4.625" style="60" customWidth="1"/>
    <col min="25" max="26" width="4.5" style="60" customWidth="1"/>
    <col min="27" max="27" width="4.125" style="60" customWidth="1"/>
    <col min="28" max="28" width="3.125" style="60" customWidth="1"/>
    <col min="29" max="29" width="3.5" style="60" customWidth="1"/>
    <col min="30" max="30" width="4.375" style="60" customWidth="1"/>
    <col min="31" max="31" width="4.625" style="60" customWidth="1"/>
    <col min="32" max="32" width="4.125" style="60" customWidth="1"/>
    <col min="33" max="33" width="3.625" style="60" customWidth="1"/>
    <col min="34" max="34" width="4.375" style="60" customWidth="1"/>
    <col min="35" max="119" width="8.875" style="60"/>
    <col min="120" max="16384" width="8.875" style="93"/>
  </cols>
  <sheetData>
    <row r="1" spans="1:119" s="241" customFormat="1" ht="33.75" customHeight="1" x14ac:dyDescent="0.25">
      <c r="A1" s="790" t="s">
        <v>152</v>
      </c>
      <c r="B1" s="790"/>
      <c r="C1" s="790"/>
      <c r="D1" s="790"/>
      <c r="E1" s="790"/>
      <c r="F1" s="790"/>
      <c r="G1" s="790"/>
      <c r="H1" s="790"/>
      <c r="I1" s="790"/>
    </row>
    <row r="2" spans="1:119" s="241" customFormat="1" ht="3.75" customHeight="1" x14ac:dyDescent="0.25">
      <c r="A2" s="790"/>
      <c r="B2" s="790"/>
      <c r="C2" s="790"/>
      <c r="D2" s="790"/>
      <c r="E2" s="790"/>
      <c r="F2" s="790"/>
      <c r="G2" s="790"/>
      <c r="H2" s="790"/>
      <c r="I2" s="790"/>
    </row>
    <row r="3" spans="1:119" s="241" customFormat="1" ht="16.5" customHeight="1" x14ac:dyDescent="0.25">
      <c r="A3" s="789" t="str">
        <f>'CMD-BO SUNG 2018'!A3:H3</f>
        <v>(Kèm theo Tờ trình số 193/TTr-UBND ngày 03 tháng 7 năm 2019 của Ủy ban nhân dân tỉnh)</v>
      </c>
      <c r="B3" s="789"/>
      <c r="C3" s="789"/>
      <c r="D3" s="789"/>
      <c r="E3" s="789"/>
      <c r="F3" s="789"/>
      <c r="G3" s="789"/>
      <c r="H3" s="789"/>
      <c r="I3" s="789"/>
    </row>
    <row r="4" spans="1:119" s="57" customFormat="1" ht="16.5" customHeight="1" x14ac:dyDescent="0.25">
      <c r="A4" s="802"/>
      <c r="B4" s="802"/>
      <c r="C4" s="802"/>
      <c r="D4" s="802"/>
      <c r="E4" s="802"/>
      <c r="F4" s="802"/>
      <c r="G4" s="802"/>
      <c r="H4" s="802"/>
      <c r="I4" s="802"/>
      <c r="L4" s="91" t="s">
        <v>87</v>
      </c>
    </row>
    <row r="5" spans="1:119" s="95" customFormat="1" ht="24" customHeight="1" x14ac:dyDescent="0.25">
      <c r="A5" s="807" t="s">
        <v>21</v>
      </c>
      <c r="B5" s="798" t="s">
        <v>41</v>
      </c>
      <c r="C5" s="806" t="s">
        <v>98</v>
      </c>
      <c r="D5" s="804" t="s">
        <v>17</v>
      </c>
      <c r="E5" s="804"/>
      <c r="F5" s="804"/>
      <c r="G5" s="798" t="s">
        <v>100</v>
      </c>
      <c r="H5" s="804" t="s">
        <v>111</v>
      </c>
      <c r="I5" s="804" t="s">
        <v>38</v>
      </c>
      <c r="L5" s="91" t="s">
        <v>87</v>
      </c>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row>
    <row r="6" spans="1:119" s="95" customFormat="1" ht="18" customHeight="1" x14ac:dyDescent="0.25">
      <c r="A6" s="807"/>
      <c r="B6" s="798"/>
      <c r="C6" s="806"/>
      <c r="D6" s="339" t="s">
        <v>13</v>
      </c>
      <c r="E6" s="339" t="s">
        <v>12</v>
      </c>
      <c r="F6" s="339" t="s">
        <v>37</v>
      </c>
      <c r="G6" s="798"/>
      <c r="H6" s="804"/>
      <c r="I6" s="804"/>
      <c r="L6" s="91" t="s">
        <v>87</v>
      </c>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row>
    <row r="7" spans="1:119" s="268" customFormat="1" ht="22.5" x14ac:dyDescent="0.25">
      <c r="A7" s="92">
        <v>-1</v>
      </c>
      <c r="B7" s="92">
        <v>-2</v>
      </c>
      <c r="C7" s="92" t="s">
        <v>102</v>
      </c>
      <c r="D7" s="92">
        <v>-4</v>
      </c>
      <c r="E7" s="92">
        <v>-5</v>
      </c>
      <c r="F7" s="92">
        <v>-6</v>
      </c>
      <c r="G7" s="92">
        <v>-7</v>
      </c>
      <c r="H7" s="92">
        <v>-8</v>
      </c>
      <c r="I7" s="92">
        <v>-9</v>
      </c>
      <c r="L7" s="265" t="s">
        <v>87</v>
      </c>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row>
    <row r="8" spans="1:119" s="142" customFormat="1" ht="25.5" x14ac:dyDescent="0.25">
      <c r="A8" s="270" t="s">
        <v>31</v>
      </c>
      <c r="B8" s="143" t="s">
        <v>28</v>
      </c>
      <c r="C8" s="136">
        <v>0.32</v>
      </c>
      <c r="D8" s="136">
        <v>0.32</v>
      </c>
      <c r="E8" s="136">
        <v>0</v>
      </c>
      <c r="F8" s="136">
        <v>0</v>
      </c>
      <c r="G8" s="273"/>
      <c r="H8" s="273"/>
      <c r="I8" s="273"/>
      <c r="L8" s="129" t="s">
        <v>87</v>
      </c>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row>
    <row r="9" spans="1:119" ht="38.25" x14ac:dyDescent="0.2">
      <c r="A9" s="97">
        <v>1</v>
      </c>
      <c r="B9" s="441" t="s">
        <v>176</v>
      </c>
      <c r="C9" s="460">
        <v>0.32</v>
      </c>
      <c r="D9" s="460">
        <v>0.32</v>
      </c>
      <c r="E9" s="460"/>
      <c r="F9" s="460"/>
      <c r="G9" s="131" t="s">
        <v>177</v>
      </c>
      <c r="H9" s="131" t="s">
        <v>178</v>
      </c>
      <c r="I9" s="461"/>
      <c r="L9" s="91" t="s">
        <v>87</v>
      </c>
    </row>
    <row r="10" spans="1:119" s="142" customFormat="1" ht="25.5" x14ac:dyDescent="0.2">
      <c r="A10" s="462" t="s">
        <v>27</v>
      </c>
      <c r="B10" s="132" t="s">
        <v>25</v>
      </c>
      <c r="C10" s="136">
        <v>2.87</v>
      </c>
      <c r="D10" s="136">
        <v>2.87</v>
      </c>
      <c r="E10" s="136">
        <v>0</v>
      </c>
      <c r="F10" s="136">
        <v>0</v>
      </c>
      <c r="G10" s="273"/>
      <c r="H10" s="273"/>
      <c r="I10" s="461"/>
      <c r="L10" s="129" t="s">
        <v>87</v>
      </c>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row>
    <row r="11" spans="1:119" s="142" customFormat="1" ht="25.5" x14ac:dyDescent="0.2">
      <c r="A11" s="97">
        <v>1</v>
      </c>
      <c r="B11" s="463" t="s">
        <v>179</v>
      </c>
      <c r="C11" s="460">
        <v>0.6</v>
      </c>
      <c r="D11" s="460">
        <v>0.6</v>
      </c>
      <c r="E11" s="461"/>
      <c r="F11" s="461"/>
      <c r="G11" s="131" t="s">
        <v>180</v>
      </c>
      <c r="H11" s="131" t="s">
        <v>181</v>
      </c>
      <c r="I11" s="461"/>
      <c r="L11" s="129" t="s">
        <v>87</v>
      </c>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row>
    <row r="12" spans="1:119" ht="38.25" x14ac:dyDescent="0.2">
      <c r="A12" s="97">
        <v>2</v>
      </c>
      <c r="B12" s="102" t="s">
        <v>182</v>
      </c>
      <c r="C12" s="460">
        <v>0.6</v>
      </c>
      <c r="D12" s="460">
        <v>0.6</v>
      </c>
      <c r="E12" s="461"/>
      <c r="F12" s="461"/>
      <c r="G12" s="131" t="s">
        <v>183</v>
      </c>
      <c r="H12" s="131" t="s">
        <v>184</v>
      </c>
      <c r="I12" s="461"/>
      <c r="L12" s="91" t="s">
        <v>87</v>
      </c>
    </row>
    <row r="13" spans="1:119" s="142" customFormat="1" ht="25.5" x14ac:dyDescent="0.2">
      <c r="A13" s="97">
        <v>3</v>
      </c>
      <c r="B13" s="463" t="s">
        <v>185</v>
      </c>
      <c r="C13" s="460">
        <v>0.03</v>
      </c>
      <c r="D13" s="460">
        <v>0.03</v>
      </c>
      <c r="E13" s="461"/>
      <c r="F13" s="461"/>
      <c r="G13" s="131" t="s">
        <v>186</v>
      </c>
      <c r="H13" s="464" t="s">
        <v>615</v>
      </c>
      <c r="I13" s="461"/>
      <c r="L13" s="129" t="s">
        <v>87</v>
      </c>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row>
    <row r="14" spans="1:119" ht="25.5" x14ac:dyDescent="0.2">
      <c r="A14" s="97">
        <v>4</v>
      </c>
      <c r="B14" s="441" t="s">
        <v>188</v>
      </c>
      <c r="C14" s="460">
        <v>1</v>
      </c>
      <c r="D14" s="460">
        <v>1</v>
      </c>
      <c r="E14" s="461"/>
      <c r="F14" s="461"/>
      <c r="G14" s="131" t="s">
        <v>189</v>
      </c>
      <c r="H14" s="464" t="s">
        <v>615</v>
      </c>
      <c r="I14" s="461"/>
      <c r="L14" s="91" t="s">
        <v>87</v>
      </c>
    </row>
    <row r="15" spans="1:119" s="142" customFormat="1" ht="25.5" x14ac:dyDescent="0.2">
      <c r="A15" s="97">
        <v>5</v>
      </c>
      <c r="B15" s="102" t="s">
        <v>190</v>
      </c>
      <c r="C15" s="460">
        <v>0.18</v>
      </c>
      <c r="D15" s="460">
        <v>0.18</v>
      </c>
      <c r="E15" s="461"/>
      <c r="F15" s="461"/>
      <c r="G15" s="131" t="s">
        <v>191</v>
      </c>
      <c r="H15" s="464" t="s">
        <v>615</v>
      </c>
      <c r="I15" s="461"/>
      <c r="L15" s="129" t="s">
        <v>87</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row>
    <row r="16" spans="1:119" ht="25.5" x14ac:dyDescent="0.2">
      <c r="A16" s="97">
        <v>6</v>
      </c>
      <c r="B16" s="102" t="s">
        <v>192</v>
      </c>
      <c r="C16" s="460">
        <v>0.19</v>
      </c>
      <c r="D16" s="460">
        <v>0.19</v>
      </c>
      <c r="E16" s="461"/>
      <c r="F16" s="461"/>
      <c r="G16" s="131" t="s">
        <v>193</v>
      </c>
      <c r="H16" s="464" t="s">
        <v>615</v>
      </c>
      <c r="I16" s="461"/>
      <c r="L16" s="91" t="s">
        <v>87</v>
      </c>
    </row>
    <row r="17" spans="1:119" ht="25.5" x14ac:dyDescent="0.2">
      <c r="A17" s="97">
        <v>7</v>
      </c>
      <c r="B17" s="102" t="s">
        <v>194</v>
      </c>
      <c r="C17" s="460">
        <v>0.09</v>
      </c>
      <c r="D17" s="460">
        <v>0.09</v>
      </c>
      <c r="E17" s="461"/>
      <c r="F17" s="461"/>
      <c r="G17" s="131" t="s">
        <v>195</v>
      </c>
      <c r="H17" s="464" t="s">
        <v>615</v>
      </c>
      <c r="I17" s="461"/>
      <c r="L17" s="91" t="s">
        <v>87</v>
      </c>
    </row>
    <row r="18" spans="1:119" s="142" customFormat="1" ht="25.5" x14ac:dyDescent="0.2">
      <c r="A18" s="97">
        <v>8</v>
      </c>
      <c r="B18" s="102" t="s">
        <v>196</v>
      </c>
      <c r="C18" s="460">
        <v>0.18</v>
      </c>
      <c r="D18" s="460">
        <v>0.18</v>
      </c>
      <c r="E18" s="461"/>
      <c r="F18" s="461"/>
      <c r="G18" s="131" t="s">
        <v>197</v>
      </c>
      <c r="H18" s="464" t="s">
        <v>615</v>
      </c>
      <c r="I18" s="461"/>
      <c r="L18" s="129" t="s">
        <v>87</v>
      </c>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row>
    <row r="19" spans="1:119" ht="25.5" x14ac:dyDescent="0.2">
      <c r="A19" s="462" t="s">
        <v>26</v>
      </c>
      <c r="B19" s="132" t="s">
        <v>23</v>
      </c>
      <c r="C19" s="136">
        <v>2.2999999999999998</v>
      </c>
      <c r="D19" s="136">
        <v>2.2999999999999998</v>
      </c>
      <c r="E19" s="136">
        <v>0</v>
      </c>
      <c r="F19" s="136">
        <v>0</v>
      </c>
      <c r="G19" s="465"/>
      <c r="H19" s="465"/>
      <c r="I19" s="461"/>
      <c r="L19" s="91" t="s">
        <v>87</v>
      </c>
    </row>
    <row r="20" spans="1:119" ht="25.5" x14ac:dyDescent="0.2">
      <c r="A20" s="97">
        <v>1</v>
      </c>
      <c r="B20" s="102" t="s">
        <v>198</v>
      </c>
      <c r="C20" s="460">
        <v>2.2999999999999998</v>
      </c>
      <c r="D20" s="466">
        <v>2.2999999999999998</v>
      </c>
      <c r="E20" s="461"/>
      <c r="F20" s="461"/>
      <c r="G20" s="131" t="s">
        <v>199</v>
      </c>
      <c r="H20" s="464" t="s">
        <v>615</v>
      </c>
      <c r="I20" s="461"/>
      <c r="L20" s="91" t="s">
        <v>87</v>
      </c>
    </row>
    <row r="21" spans="1:119" s="142" customFormat="1" ht="25.5" x14ac:dyDescent="0.2">
      <c r="A21" s="715">
        <f>A20+A18+A9</f>
        <v>10</v>
      </c>
      <c r="B21" s="248" t="s">
        <v>110</v>
      </c>
      <c r="C21" s="287">
        <f>C19+C10+C8</f>
        <v>5.49</v>
      </c>
      <c r="D21" s="287">
        <f t="shared" ref="D21:F21" si="0">D19+D10+D8</f>
        <v>5.49</v>
      </c>
      <c r="E21" s="287">
        <f t="shared" si="0"/>
        <v>0</v>
      </c>
      <c r="F21" s="287">
        <f t="shared" si="0"/>
        <v>0</v>
      </c>
      <c r="G21" s="288"/>
      <c r="H21" s="263"/>
      <c r="I21" s="170"/>
      <c r="L21" s="129" t="s">
        <v>87</v>
      </c>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row>
    <row r="22" spans="1:119" ht="24" customHeight="1" x14ac:dyDescent="0.25">
      <c r="A22" s="289"/>
      <c r="L22" s="91" t="s">
        <v>87</v>
      </c>
    </row>
    <row r="23" spans="1:119" ht="25.5" x14ac:dyDescent="0.25">
      <c r="A23" s="235"/>
      <c r="B23" s="234"/>
      <c r="C23" s="235"/>
      <c r="D23" s="235"/>
      <c r="E23" s="235"/>
      <c r="F23" s="235"/>
      <c r="G23" s="235"/>
      <c r="H23" s="829" t="s">
        <v>624</v>
      </c>
      <c r="I23" s="829"/>
      <c r="L23" s="91" t="s">
        <v>87</v>
      </c>
    </row>
    <row r="24" spans="1:119" ht="25.5" x14ac:dyDescent="0.25">
      <c r="A24" s="235"/>
      <c r="B24" s="234"/>
      <c r="C24" s="235"/>
      <c r="D24" s="235"/>
      <c r="E24" s="235"/>
      <c r="F24" s="235"/>
      <c r="G24" s="235"/>
      <c r="L24" s="91" t="s">
        <v>87</v>
      </c>
    </row>
    <row r="25" spans="1:119" ht="25.5" x14ac:dyDescent="0.25">
      <c r="L25" s="91" t="s">
        <v>87</v>
      </c>
    </row>
    <row r="26" spans="1:119" ht="25.5" x14ac:dyDescent="0.25">
      <c r="L26" s="91" t="s">
        <v>87</v>
      </c>
    </row>
    <row r="27" spans="1:119" ht="25.5" x14ac:dyDescent="0.25">
      <c r="L27" s="91" t="s">
        <v>87</v>
      </c>
    </row>
    <row r="28" spans="1:119" ht="25.5" x14ac:dyDescent="0.25">
      <c r="L28" s="91" t="s">
        <v>87</v>
      </c>
    </row>
    <row r="29" spans="1:119" ht="25.5" x14ac:dyDescent="0.25">
      <c r="L29" s="91" t="s">
        <v>87</v>
      </c>
    </row>
    <row r="30" spans="1:119" ht="25.5" x14ac:dyDescent="0.25">
      <c r="L30" s="91" t="s">
        <v>87</v>
      </c>
    </row>
    <row r="31" spans="1:119" ht="25.5" x14ac:dyDescent="0.25">
      <c r="L31" s="91" t="s">
        <v>87</v>
      </c>
    </row>
    <row r="32" spans="1:119"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sheetData>
  <mergeCells count="12">
    <mergeCell ref="H23:I23"/>
    <mergeCell ref="A2:I2"/>
    <mergeCell ref="A4:I4"/>
    <mergeCell ref="A3:I3"/>
    <mergeCell ref="A1:I1"/>
    <mergeCell ref="I5:I6"/>
    <mergeCell ref="A5:A6"/>
    <mergeCell ref="B5:B6"/>
    <mergeCell ref="C5:C6"/>
    <mergeCell ref="D5:F5"/>
    <mergeCell ref="G5:G6"/>
    <mergeCell ref="H5:H6"/>
  </mergeCells>
  <phoneticPr fontId="27" type="noConversion"/>
  <printOptions horizontalCentered="1"/>
  <pageMargins left="0.39370078740157483" right="0.39370078740157483" top="0.39370078740157483" bottom="0.39370078740157483" header="0.11811023622047245" footer="0.27559055118110237"/>
  <pageSetup paperSize="9" scale="75"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4"/>
  <sheetViews>
    <sheetView view="pageLayout" topLeftCell="A10" zoomScaleSheetLayoutView="84" workbookViewId="0">
      <selection activeCell="H16" sqref="H16:I16"/>
    </sheetView>
  </sheetViews>
  <sheetFormatPr defaultColWidth="6.875" defaultRowHeight="12.75" x14ac:dyDescent="0.25"/>
  <cols>
    <col min="1" max="1" width="5.5" style="58" customWidth="1"/>
    <col min="2" max="2" width="30.625" style="59" customWidth="1"/>
    <col min="3" max="3" width="13.125" style="96" customWidth="1"/>
    <col min="4" max="4" width="8" style="96" customWidth="1"/>
    <col min="5" max="6" width="8" style="57" customWidth="1"/>
    <col min="7" max="7" width="21.5" style="57" customWidth="1"/>
    <col min="8" max="8" width="39.875" style="59" customWidth="1"/>
    <col min="9" max="9" width="8.375" style="57" customWidth="1"/>
    <col min="10" max="16384" width="6.875" style="57"/>
  </cols>
  <sheetData>
    <row r="1" spans="1:12" s="241" customFormat="1" ht="44.25" customHeight="1" x14ac:dyDescent="0.25">
      <c r="A1" s="790" t="s">
        <v>153</v>
      </c>
      <c r="B1" s="790"/>
      <c r="C1" s="790"/>
      <c r="D1" s="790"/>
      <c r="E1" s="790"/>
      <c r="F1" s="790"/>
      <c r="G1" s="790"/>
      <c r="H1" s="790"/>
      <c r="I1" s="790"/>
    </row>
    <row r="2" spans="1:12" s="241" customFormat="1" ht="6.75" customHeight="1" x14ac:dyDescent="0.25">
      <c r="A2" s="790"/>
      <c r="B2" s="790"/>
      <c r="C2" s="790"/>
      <c r="D2" s="790"/>
      <c r="E2" s="790"/>
      <c r="F2" s="790"/>
      <c r="G2" s="790"/>
      <c r="H2" s="790"/>
      <c r="I2" s="790"/>
    </row>
    <row r="3" spans="1:12" s="241" customFormat="1" ht="16.5" customHeight="1" x14ac:dyDescent="0.25">
      <c r="A3" s="789" t="str">
        <f>'2.8.DT'!A3:I3</f>
        <v>(Kèm theo Tờ trình số 193/TTr-UBND ngày 03 tháng 7 năm 2019 của Ủy ban nhân dân tỉnh)</v>
      </c>
      <c r="B3" s="789"/>
      <c r="C3" s="789"/>
      <c r="D3" s="789"/>
      <c r="E3" s="789"/>
      <c r="F3" s="789"/>
      <c r="G3" s="789"/>
      <c r="H3" s="789"/>
      <c r="I3" s="789"/>
    </row>
    <row r="4" spans="1:12" ht="16.5" customHeight="1" x14ac:dyDescent="0.25">
      <c r="A4" s="802"/>
      <c r="B4" s="802"/>
      <c r="C4" s="802"/>
      <c r="D4" s="802"/>
      <c r="E4" s="802"/>
      <c r="F4" s="802"/>
      <c r="G4" s="802"/>
      <c r="H4" s="802"/>
      <c r="I4" s="802"/>
      <c r="L4" s="91" t="s">
        <v>87</v>
      </c>
    </row>
    <row r="5" spans="1:12" s="146" customFormat="1" ht="24" customHeight="1" x14ac:dyDescent="0.25">
      <c r="A5" s="807" t="s">
        <v>21</v>
      </c>
      <c r="B5" s="798" t="s">
        <v>41</v>
      </c>
      <c r="C5" s="806" t="s">
        <v>98</v>
      </c>
      <c r="D5" s="804" t="s">
        <v>17</v>
      </c>
      <c r="E5" s="804"/>
      <c r="F5" s="804"/>
      <c r="G5" s="798" t="s">
        <v>100</v>
      </c>
      <c r="H5" s="804" t="s">
        <v>111</v>
      </c>
      <c r="I5" s="804" t="s">
        <v>38</v>
      </c>
      <c r="L5" s="91" t="s">
        <v>87</v>
      </c>
    </row>
    <row r="6" spans="1:12" s="146" customFormat="1" ht="24" customHeight="1" x14ac:dyDescent="0.25">
      <c r="A6" s="807"/>
      <c r="B6" s="798"/>
      <c r="C6" s="806"/>
      <c r="D6" s="545" t="s">
        <v>13</v>
      </c>
      <c r="E6" s="545" t="s">
        <v>12</v>
      </c>
      <c r="F6" s="545" t="s">
        <v>37</v>
      </c>
      <c r="G6" s="798"/>
      <c r="H6" s="804"/>
      <c r="I6" s="804"/>
      <c r="L6" s="91" t="s">
        <v>87</v>
      </c>
    </row>
    <row r="7" spans="1:12" s="146" customFormat="1" ht="21.95" customHeight="1" x14ac:dyDescent="0.25">
      <c r="A7" s="92">
        <v>-1</v>
      </c>
      <c r="B7" s="92">
        <v>-2</v>
      </c>
      <c r="C7" s="92" t="s">
        <v>102</v>
      </c>
      <c r="D7" s="92">
        <v>-4</v>
      </c>
      <c r="E7" s="92">
        <v>-5</v>
      </c>
      <c r="F7" s="92">
        <v>-6</v>
      </c>
      <c r="G7" s="92">
        <v>-7</v>
      </c>
      <c r="H7" s="92">
        <v>-8</v>
      </c>
      <c r="I7" s="92">
        <v>-9</v>
      </c>
      <c r="L7" s="91" t="s">
        <v>87</v>
      </c>
    </row>
    <row r="8" spans="1:12" s="146" customFormat="1" x14ac:dyDescent="0.2">
      <c r="A8" s="736" t="s">
        <v>31</v>
      </c>
      <c r="B8" s="737" t="s">
        <v>28</v>
      </c>
      <c r="C8" s="738">
        <f>C9+C10+C11</f>
        <v>0.08</v>
      </c>
      <c r="D8" s="738">
        <f>D9+D10+D11</f>
        <v>0.08</v>
      </c>
      <c r="E8" s="738">
        <f>E9+E10+E11</f>
        <v>0</v>
      </c>
      <c r="F8" s="738">
        <f>F9+F10+F11</f>
        <v>0</v>
      </c>
      <c r="G8" s="671"/>
      <c r="H8" s="671"/>
      <c r="I8" s="671"/>
      <c r="L8" s="91"/>
    </row>
    <row r="9" spans="1:12" s="146" customFormat="1" ht="51" x14ac:dyDescent="0.2">
      <c r="A9" s="671">
        <v>1</v>
      </c>
      <c r="B9" s="139" t="s">
        <v>170</v>
      </c>
      <c r="C9" s="739">
        <f>D9</f>
        <v>0.04</v>
      </c>
      <c r="D9" s="739">
        <v>0.04</v>
      </c>
      <c r="E9" s="671"/>
      <c r="F9" s="671"/>
      <c r="G9" s="740" t="s">
        <v>171</v>
      </c>
      <c r="H9" s="671" t="s">
        <v>568</v>
      </c>
      <c r="I9" s="741"/>
      <c r="L9" s="91"/>
    </row>
    <row r="10" spans="1:12" s="146" customFormat="1" ht="38.25" x14ac:dyDescent="0.2">
      <c r="A10" s="671">
        <v>2</v>
      </c>
      <c r="B10" s="139" t="s">
        <v>569</v>
      </c>
      <c r="C10" s="739">
        <f>D10</f>
        <v>0.03</v>
      </c>
      <c r="D10" s="742">
        <v>0.03</v>
      </c>
      <c r="E10" s="671"/>
      <c r="F10" s="671"/>
      <c r="G10" s="743" t="s">
        <v>570</v>
      </c>
      <c r="H10" s="671" t="s">
        <v>571</v>
      </c>
      <c r="I10" s="741"/>
      <c r="L10" s="91"/>
    </row>
    <row r="11" spans="1:12" s="146" customFormat="1" ht="38.25" x14ac:dyDescent="0.2">
      <c r="A11" s="671">
        <v>3</v>
      </c>
      <c r="B11" s="139" t="s">
        <v>572</v>
      </c>
      <c r="C11" s="739">
        <f>D11</f>
        <v>0.01</v>
      </c>
      <c r="D11" s="742">
        <v>0.01</v>
      </c>
      <c r="E11" s="671"/>
      <c r="F11" s="671"/>
      <c r="G11" s="743" t="s">
        <v>573</v>
      </c>
      <c r="H11" s="671" t="s">
        <v>574</v>
      </c>
      <c r="I11" s="741"/>
      <c r="L11" s="91"/>
    </row>
    <row r="12" spans="1:12" s="146" customFormat="1" x14ac:dyDescent="0.25">
      <c r="A12" s="744" t="s">
        <v>27</v>
      </c>
      <c r="B12" s="745" t="s">
        <v>25</v>
      </c>
      <c r="C12" s="746">
        <f>SUM(C13:C13)</f>
        <v>0.5</v>
      </c>
      <c r="D12" s="746">
        <f>SUM(D13:D13)</f>
        <v>0.5</v>
      </c>
      <c r="E12" s="746">
        <f>SUM(E13:E13)</f>
        <v>0</v>
      </c>
      <c r="F12" s="746">
        <f>SUM(F13:F13)</f>
        <v>0</v>
      </c>
      <c r="G12" s="747"/>
      <c r="H12" s="747"/>
      <c r="I12" s="747"/>
      <c r="L12" s="91"/>
    </row>
    <row r="13" spans="1:12" s="146" customFormat="1" ht="38.25" x14ac:dyDescent="0.2">
      <c r="A13" s="748">
        <v>1</v>
      </c>
      <c r="B13" s="749" t="s">
        <v>174</v>
      </c>
      <c r="C13" s="739">
        <f>D13</f>
        <v>0.5</v>
      </c>
      <c r="D13" s="750">
        <v>0.5</v>
      </c>
      <c r="E13" s="746"/>
      <c r="F13" s="746"/>
      <c r="G13" s="743" t="s">
        <v>175</v>
      </c>
      <c r="H13" s="671" t="s">
        <v>173</v>
      </c>
      <c r="I13" s="741"/>
      <c r="L13" s="91"/>
    </row>
    <row r="14" spans="1:12" ht="25.5" x14ac:dyDescent="0.25">
      <c r="A14" s="273">
        <f>A13+A11</f>
        <v>4</v>
      </c>
      <c r="B14" s="273" t="s">
        <v>110</v>
      </c>
      <c r="C14" s="228">
        <f>C12+C8</f>
        <v>0.57999999999999996</v>
      </c>
      <c r="D14" s="228">
        <f t="shared" ref="D14:F14" si="0">D12+D8</f>
        <v>0.57999999999999996</v>
      </c>
      <c r="E14" s="228">
        <f t="shared" si="0"/>
        <v>0</v>
      </c>
      <c r="F14" s="228">
        <f t="shared" si="0"/>
        <v>0</v>
      </c>
      <c r="G14" s="136"/>
      <c r="H14" s="135"/>
      <c r="I14" s="130"/>
      <c r="L14" s="91" t="s">
        <v>87</v>
      </c>
    </row>
    <row r="15" spans="1:12" ht="25.5" x14ac:dyDescent="0.25">
      <c r="L15" s="91" t="s">
        <v>87</v>
      </c>
    </row>
    <row r="16" spans="1:12" ht="25.5" x14ac:dyDescent="0.25">
      <c r="H16" s="826" t="s">
        <v>624</v>
      </c>
      <c r="I16" s="826"/>
      <c r="L16" s="91" t="s">
        <v>87</v>
      </c>
    </row>
    <row r="17" spans="12:12" ht="25.5" x14ac:dyDescent="0.25">
      <c r="L17" s="91" t="s">
        <v>87</v>
      </c>
    </row>
    <row r="18" spans="12:12" ht="25.5" x14ac:dyDescent="0.25">
      <c r="L18" s="91" t="s">
        <v>87</v>
      </c>
    </row>
    <row r="19" spans="12:12" ht="25.5" x14ac:dyDescent="0.25">
      <c r="L19" s="91" t="s">
        <v>87</v>
      </c>
    </row>
    <row r="20" spans="12:12" ht="25.5" x14ac:dyDescent="0.25">
      <c r="L20" s="91" t="s">
        <v>87</v>
      </c>
    </row>
    <row r="21" spans="12:12" ht="25.5" x14ac:dyDescent="0.25">
      <c r="L21" s="91" t="s">
        <v>87</v>
      </c>
    </row>
    <row r="22" spans="12:12" ht="25.5" x14ac:dyDescent="0.25">
      <c r="L22" s="91" t="s">
        <v>87</v>
      </c>
    </row>
    <row r="23" spans="12:12" ht="25.5" x14ac:dyDescent="0.25">
      <c r="L23" s="91" t="s">
        <v>87</v>
      </c>
    </row>
    <row r="24" spans="12:12" ht="25.5" x14ac:dyDescent="0.25">
      <c r="L24" s="91" t="s">
        <v>87</v>
      </c>
    </row>
    <row r="25" spans="12:12" ht="25.5" x14ac:dyDescent="0.25">
      <c r="L25" s="91" t="s">
        <v>87</v>
      </c>
    </row>
    <row r="26" spans="12:12" ht="25.5" x14ac:dyDescent="0.25">
      <c r="L26" s="91" t="s">
        <v>87</v>
      </c>
    </row>
    <row r="27" spans="12:12" ht="25.5" x14ac:dyDescent="0.25">
      <c r="L27" s="91" t="s">
        <v>87</v>
      </c>
    </row>
    <row r="28" spans="12:12" ht="25.5" x14ac:dyDescent="0.25">
      <c r="L28" s="91" t="s">
        <v>87</v>
      </c>
    </row>
    <row r="29" spans="12:12" ht="25.5" x14ac:dyDescent="0.25">
      <c r="L29" s="91" t="s">
        <v>87</v>
      </c>
    </row>
    <row r="30" spans="12:12" ht="25.5" x14ac:dyDescent="0.25">
      <c r="L30" s="91" t="s">
        <v>87</v>
      </c>
    </row>
    <row r="31" spans="12:12" ht="25.5" x14ac:dyDescent="0.25">
      <c r="L31" s="91" t="s">
        <v>87</v>
      </c>
    </row>
    <row r="32" spans="12: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row r="114" spans="12:12" ht="25.5" x14ac:dyDescent="0.25">
      <c r="L114" s="91" t="s">
        <v>87</v>
      </c>
    </row>
    <row r="115" spans="12:12" ht="25.5" x14ac:dyDescent="0.25">
      <c r="L115" s="91" t="s">
        <v>87</v>
      </c>
    </row>
    <row r="116" spans="12:12" ht="25.5" x14ac:dyDescent="0.25">
      <c r="L116" s="91" t="s">
        <v>87</v>
      </c>
    </row>
    <row r="117" spans="12:12" ht="25.5" x14ac:dyDescent="0.25">
      <c r="L117" s="91" t="s">
        <v>87</v>
      </c>
    </row>
    <row r="118" spans="12:12" ht="25.5" x14ac:dyDescent="0.25">
      <c r="L118" s="91" t="s">
        <v>87</v>
      </c>
    </row>
    <row r="119" spans="12:12" ht="25.5" x14ac:dyDescent="0.25">
      <c r="L119" s="91" t="s">
        <v>87</v>
      </c>
    </row>
    <row r="120" spans="12:12" ht="25.5" x14ac:dyDescent="0.25">
      <c r="L120" s="91" t="s">
        <v>87</v>
      </c>
    </row>
    <row r="121" spans="12:12" ht="25.5" x14ac:dyDescent="0.25">
      <c r="L121" s="91" t="s">
        <v>87</v>
      </c>
    </row>
    <row r="122" spans="12:12" ht="25.5" x14ac:dyDescent="0.25">
      <c r="L122" s="91" t="s">
        <v>87</v>
      </c>
    </row>
    <row r="123" spans="12:12" ht="25.5" x14ac:dyDescent="0.25">
      <c r="L123" s="91" t="s">
        <v>87</v>
      </c>
    </row>
    <row r="124" spans="12:12" ht="25.5" x14ac:dyDescent="0.25">
      <c r="L124" s="91" t="s">
        <v>87</v>
      </c>
    </row>
    <row r="125" spans="12:12" ht="25.5" x14ac:dyDescent="0.25">
      <c r="L125" s="91" t="s">
        <v>87</v>
      </c>
    </row>
    <row r="126" spans="12:12" ht="25.5" x14ac:dyDescent="0.25">
      <c r="L126" s="91" t="s">
        <v>87</v>
      </c>
    </row>
    <row r="127" spans="12:12" ht="25.5" x14ac:dyDescent="0.25">
      <c r="L127" s="91" t="s">
        <v>87</v>
      </c>
    </row>
    <row r="128" spans="12:12" ht="25.5" x14ac:dyDescent="0.25">
      <c r="L128" s="91" t="s">
        <v>87</v>
      </c>
    </row>
    <row r="129" spans="12:12" ht="25.5" x14ac:dyDescent="0.25">
      <c r="L129" s="91" t="s">
        <v>87</v>
      </c>
    </row>
    <row r="130" spans="12:12" ht="25.5" x14ac:dyDescent="0.25">
      <c r="L130" s="91" t="s">
        <v>87</v>
      </c>
    </row>
    <row r="131" spans="12:12" ht="25.5" x14ac:dyDescent="0.25">
      <c r="L131" s="91" t="s">
        <v>87</v>
      </c>
    </row>
    <row r="132" spans="12:12" ht="25.5" x14ac:dyDescent="0.25">
      <c r="L132" s="91" t="s">
        <v>87</v>
      </c>
    </row>
    <row r="133" spans="12:12" ht="25.5" x14ac:dyDescent="0.25">
      <c r="L133" s="91" t="s">
        <v>87</v>
      </c>
    </row>
    <row r="134" spans="12:12" ht="25.5" x14ac:dyDescent="0.25">
      <c r="L134" s="91" t="s">
        <v>87</v>
      </c>
    </row>
    <row r="135" spans="12:12" ht="25.5" x14ac:dyDescent="0.25">
      <c r="L135" s="91" t="s">
        <v>87</v>
      </c>
    </row>
    <row r="136" spans="12:12" ht="25.5" x14ac:dyDescent="0.25">
      <c r="L136" s="91" t="s">
        <v>87</v>
      </c>
    </row>
    <row r="137" spans="12:12" ht="25.5" x14ac:dyDescent="0.25">
      <c r="L137" s="91" t="s">
        <v>87</v>
      </c>
    </row>
    <row r="138" spans="12:12" ht="25.5" x14ac:dyDescent="0.25">
      <c r="L138" s="91" t="s">
        <v>87</v>
      </c>
    </row>
    <row r="139" spans="12:12" ht="25.5" x14ac:dyDescent="0.25">
      <c r="L139" s="91" t="s">
        <v>87</v>
      </c>
    </row>
    <row r="140" spans="12:12" ht="25.5" x14ac:dyDescent="0.25">
      <c r="L140" s="91" t="s">
        <v>87</v>
      </c>
    </row>
    <row r="141" spans="12:12" ht="25.5" x14ac:dyDescent="0.25">
      <c r="L141" s="91" t="s">
        <v>87</v>
      </c>
    </row>
    <row r="142" spans="12:12" ht="25.5" x14ac:dyDescent="0.25">
      <c r="L142" s="91" t="s">
        <v>87</v>
      </c>
    </row>
    <row r="143" spans="12:12" ht="25.5" x14ac:dyDescent="0.25">
      <c r="L143" s="91" t="s">
        <v>87</v>
      </c>
    </row>
    <row r="144" spans="12:12" ht="25.5" x14ac:dyDescent="0.25">
      <c r="L144" s="91" t="s">
        <v>87</v>
      </c>
    </row>
    <row r="145" spans="12:12" ht="25.5" x14ac:dyDescent="0.25">
      <c r="L145" s="91" t="s">
        <v>87</v>
      </c>
    </row>
    <row r="146" spans="12:12" ht="25.5" x14ac:dyDescent="0.25">
      <c r="L146" s="91" t="s">
        <v>87</v>
      </c>
    </row>
    <row r="147" spans="12:12" ht="25.5" x14ac:dyDescent="0.25">
      <c r="L147" s="91" t="s">
        <v>87</v>
      </c>
    </row>
    <row r="148" spans="12:12" ht="25.5" x14ac:dyDescent="0.25">
      <c r="L148" s="91" t="s">
        <v>87</v>
      </c>
    </row>
    <row r="149" spans="12:12" ht="25.5" x14ac:dyDescent="0.25">
      <c r="L149" s="91" t="s">
        <v>87</v>
      </c>
    </row>
    <row r="150" spans="12:12" ht="25.5" x14ac:dyDescent="0.25">
      <c r="L150" s="91" t="s">
        <v>87</v>
      </c>
    </row>
    <row r="151" spans="12:12" ht="25.5" x14ac:dyDescent="0.25">
      <c r="L151" s="91" t="s">
        <v>87</v>
      </c>
    </row>
    <row r="152" spans="12:12" ht="25.5" x14ac:dyDescent="0.25">
      <c r="L152" s="91" t="s">
        <v>87</v>
      </c>
    </row>
    <row r="153" spans="12:12" ht="25.5" x14ac:dyDescent="0.25">
      <c r="L153" s="91" t="s">
        <v>87</v>
      </c>
    </row>
    <row r="154" spans="12:12" ht="25.5" x14ac:dyDescent="0.25">
      <c r="L154" s="91" t="s">
        <v>87</v>
      </c>
    </row>
    <row r="155" spans="12:12" ht="25.5" x14ac:dyDescent="0.25">
      <c r="L155" s="91" t="s">
        <v>87</v>
      </c>
    </row>
    <row r="156" spans="12:12" ht="25.5" x14ac:dyDescent="0.25">
      <c r="L156" s="91" t="s">
        <v>87</v>
      </c>
    </row>
    <row r="157" spans="12:12" ht="25.5" x14ac:dyDescent="0.25">
      <c r="L157" s="91" t="s">
        <v>87</v>
      </c>
    </row>
    <row r="158" spans="12:12" ht="25.5" x14ac:dyDescent="0.25">
      <c r="L158" s="91" t="s">
        <v>87</v>
      </c>
    </row>
    <row r="159" spans="12:12" ht="25.5" x14ac:dyDescent="0.25">
      <c r="L159" s="91" t="s">
        <v>87</v>
      </c>
    </row>
    <row r="160" spans="12:12" ht="25.5" x14ac:dyDescent="0.25">
      <c r="L160" s="91" t="s">
        <v>87</v>
      </c>
    </row>
    <row r="161" spans="12:12" ht="25.5" x14ac:dyDescent="0.25">
      <c r="L161" s="91" t="s">
        <v>87</v>
      </c>
    </row>
    <row r="162" spans="12:12" ht="25.5" x14ac:dyDescent="0.25">
      <c r="L162" s="91" t="s">
        <v>87</v>
      </c>
    </row>
    <row r="163" spans="12:12" ht="25.5" x14ac:dyDescent="0.25">
      <c r="L163" s="91" t="s">
        <v>87</v>
      </c>
    </row>
    <row r="164" spans="12:12" ht="25.5" x14ac:dyDescent="0.25">
      <c r="L164" s="91" t="s">
        <v>87</v>
      </c>
    </row>
    <row r="165" spans="12:12" ht="25.5" x14ac:dyDescent="0.25">
      <c r="L165" s="91" t="s">
        <v>87</v>
      </c>
    </row>
    <row r="166" spans="12:12" ht="25.5" x14ac:dyDescent="0.25">
      <c r="L166" s="91" t="s">
        <v>87</v>
      </c>
    </row>
    <row r="167" spans="12:12" ht="25.5" x14ac:dyDescent="0.25">
      <c r="L167" s="91" t="s">
        <v>87</v>
      </c>
    </row>
    <row r="168" spans="12:12" ht="25.5" x14ac:dyDescent="0.25">
      <c r="L168" s="91" t="s">
        <v>87</v>
      </c>
    </row>
    <row r="169" spans="12:12" ht="25.5" x14ac:dyDescent="0.25">
      <c r="L169" s="91" t="s">
        <v>87</v>
      </c>
    </row>
    <row r="170" spans="12:12" ht="25.5" x14ac:dyDescent="0.25">
      <c r="L170" s="91" t="s">
        <v>87</v>
      </c>
    </row>
    <row r="171" spans="12:12" ht="25.5" x14ac:dyDescent="0.25">
      <c r="L171" s="91" t="s">
        <v>87</v>
      </c>
    </row>
    <row r="172" spans="12:12" ht="25.5" x14ac:dyDescent="0.25">
      <c r="L172" s="91" t="s">
        <v>87</v>
      </c>
    </row>
    <row r="173" spans="12:12" ht="25.5" x14ac:dyDescent="0.25">
      <c r="L173" s="91" t="s">
        <v>87</v>
      </c>
    </row>
    <row r="174" spans="12:12" ht="25.5" x14ac:dyDescent="0.25">
      <c r="L174" s="91" t="s">
        <v>87</v>
      </c>
    </row>
  </sheetData>
  <mergeCells count="12">
    <mergeCell ref="H16:I16"/>
    <mergeCell ref="A1:I1"/>
    <mergeCell ref="A2:I2"/>
    <mergeCell ref="A3:I3"/>
    <mergeCell ref="A4:I4"/>
    <mergeCell ref="A5:A6"/>
    <mergeCell ref="B5:B6"/>
    <mergeCell ref="C5:C6"/>
    <mergeCell ref="D5:F5"/>
    <mergeCell ref="G5:G6"/>
    <mergeCell ref="H5:H6"/>
    <mergeCell ref="I5:I6"/>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view="pageLayout" topLeftCell="A7" zoomScaleSheetLayoutView="84" workbookViewId="0">
      <selection activeCell="F11" sqref="F11"/>
    </sheetView>
  </sheetViews>
  <sheetFormatPr defaultColWidth="6.875" defaultRowHeight="12.75" x14ac:dyDescent="0.25"/>
  <cols>
    <col min="1" max="1" width="4.875" style="58" customWidth="1"/>
    <col min="2" max="2" width="30.75" style="59" customWidth="1"/>
    <col min="3" max="3" width="9.125" style="58" customWidth="1"/>
    <col min="4" max="6" width="8" style="58" customWidth="1"/>
    <col min="7" max="7" width="12.75" style="58" customWidth="1"/>
    <col min="8" max="8" width="50.25" style="59" customWidth="1"/>
    <col min="9" max="9" width="8.375" style="57" customWidth="1"/>
    <col min="10" max="16384" width="6.875" style="57"/>
  </cols>
  <sheetData>
    <row r="1" spans="1:12" s="241" customFormat="1" ht="33.75" customHeight="1" x14ac:dyDescent="0.25">
      <c r="A1" s="790" t="s">
        <v>154</v>
      </c>
      <c r="B1" s="790"/>
      <c r="C1" s="790"/>
      <c r="D1" s="790"/>
      <c r="E1" s="790"/>
      <c r="F1" s="790"/>
      <c r="G1" s="790"/>
      <c r="H1" s="790"/>
      <c r="I1" s="790"/>
    </row>
    <row r="2" spans="1:12" s="241" customFormat="1" ht="1.5" customHeight="1" x14ac:dyDescent="0.25">
      <c r="A2" s="790"/>
      <c r="B2" s="790"/>
      <c r="C2" s="790"/>
      <c r="D2" s="790"/>
      <c r="E2" s="790"/>
      <c r="F2" s="790"/>
      <c r="G2" s="790"/>
      <c r="H2" s="790"/>
      <c r="I2" s="790"/>
    </row>
    <row r="3" spans="1:12" s="241" customFormat="1" ht="16.5" customHeight="1" x14ac:dyDescent="0.25">
      <c r="A3" s="789" t="str">
        <f>'2.9.CL'!A3:I3</f>
        <v>(Kèm theo Tờ trình số 193/TTr-UBND ngày 03 tháng 7 năm 2019 của Ủy ban nhân dân tỉnh)</v>
      </c>
      <c r="B3" s="789"/>
      <c r="C3" s="789"/>
      <c r="D3" s="789"/>
      <c r="E3" s="789"/>
      <c r="F3" s="789"/>
      <c r="G3" s="789"/>
      <c r="H3" s="789"/>
      <c r="I3" s="789"/>
    </row>
    <row r="4" spans="1:12" ht="13.5" customHeight="1" x14ac:dyDescent="0.25">
      <c r="A4" s="802"/>
      <c r="B4" s="802"/>
      <c r="C4" s="802"/>
      <c r="D4" s="802"/>
      <c r="E4" s="802"/>
      <c r="F4" s="802"/>
      <c r="G4" s="802"/>
      <c r="H4" s="802"/>
      <c r="I4" s="802"/>
    </row>
    <row r="5" spans="1:12" s="146" customFormat="1" ht="25.5" x14ac:dyDescent="0.25">
      <c r="A5" s="807" t="s">
        <v>21</v>
      </c>
      <c r="B5" s="798" t="s">
        <v>41</v>
      </c>
      <c r="C5" s="806" t="s">
        <v>539</v>
      </c>
      <c r="D5" s="804" t="s">
        <v>17</v>
      </c>
      <c r="E5" s="804"/>
      <c r="F5" s="804"/>
      <c r="G5" s="798" t="s">
        <v>100</v>
      </c>
      <c r="H5" s="804" t="s">
        <v>111</v>
      </c>
      <c r="I5" s="804" t="s">
        <v>38</v>
      </c>
      <c r="L5" s="91" t="s">
        <v>87</v>
      </c>
    </row>
    <row r="6" spans="1:12" s="146" customFormat="1" ht="45.75" customHeight="1" x14ac:dyDescent="0.25">
      <c r="A6" s="807"/>
      <c r="B6" s="798"/>
      <c r="C6" s="806"/>
      <c r="D6" s="526" t="s">
        <v>13</v>
      </c>
      <c r="E6" s="526" t="s">
        <v>12</v>
      </c>
      <c r="F6" s="526" t="s">
        <v>37</v>
      </c>
      <c r="G6" s="798"/>
      <c r="H6" s="804"/>
      <c r="I6" s="804"/>
      <c r="L6" s="91" t="s">
        <v>87</v>
      </c>
    </row>
    <row r="7" spans="1:12" s="264" customFormat="1" ht="25.5" x14ac:dyDescent="0.25">
      <c r="A7" s="92">
        <v>-1</v>
      </c>
      <c r="B7" s="92">
        <v>-2</v>
      </c>
      <c r="C7" s="92" t="s">
        <v>102</v>
      </c>
      <c r="D7" s="92">
        <v>-4</v>
      </c>
      <c r="E7" s="92">
        <v>-5</v>
      </c>
      <c r="F7" s="92">
        <v>-6</v>
      </c>
      <c r="G7" s="92">
        <v>-7</v>
      </c>
      <c r="H7" s="92">
        <v>-8</v>
      </c>
      <c r="I7" s="92">
        <v>-9</v>
      </c>
      <c r="L7" s="265" t="s">
        <v>87</v>
      </c>
    </row>
    <row r="8" spans="1:12" s="137" customFormat="1" x14ac:dyDescent="0.25">
      <c r="A8" s="130" t="s">
        <v>31</v>
      </c>
      <c r="B8" s="692" t="s">
        <v>285</v>
      </c>
      <c r="C8" s="716">
        <f>SUM(C9:C11)</f>
        <v>1.2</v>
      </c>
      <c r="D8" s="716">
        <f>SUM(D9:D11)</f>
        <v>0.30000000000000004</v>
      </c>
      <c r="E8" s="716">
        <f>SUM(E9:E11)</f>
        <v>0.9</v>
      </c>
      <c r="F8" s="716"/>
      <c r="G8" s="130"/>
      <c r="H8" s="130"/>
      <c r="I8" s="130"/>
      <c r="L8" s="129"/>
    </row>
    <row r="9" spans="1:12" s="280" customFormat="1" ht="25.5" x14ac:dyDescent="0.25">
      <c r="A9" s="131">
        <v>1</v>
      </c>
      <c r="B9" s="441" t="s">
        <v>345</v>
      </c>
      <c r="C9" s="717">
        <f>SUM(D9:F9)</f>
        <v>0.9</v>
      </c>
      <c r="D9" s="717"/>
      <c r="E9" s="717">
        <v>0.9</v>
      </c>
      <c r="F9" s="717"/>
      <c r="G9" s="682" t="s">
        <v>346</v>
      </c>
      <c r="H9" s="134" t="s">
        <v>347</v>
      </c>
      <c r="I9" s="460"/>
      <c r="L9" s="279"/>
    </row>
    <row r="10" spans="1:12" s="73" customFormat="1" ht="38.25" x14ac:dyDescent="0.25">
      <c r="A10" s="131">
        <v>2</v>
      </c>
      <c r="B10" s="441" t="s">
        <v>348</v>
      </c>
      <c r="C10" s="717">
        <f>SUM(D10:F10)</f>
        <v>0.1</v>
      </c>
      <c r="D10" s="717">
        <v>0.1</v>
      </c>
      <c r="E10" s="717"/>
      <c r="F10" s="717"/>
      <c r="G10" s="682" t="s">
        <v>349</v>
      </c>
      <c r="H10" s="718" t="s">
        <v>350</v>
      </c>
      <c r="I10" s="460"/>
      <c r="L10" s="91" t="s">
        <v>87</v>
      </c>
    </row>
    <row r="11" spans="1:12" ht="38.25" x14ac:dyDescent="0.25">
      <c r="A11" s="131">
        <v>3</v>
      </c>
      <c r="B11" s="441" t="s">
        <v>351</v>
      </c>
      <c r="C11" s="717">
        <f>SUM(D11:F11)</f>
        <v>0.2</v>
      </c>
      <c r="D11" s="717">
        <v>0.2</v>
      </c>
      <c r="E11" s="717"/>
      <c r="F11" s="717"/>
      <c r="G11" s="682" t="s">
        <v>338</v>
      </c>
      <c r="H11" s="718" t="s">
        <v>352</v>
      </c>
      <c r="I11" s="460"/>
      <c r="L11" s="91" t="s">
        <v>87</v>
      </c>
    </row>
    <row r="12" spans="1:12" ht="18" customHeight="1" x14ac:dyDescent="0.25">
      <c r="A12" s="273" t="s">
        <v>27</v>
      </c>
      <c r="B12" s="132" t="s">
        <v>30</v>
      </c>
      <c r="C12" s="262">
        <f>SUM(C13:C14)</f>
        <v>11.6</v>
      </c>
      <c r="D12" s="262">
        <f>SUM(D13:D14)</f>
        <v>10.6</v>
      </c>
      <c r="E12" s="262">
        <f>SUM(E13:E14)</f>
        <v>1</v>
      </c>
      <c r="F12" s="262"/>
      <c r="G12" s="719"/>
      <c r="H12" s="135"/>
      <c r="I12" s="136"/>
      <c r="L12" s="91" t="s">
        <v>87</v>
      </c>
    </row>
    <row r="13" spans="1:12" ht="51" x14ac:dyDescent="0.2">
      <c r="A13" s="131">
        <v>1</v>
      </c>
      <c r="B13" s="441" t="s">
        <v>329</v>
      </c>
      <c r="C13" s="717">
        <f t="shared" ref="C13:C18" si="0">SUM(D13:F13)</f>
        <v>0.6</v>
      </c>
      <c r="D13" s="720">
        <v>0.6</v>
      </c>
      <c r="E13" s="720"/>
      <c r="F13" s="717"/>
      <c r="G13" s="721" t="s">
        <v>330</v>
      </c>
      <c r="H13" s="722" t="s">
        <v>353</v>
      </c>
      <c r="I13" s="441"/>
      <c r="L13" s="91" t="s">
        <v>87</v>
      </c>
    </row>
    <row r="14" spans="1:12" ht="38.25" x14ac:dyDescent="0.2">
      <c r="A14" s="131">
        <v>2</v>
      </c>
      <c r="B14" s="723" t="s">
        <v>332</v>
      </c>
      <c r="C14" s="717">
        <f t="shared" si="0"/>
        <v>11</v>
      </c>
      <c r="D14" s="724">
        <v>10</v>
      </c>
      <c r="E14" s="724">
        <v>1</v>
      </c>
      <c r="F14" s="717"/>
      <c r="G14" s="723" t="s">
        <v>333</v>
      </c>
      <c r="H14" s="725" t="s">
        <v>334</v>
      </c>
      <c r="I14" s="460"/>
      <c r="L14" s="91" t="s">
        <v>87</v>
      </c>
    </row>
    <row r="15" spans="1:12" ht="21" customHeight="1" x14ac:dyDescent="0.25">
      <c r="A15" s="273" t="s">
        <v>26</v>
      </c>
      <c r="B15" s="132" t="s">
        <v>28</v>
      </c>
      <c r="C15" s="262">
        <f>SUM(C16)</f>
        <v>0.03</v>
      </c>
      <c r="D15" s="262">
        <f>SUM(D16)</f>
        <v>0.03</v>
      </c>
      <c r="E15" s="262"/>
      <c r="F15" s="262"/>
      <c r="G15" s="719"/>
      <c r="H15" s="135"/>
      <c r="I15" s="136"/>
      <c r="L15" s="91" t="s">
        <v>87</v>
      </c>
    </row>
    <row r="16" spans="1:12" ht="51" x14ac:dyDescent="0.25">
      <c r="A16" s="131">
        <v>1</v>
      </c>
      <c r="B16" s="441" t="s">
        <v>337</v>
      </c>
      <c r="C16" s="717">
        <f t="shared" si="0"/>
        <v>0.03</v>
      </c>
      <c r="D16" s="724">
        <v>0.03</v>
      </c>
      <c r="E16" s="724"/>
      <c r="F16" s="724"/>
      <c r="G16" s="723" t="s">
        <v>338</v>
      </c>
      <c r="H16" s="718" t="s">
        <v>339</v>
      </c>
      <c r="I16" s="441"/>
      <c r="L16" s="91" t="s">
        <v>87</v>
      </c>
    </row>
    <row r="17" spans="1:12" s="73" customFormat="1" ht="21" customHeight="1" x14ac:dyDescent="0.25">
      <c r="A17" s="273" t="s">
        <v>24</v>
      </c>
      <c r="B17" s="726" t="s">
        <v>25</v>
      </c>
      <c r="C17" s="262">
        <f>SUM(C18)</f>
        <v>0.1</v>
      </c>
      <c r="D17" s="262">
        <f>SUM(D18)</f>
        <v>0.1</v>
      </c>
      <c r="E17" s="262"/>
      <c r="F17" s="262"/>
      <c r="G17" s="726"/>
      <c r="H17" s="727"/>
      <c r="I17" s="136"/>
      <c r="L17" s="91" t="s">
        <v>87</v>
      </c>
    </row>
    <row r="18" spans="1:12" ht="38.25" x14ac:dyDescent="0.25">
      <c r="A18" s="131">
        <v>1</v>
      </c>
      <c r="B18" s="723" t="s">
        <v>342</v>
      </c>
      <c r="C18" s="717">
        <f t="shared" si="0"/>
        <v>0.1</v>
      </c>
      <c r="D18" s="717">
        <v>0.1</v>
      </c>
      <c r="E18" s="717"/>
      <c r="F18" s="717"/>
      <c r="G18" s="682" t="s">
        <v>343</v>
      </c>
      <c r="H18" s="728" t="s">
        <v>354</v>
      </c>
      <c r="I18" s="460"/>
      <c r="L18" s="91" t="s">
        <v>87</v>
      </c>
    </row>
    <row r="19" spans="1:12" ht="20.25" customHeight="1" x14ac:dyDescent="0.25">
      <c r="A19" s="144">
        <f>A18+A16+A14+A11</f>
        <v>7</v>
      </c>
      <c r="B19" s="144" t="s">
        <v>110</v>
      </c>
      <c r="C19" s="269">
        <f>C17+C15+C12+C8</f>
        <v>12.93</v>
      </c>
      <c r="D19" s="269">
        <f t="shared" ref="D19:F19" si="1">D17+D15+D12+D8</f>
        <v>11.030000000000001</v>
      </c>
      <c r="E19" s="269">
        <f t="shared" si="1"/>
        <v>1.9</v>
      </c>
      <c r="F19" s="269">
        <f t="shared" si="1"/>
        <v>0</v>
      </c>
      <c r="G19" s="136"/>
      <c r="H19" s="135"/>
      <c r="I19" s="130"/>
      <c r="L19" s="91" t="s">
        <v>87</v>
      </c>
    </row>
    <row r="20" spans="1:12" ht="14.25" customHeight="1" x14ac:dyDescent="0.25">
      <c r="L20" s="91" t="s">
        <v>87</v>
      </c>
    </row>
    <row r="21" spans="1:12" ht="25.5" x14ac:dyDescent="0.25">
      <c r="H21" s="826" t="s">
        <v>624</v>
      </c>
      <c r="I21" s="826"/>
      <c r="L21" s="91" t="s">
        <v>87</v>
      </c>
    </row>
    <row r="22" spans="1:12" ht="25.5" x14ac:dyDescent="0.25">
      <c r="L22" s="91" t="s">
        <v>87</v>
      </c>
    </row>
    <row r="23" spans="1:12" ht="25.5" x14ac:dyDescent="0.25">
      <c r="L23" s="91" t="s">
        <v>87</v>
      </c>
    </row>
    <row r="24" spans="1:12" ht="25.5" x14ac:dyDescent="0.25">
      <c r="L24" s="91" t="s">
        <v>87</v>
      </c>
    </row>
    <row r="25" spans="1:12" ht="25.5" x14ac:dyDescent="0.25">
      <c r="L25" s="91" t="s">
        <v>87</v>
      </c>
    </row>
    <row r="26" spans="1:12" ht="25.5" x14ac:dyDescent="0.25">
      <c r="L26" s="91" t="s">
        <v>87</v>
      </c>
    </row>
    <row r="27" spans="1:12" ht="25.5" x14ac:dyDescent="0.25">
      <c r="L27" s="91" t="s">
        <v>87</v>
      </c>
    </row>
    <row r="28" spans="1:12" ht="25.5" x14ac:dyDescent="0.25">
      <c r="L28" s="91" t="s">
        <v>87</v>
      </c>
    </row>
    <row r="29" spans="1:12" ht="25.5" x14ac:dyDescent="0.25">
      <c r="L29" s="91" t="s">
        <v>87</v>
      </c>
    </row>
    <row r="30" spans="1:12" ht="25.5" x14ac:dyDescent="0.25">
      <c r="L30" s="91" t="s">
        <v>87</v>
      </c>
    </row>
    <row r="31" spans="1:12" ht="25.5" x14ac:dyDescent="0.25">
      <c r="L31" s="91" t="s">
        <v>87</v>
      </c>
    </row>
    <row r="32" spans="1: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row r="114" spans="12:12" ht="25.5" x14ac:dyDescent="0.25">
      <c r="L114" s="91" t="s">
        <v>87</v>
      </c>
    </row>
    <row r="115" spans="12:12" ht="25.5" x14ac:dyDescent="0.25">
      <c r="L115" s="91" t="s">
        <v>87</v>
      </c>
    </row>
    <row r="116" spans="12:12" ht="25.5" x14ac:dyDescent="0.25">
      <c r="L116" s="91" t="s">
        <v>87</v>
      </c>
    </row>
    <row r="117" spans="12:12" ht="25.5" x14ac:dyDescent="0.25">
      <c r="L117" s="91" t="s">
        <v>87</v>
      </c>
    </row>
    <row r="118" spans="12:12" ht="25.5" x14ac:dyDescent="0.25">
      <c r="L118" s="91" t="s">
        <v>87</v>
      </c>
    </row>
    <row r="119" spans="12:12" ht="25.5" x14ac:dyDescent="0.25">
      <c r="L119" s="91" t="s">
        <v>87</v>
      </c>
    </row>
    <row r="120" spans="12:12" ht="25.5" x14ac:dyDescent="0.25">
      <c r="L120" s="91" t="s">
        <v>87</v>
      </c>
    </row>
    <row r="121" spans="12:12" ht="25.5" x14ac:dyDescent="0.25">
      <c r="L121" s="91" t="s">
        <v>87</v>
      </c>
    </row>
    <row r="122" spans="12:12" ht="25.5" x14ac:dyDescent="0.25">
      <c r="L122" s="91" t="s">
        <v>87</v>
      </c>
    </row>
  </sheetData>
  <mergeCells count="12">
    <mergeCell ref="H21:I21"/>
    <mergeCell ref="A1:I1"/>
    <mergeCell ref="A2:I2"/>
    <mergeCell ref="A4:I4"/>
    <mergeCell ref="A3:I3"/>
    <mergeCell ref="H5:H6"/>
    <mergeCell ref="I5:I6"/>
    <mergeCell ref="A5:A6"/>
    <mergeCell ref="B5:B6"/>
    <mergeCell ref="C5:C6"/>
    <mergeCell ref="D5:F5"/>
    <mergeCell ref="G5:G6"/>
  </mergeCells>
  <phoneticPr fontId="27" type="noConversion"/>
  <printOptions horizontalCentered="1"/>
  <pageMargins left="0.39370078740157483" right="0.39370078740157483" top="0.39370078740157483" bottom="0.39370078740157483" header="0.11811023622047245" footer="0.27559055118110237"/>
  <pageSetup paperSize="9" scale="81"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view="pageLayout" zoomScaleSheetLayoutView="84" workbookViewId="0">
      <selection sqref="A1:I13"/>
    </sheetView>
  </sheetViews>
  <sheetFormatPr defaultColWidth="6.875" defaultRowHeight="12.75" x14ac:dyDescent="0.25"/>
  <cols>
    <col min="1" max="1" width="5.5" style="146" customWidth="1"/>
    <col min="2" max="2" width="30.625" style="59" customWidth="1"/>
    <col min="3" max="3" width="13.125" style="146" customWidth="1"/>
    <col min="4" max="6" width="8" style="146" customWidth="1"/>
    <col min="7" max="7" width="21.5" style="146" customWidth="1"/>
    <col min="8" max="8" width="39.875" style="59" customWidth="1"/>
    <col min="9" max="9" width="8.375" style="57" customWidth="1"/>
    <col min="10" max="16384" width="6.875" style="57"/>
  </cols>
  <sheetData>
    <row r="1" spans="1:12" s="241" customFormat="1" ht="33.75" customHeight="1" x14ac:dyDescent="0.25">
      <c r="A1" s="790" t="s">
        <v>154</v>
      </c>
      <c r="B1" s="790"/>
      <c r="C1" s="790"/>
      <c r="D1" s="790"/>
      <c r="E1" s="790"/>
      <c r="F1" s="790"/>
      <c r="G1" s="790"/>
      <c r="H1" s="790"/>
      <c r="I1" s="790"/>
    </row>
    <row r="2" spans="1:12" s="241" customFormat="1" ht="1.5" customHeight="1" x14ac:dyDescent="0.25">
      <c r="A2" s="790"/>
      <c r="B2" s="790"/>
      <c r="C2" s="790"/>
      <c r="D2" s="790"/>
      <c r="E2" s="790"/>
      <c r="F2" s="790"/>
      <c r="G2" s="790"/>
      <c r="H2" s="790"/>
      <c r="I2" s="790"/>
    </row>
    <row r="3" spans="1:12" s="241" customFormat="1" ht="16.5" customHeight="1" x14ac:dyDescent="0.25">
      <c r="A3" s="789" t="str">
        <f>'2.9.CL'!A3:I3</f>
        <v>(Kèm theo Tờ trình số 193/TTr-UBND ngày 03 tháng 7 năm 2019 của Ủy ban nhân dân tỉnh)</v>
      </c>
      <c r="B3" s="789"/>
      <c r="C3" s="789"/>
      <c r="D3" s="789"/>
      <c r="E3" s="789"/>
      <c r="F3" s="789"/>
      <c r="G3" s="789"/>
      <c r="H3" s="789"/>
      <c r="I3" s="789"/>
    </row>
    <row r="4" spans="1:12" ht="13.5" customHeight="1" x14ac:dyDescent="0.25">
      <c r="A4" s="802"/>
      <c r="B4" s="802"/>
      <c r="C4" s="802"/>
      <c r="D4" s="802"/>
      <c r="E4" s="802"/>
      <c r="F4" s="802"/>
      <c r="G4" s="802"/>
      <c r="H4" s="802"/>
      <c r="I4" s="802"/>
    </row>
    <row r="5" spans="1:12" s="146" customFormat="1" ht="25.5" x14ac:dyDescent="0.25">
      <c r="A5" s="807" t="s">
        <v>21</v>
      </c>
      <c r="B5" s="798" t="s">
        <v>41</v>
      </c>
      <c r="C5" s="806" t="s">
        <v>539</v>
      </c>
      <c r="D5" s="804" t="s">
        <v>17</v>
      </c>
      <c r="E5" s="804"/>
      <c r="F5" s="804"/>
      <c r="G5" s="798" t="s">
        <v>100</v>
      </c>
      <c r="H5" s="804" t="s">
        <v>111</v>
      </c>
      <c r="I5" s="804" t="s">
        <v>38</v>
      </c>
      <c r="L5" s="91" t="s">
        <v>87</v>
      </c>
    </row>
    <row r="6" spans="1:12" s="146" customFormat="1" ht="25.5" x14ac:dyDescent="0.25">
      <c r="A6" s="807"/>
      <c r="B6" s="798"/>
      <c r="C6" s="806"/>
      <c r="D6" s="545" t="s">
        <v>13</v>
      </c>
      <c r="E6" s="545" t="s">
        <v>12</v>
      </c>
      <c r="F6" s="545" t="s">
        <v>37</v>
      </c>
      <c r="G6" s="798"/>
      <c r="H6" s="804"/>
      <c r="I6" s="804"/>
      <c r="L6" s="91" t="s">
        <v>87</v>
      </c>
    </row>
    <row r="7" spans="1:12" s="264" customFormat="1" ht="22.5" x14ac:dyDescent="0.25">
      <c r="A7" s="92">
        <v>-1</v>
      </c>
      <c r="B7" s="92">
        <v>-2</v>
      </c>
      <c r="C7" s="92" t="s">
        <v>102</v>
      </c>
      <c r="D7" s="92">
        <v>-4</v>
      </c>
      <c r="E7" s="92">
        <v>-5</v>
      </c>
      <c r="F7" s="92">
        <v>-6</v>
      </c>
      <c r="G7" s="92">
        <v>-7</v>
      </c>
      <c r="H7" s="92">
        <v>-8</v>
      </c>
      <c r="I7" s="92">
        <v>-9</v>
      </c>
      <c r="L7" s="265" t="s">
        <v>87</v>
      </c>
    </row>
    <row r="8" spans="1:12" ht="25.5" x14ac:dyDescent="0.25">
      <c r="A8" s="130" t="s">
        <v>31</v>
      </c>
      <c r="B8" s="476" t="s">
        <v>42</v>
      </c>
      <c r="C8" s="751">
        <f>SUM(D8:G8)</f>
        <v>0.08</v>
      </c>
      <c r="D8" s="751">
        <v>0.08</v>
      </c>
      <c r="E8" s="477"/>
      <c r="F8" s="477"/>
      <c r="G8" s="477"/>
      <c r="H8" s="540"/>
      <c r="I8" s="130"/>
      <c r="L8" s="91" t="s">
        <v>87</v>
      </c>
    </row>
    <row r="9" spans="1:12" ht="38.25" x14ac:dyDescent="0.25">
      <c r="A9" s="481">
        <v>1</v>
      </c>
      <c r="B9" s="479" t="s">
        <v>243</v>
      </c>
      <c r="C9" s="480">
        <f>SUM(D9:G9)</f>
        <v>0.08</v>
      </c>
      <c r="D9" s="752">
        <v>0.08</v>
      </c>
      <c r="E9" s="753"/>
      <c r="F9" s="753"/>
      <c r="G9" s="754" t="s">
        <v>244</v>
      </c>
      <c r="H9" s="755" t="s">
        <v>616</v>
      </c>
      <c r="I9" s="481"/>
      <c r="L9" s="91" t="s">
        <v>87</v>
      </c>
    </row>
    <row r="10" spans="1:12" ht="25.5" x14ac:dyDescent="0.25">
      <c r="A10" s="144">
        <f>A9</f>
        <v>1</v>
      </c>
      <c r="B10" s="144" t="s">
        <v>110</v>
      </c>
      <c r="C10" s="269">
        <f>C8</f>
        <v>0.08</v>
      </c>
      <c r="D10" s="269">
        <f t="shared" ref="D10:F10" si="0">D8</f>
        <v>0.08</v>
      </c>
      <c r="E10" s="269">
        <f t="shared" si="0"/>
        <v>0</v>
      </c>
      <c r="F10" s="269">
        <f t="shared" si="0"/>
        <v>0</v>
      </c>
      <c r="G10" s="136"/>
      <c r="H10" s="135"/>
      <c r="I10" s="130"/>
      <c r="L10" s="91" t="s">
        <v>87</v>
      </c>
    </row>
    <row r="11" spans="1:12" ht="25.5" x14ac:dyDescent="0.25">
      <c r="L11" s="91" t="s">
        <v>87</v>
      </c>
    </row>
    <row r="12" spans="1:12" ht="25.5" x14ac:dyDescent="0.25">
      <c r="H12" s="826" t="s">
        <v>624</v>
      </c>
      <c r="I12" s="824"/>
      <c r="L12" s="91" t="s">
        <v>87</v>
      </c>
    </row>
    <row r="13" spans="1:12" ht="25.5" x14ac:dyDescent="0.25">
      <c r="H13" s="824"/>
      <c r="I13" s="824"/>
      <c r="L13" s="91" t="s">
        <v>87</v>
      </c>
    </row>
    <row r="14" spans="1:12" ht="25.5" x14ac:dyDescent="0.25">
      <c r="L14" s="91" t="s">
        <v>87</v>
      </c>
    </row>
    <row r="15" spans="1:12" ht="25.5" x14ac:dyDescent="0.25">
      <c r="L15" s="91" t="s">
        <v>87</v>
      </c>
    </row>
    <row r="16" spans="1:12" ht="25.5" x14ac:dyDescent="0.25">
      <c r="L16" s="91" t="s">
        <v>87</v>
      </c>
    </row>
    <row r="17" spans="12:12" ht="25.5" x14ac:dyDescent="0.25">
      <c r="L17" s="91" t="s">
        <v>87</v>
      </c>
    </row>
    <row r="18" spans="12:12" ht="25.5" x14ac:dyDescent="0.25">
      <c r="L18" s="91" t="s">
        <v>87</v>
      </c>
    </row>
    <row r="19" spans="12:12" ht="25.5" x14ac:dyDescent="0.25">
      <c r="L19" s="91" t="s">
        <v>87</v>
      </c>
    </row>
    <row r="20" spans="12:12" ht="25.5" x14ac:dyDescent="0.25">
      <c r="L20" s="91" t="s">
        <v>87</v>
      </c>
    </row>
    <row r="21" spans="12:12" ht="25.5" x14ac:dyDescent="0.25">
      <c r="L21" s="91" t="s">
        <v>87</v>
      </c>
    </row>
    <row r="22" spans="12:12" ht="25.5" x14ac:dyDescent="0.25">
      <c r="L22" s="91" t="s">
        <v>87</v>
      </c>
    </row>
    <row r="23" spans="12:12" ht="25.5" x14ac:dyDescent="0.25">
      <c r="L23" s="91" t="s">
        <v>87</v>
      </c>
    </row>
    <row r="24" spans="12:12" ht="25.5" x14ac:dyDescent="0.25">
      <c r="L24" s="91" t="s">
        <v>87</v>
      </c>
    </row>
    <row r="25" spans="12:12" ht="25.5" x14ac:dyDescent="0.25">
      <c r="L25" s="91" t="s">
        <v>87</v>
      </c>
    </row>
    <row r="26" spans="12:12" ht="25.5" x14ac:dyDescent="0.25">
      <c r="L26" s="91" t="s">
        <v>87</v>
      </c>
    </row>
    <row r="27" spans="12:12" ht="25.5" x14ac:dyDescent="0.25">
      <c r="L27" s="91" t="s">
        <v>87</v>
      </c>
    </row>
    <row r="28" spans="12:12" ht="25.5" x14ac:dyDescent="0.25">
      <c r="L28" s="91" t="s">
        <v>87</v>
      </c>
    </row>
    <row r="29" spans="12:12" ht="25.5" x14ac:dyDescent="0.25">
      <c r="L29" s="91" t="s">
        <v>87</v>
      </c>
    </row>
    <row r="30" spans="12:12" ht="25.5" x14ac:dyDescent="0.25">
      <c r="L30" s="91" t="s">
        <v>87</v>
      </c>
    </row>
    <row r="31" spans="12:12" ht="25.5" x14ac:dyDescent="0.25">
      <c r="L31" s="91" t="s">
        <v>87</v>
      </c>
    </row>
    <row r="32" spans="12: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sheetData>
  <mergeCells count="12">
    <mergeCell ref="H12:I13"/>
    <mergeCell ref="I5:I6"/>
    <mergeCell ref="A1:I1"/>
    <mergeCell ref="A2:I2"/>
    <mergeCell ref="A3:I3"/>
    <mergeCell ref="A4:I4"/>
    <mergeCell ref="A5:A6"/>
    <mergeCell ref="B5:B6"/>
    <mergeCell ref="C5:C6"/>
    <mergeCell ref="D5:F5"/>
    <mergeCell ref="G5:G6"/>
    <mergeCell ref="H5:H6"/>
  </mergeCells>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3"/>
  <sheetViews>
    <sheetView view="pageLayout" zoomScaleSheetLayoutView="84" workbookViewId="0">
      <selection sqref="A1:I17"/>
    </sheetView>
  </sheetViews>
  <sheetFormatPr defaultColWidth="6.875" defaultRowHeight="12.75" x14ac:dyDescent="0.25"/>
  <cols>
    <col min="1" max="1" width="5.5" style="58" customWidth="1"/>
    <col min="2" max="2" width="30.625" style="59" customWidth="1"/>
    <col min="3" max="3" width="13.125" style="96" customWidth="1"/>
    <col min="4" max="4" width="8" style="96" customWidth="1"/>
    <col min="5" max="6" width="8" style="57" customWidth="1"/>
    <col min="7" max="7" width="21.5" style="58" customWidth="1"/>
    <col min="8" max="8" width="39.875" style="59" customWidth="1"/>
    <col min="9" max="9" width="8.375" style="57" customWidth="1"/>
    <col min="10" max="16384" width="6.875" style="57"/>
  </cols>
  <sheetData>
    <row r="1" spans="1:12" s="241" customFormat="1" ht="33.75" customHeight="1" x14ac:dyDescent="0.25">
      <c r="A1" s="790" t="s">
        <v>155</v>
      </c>
      <c r="B1" s="790"/>
      <c r="C1" s="790"/>
      <c r="D1" s="790"/>
      <c r="E1" s="790"/>
      <c r="F1" s="790"/>
      <c r="G1" s="790"/>
      <c r="H1" s="790"/>
      <c r="I1" s="790"/>
    </row>
    <row r="2" spans="1:12" s="241" customFormat="1" ht="3" customHeight="1" x14ac:dyDescent="0.25">
      <c r="A2" s="790"/>
      <c r="B2" s="790"/>
      <c r="C2" s="790"/>
      <c r="D2" s="790"/>
      <c r="E2" s="790"/>
      <c r="F2" s="790"/>
      <c r="G2" s="790"/>
      <c r="H2" s="790"/>
      <c r="I2" s="790"/>
    </row>
    <row r="3" spans="1:12" s="241" customFormat="1" ht="16.5" customHeight="1" x14ac:dyDescent="0.25">
      <c r="A3" s="789" t="str">
        <f>'2.10.KAH'!A3:I3</f>
        <v>(Kèm theo Tờ trình số 193/TTr-UBND ngày 03 tháng 7 năm 2019 của Ủy ban nhân dân tỉnh)</v>
      </c>
      <c r="B3" s="789"/>
      <c r="C3" s="789"/>
      <c r="D3" s="789"/>
      <c r="E3" s="789"/>
      <c r="F3" s="789"/>
      <c r="G3" s="789"/>
      <c r="H3" s="789"/>
      <c r="I3" s="789"/>
    </row>
    <row r="4" spans="1:12" ht="16.5" customHeight="1" x14ac:dyDescent="0.25">
      <c r="A4" s="802"/>
      <c r="B4" s="802"/>
      <c r="C4" s="802"/>
      <c r="D4" s="802"/>
      <c r="E4" s="802"/>
      <c r="F4" s="802"/>
      <c r="G4" s="802"/>
      <c r="H4" s="802"/>
      <c r="I4" s="802"/>
      <c r="L4" s="91" t="s">
        <v>87</v>
      </c>
    </row>
    <row r="5" spans="1:12" s="86" customFormat="1" ht="24" customHeight="1" x14ac:dyDescent="0.25">
      <c r="A5" s="814" t="s">
        <v>113</v>
      </c>
      <c r="B5" s="804" t="s">
        <v>106</v>
      </c>
      <c r="C5" s="806" t="s">
        <v>98</v>
      </c>
      <c r="D5" s="804" t="s">
        <v>17</v>
      </c>
      <c r="E5" s="804"/>
      <c r="F5" s="804"/>
      <c r="G5" s="804" t="s">
        <v>112</v>
      </c>
      <c r="H5" s="804" t="s">
        <v>107</v>
      </c>
      <c r="I5" s="804" t="s">
        <v>14</v>
      </c>
      <c r="J5" s="146"/>
      <c r="K5" s="146"/>
      <c r="L5" s="91" t="s">
        <v>87</v>
      </c>
    </row>
    <row r="6" spans="1:12" s="86" customFormat="1" ht="24" customHeight="1" x14ac:dyDescent="0.25">
      <c r="A6" s="814"/>
      <c r="B6" s="804"/>
      <c r="C6" s="806"/>
      <c r="D6" s="546" t="s">
        <v>13</v>
      </c>
      <c r="E6" s="545" t="s">
        <v>12</v>
      </c>
      <c r="F6" s="545" t="s">
        <v>37</v>
      </c>
      <c r="G6" s="804"/>
      <c r="H6" s="804"/>
      <c r="I6" s="804"/>
      <c r="J6" s="146"/>
      <c r="K6" s="146"/>
      <c r="L6" s="91" t="s">
        <v>87</v>
      </c>
    </row>
    <row r="7" spans="1:12" s="756" customFormat="1" ht="24" customHeight="1" x14ac:dyDescent="0.25">
      <c r="A7" s="467">
        <v>-1</v>
      </c>
      <c r="B7" s="467">
        <v>-2</v>
      </c>
      <c r="C7" s="468" t="s">
        <v>102</v>
      </c>
      <c r="D7" s="467">
        <v>-4</v>
      </c>
      <c r="E7" s="467">
        <v>-5</v>
      </c>
      <c r="F7" s="467">
        <v>-6</v>
      </c>
      <c r="G7" s="467">
        <v>-7</v>
      </c>
      <c r="H7" s="467">
        <v>-8</v>
      </c>
      <c r="I7" s="467">
        <v>-9</v>
      </c>
      <c r="L7" s="757" t="s">
        <v>87</v>
      </c>
    </row>
    <row r="8" spans="1:12" ht="21.95" customHeight="1" x14ac:dyDescent="0.25">
      <c r="A8" s="101" t="s">
        <v>31</v>
      </c>
      <c r="B8" s="169" t="s">
        <v>30</v>
      </c>
      <c r="C8" s="351">
        <f>SUM(C9+C10)</f>
        <v>0.82000000000000006</v>
      </c>
      <c r="D8" s="351">
        <f>SUM(D9+D10)</f>
        <v>0.82000000000000006</v>
      </c>
      <c r="E8" s="351">
        <f>SUM(E9+E10)</f>
        <v>0</v>
      </c>
      <c r="F8" s="351">
        <f>SUM(F9+F10)</f>
        <v>0</v>
      </c>
      <c r="G8" s="101"/>
      <c r="H8" s="101"/>
      <c r="I8" s="101"/>
      <c r="L8" s="91"/>
    </row>
    <row r="9" spans="1:12" ht="38.25" x14ac:dyDescent="0.2">
      <c r="A9" s="97">
        <v>1</v>
      </c>
      <c r="B9" s="111" t="s">
        <v>157</v>
      </c>
      <c r="C9" s="117">
        <f>SUM(D9)</f>
        <v>0.5</v>
      </c>
      <c r="D9" s="117">
        <v>0.5</v>
      </c>
      <c r="E9" s="469"/>
      <c r="F9" s="97"/>
      <c r="G9" s="436" t="s">
        <v>158</v>
      </c>
      <c r="H9" s="112" t="s">
        <v>159</v>
      </c>
      <c r="I9" s="470"/>
      <c r="L9" s="91"/>
    </row>
    <row r="10" spans="1:12" s="73" customFormat="1" ht="63.75" x14ac:dyDescent="0.2">
      <c r="A10" s="97">
        <v>2</v>
      </c>
      <c r="B10" s="111" t="s">
        <v>160</v>
      </c>
      <c r="C10" s="117">
        <f>SUM(D10)</f>
        <v>0.32</v>
      </c>
      <c r="D10" s="117">
        <v>0.32</v>
      </c>
      <c r="E10" s="469"/>
      <c r="F10" s="97"/>
      <c r="G10" s="112" t="s">
        <v>161</v>
      </c>
      <c r="H10" s="112" t="s">
        <v>162</v>
      </c>
      <c r="I10" s="470"/>
      <c r="L10" s="91"/>
    </row>
    <row r="11" spans="1:12" s="128" customFormat="1" ht="25.5" x14ac:dyDescent="0.25">
      <c r="A11" s="270" t="s">
        <v>27</v>
      </c>
      <c r="B11" s="169" t="s">
        <v>29</v>
      </c>
      <c r="C11" s="158">
        <f>C12</f>
        <v>0.88</v>
      </c>
      <c r="D11" s="158">
        <f>D12</f>
        <v>0.88</v>
      </c>
      <c r="E11" s="158">
        <f>E12</f>
        <v>0</v>
      </c>
      <c r="F11" s="158">
        <f>F12</f>
        <v>0</v>
      </c>
      <c r="G11" s="168"/>
      <c r="H11" s="471"/>
      <c r="I11" s="472"/>
      <c r="L11" s="129" t="s">
        <v>87</v>
      </c>
    </row>
    <row r="12" spans="1:12" ht="63.75" x14ac:dyDescent="0.2">
      <c r="A12" s="97">
        <v>1</v>
      </c>
      <c r="B12" s="111" t="s">
        <v>163</v>
      </c>
      <c r="C12" s="117">
        <f>SUM(D12)</f>
        <v>0.88</v>
      </c>
      <c r="D12" s="473">
        <v>0.88</v>
      </c>
      <c r="E12" s="469"/>
      <c r="F12" s="97"/>
      <c r="G12" s="112" t="s">
        <v>164</v>
      </c>
      <c r="H12" s="474" t="s">
        <v>165</v>
      </c>
      <c r="I12" s="470"/>
      <c r="L12" s="91" t="s">
        <v>87</v>
      </c>
    </row>
    <row r="13" spans="1:12" s="128" customFormat="1" ht="25.5" x14ac:dyDescent="0.25">
      <c r="A13" s="270" t="s">
        <v>26</v>
      </c>
      <c r="B13" s="327" t="s">
        <v>166</v>
      </c>
      <c r="C13" s="158">
        <f>C14</f>
        <v>0.8</v>
      </c>
      <c r="D13" s="158">
        <f>D14</f>
        <v>0.8</v>
      </c>
      <c r="E13" s="158"/>
      <c r="F13" s="158"/>
      <c r="G13" s="475"/>
      <c r="H13" s="471"/>
      <c r="I13" s="472"/>
      <c r="L13" s="129" t="s">
        <v>87</v>
      </c>
    </row>
    <row r="14" spans="1:12" ht="38.25" x14ac:dyDescent="0.2">
      <c r="A14" s="97">
        <v>1</v>
      </c>
      <c r="B14" s="328" t="s">
        <v>167</v>
      </c>
      <c r="C14" s="117">
        <f>SUM(D14)</f>
        <v>0.8</v>
      </c>
      <c r="D14" s="473">
        <v>0.8</v>
      </c>
      <c r="E14" s="469"/>
      <c r="F14" s="97"/>
      <c r="G14" s="436" t="s">
        <v>168</v>
      </c>
      <c r="H14" s="112" t="s">
        <v>169</v>
      </c>
      <c r="I14" s="470"/>
      <c r="L14" s="91" t="s">
        <v>87</v>
      </c>
    </row>
    <row r="15" spans="1:12" ht="25.5" x14ac:dyDescent="0.25">
      <c r="A15" s="273">
        <v>4</v>
      </c>
      <c r="B15" s="273" t="s">
        <v>110</v>
      </c>
      <c r="C15" s="228">
        <f>C13+C11+C8</f>
        <v>2.5</v>
      </c>
      <c r="D15" s="228">
        <f t="shared" ref="D15:F15" si="0">D13+D11+D8</f>
        <v>2.5</v>
      </c>
      <c r="E15" s="228">
        <f t="shared" si="0"/>
        <v>0</v>
      </c>
      <c r="F15" s="228">
        <f t="shared" si="0"/>
        <v>0</v>
      </c>
      <c r="G15" s="136"/>
      <c r="H15" s="135"/>
      <c r="I15" s="130"/>
      <c r="L15" s="91" t="s">
        <v>87</v>
      </c>
    </row>
    <row r="16" spans="1:12" ht="25.5" x14ac:dyDescent="0.25">
      <c r="A16" s="146"/>
      <c r="E16" s="813"/>
      <c r="F16" s="813"/>
      <c r="G16" s="813"/>
      <c r="H16" s="813"/>
      <c r="I16" s="813"/>
      <c r="L16" s="91" t="s">
        <v>87</v>
      </c>
    </row>
    <row r="17" spans="1:12" ht="25.5" x14ac:dyDescent="0.25">
      <c r="A17" s="146"/>
      <c r="G17" s="146"/>
      <c r="H17" s="825" t="s">
        <v>624</v>
      </c>
      <c r="I17" s="825"/>
      <c r="L17" s="91" t="s">
        <v>87</v>
      </c>
    </row>
    <row r="18" spans="1:12" ht="25.5" x14ac:dyDescent="0.25">
      <c r="A18" s="146"/>
      <c r="G18" s="146"/>
      <c r="L18" s="91" t="s">
        <v>87</v>
      </c>
    </row>
    <row r="19" spans="1:12" ht="25.5" x14ac:dyDescent="0.25">
      <c r="L19" s="91" t="s">
        <v>87</v>
      </c>
    </row>
    <row r="20" spans="1:12" ht="25.5" x14ac:dyDescent="0.25">
      <c r="L20" s="91" t="s">
        <v>87</v>
      </c>
    </row>
    <row r="21" spans="1:12" ht="25.5" x14ac:dyDescent="0.25">
      <c r="L21" s="91" t="s">
        <v>87</v>
      </c>
    </row>
    <row r="22" spans="1:12" ht="25.5" x14ac:dyDescent="0.25">
      <c r="L22" s="91" t="s">
        <v>87</v>
      </c>
    </row>
    <row r="23" spans="1:12" ht="25.5" x14ac:dyDescent="0.25">
      <c r="L23" s="91" t="s">
        <v>87</v>
      </c>
    </row>
    <row r="24" spans="1:12" ht="25.5" x14ac:dyDescent="0.25">
      <c r="L24" s="91" t="s">
        <v>87</v>
      </c>
    </row>
    <row r="25" spans="1:12" ht="25.5" x14ac:dyDescent="0.25">
      <c r="L25" s="91" t="s">
        <v>87</v>
      </c>
    </row>
    <row r="26" spans="1:12" ht="25.5" x14ac:dyDescent="0.25">
      <c r="L26" s="91" t="s">
        <v>87</v>
      </c>
    </row>
    <row r="27" spans="1:12" ht="25.5" x14ac:dyDescent="0.25">
      <c r="L27" s="91" t="s">
        <v>87</v>
      </c>
    </row>
    <row r="28" spans="1:12" ht="25.5" x14ac:dyDescent="0.25">
      <c r="L28" s="91" t="s">
        <v>87</v>
      </c>
    </row>
    <row r="29" spans="1:12" ht="25.5" x14ac:dyDescent="0.25">
      <c r="L29" s="91" t="s">
        <v>87</v>
      </c>
    </row>
    <row r="30" spans="1:12" ht="25.5" x14ac:dyDescent="0.25">
      <c r="L30" s="91" t="s">
        <v>87</v>
      </c>
    </row>
    <row r="31" spans="1:12" ht="25.5" x14ac:dyDescent="0.25">
      <c r="L31" s="91" t="s">
        <v>87</v>
      </c>
    </row>
    <row r="32" spans="1: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ht="25.5" x14ac:dyDescent="0.25">
      <c r="L93" s="91" t="s">
        <v>87</v>
      </c>
    </row>
    <row r="94" spans="12:12" ht="25.5" x14ac:dyDescent="0.25">
      <c r="L94" s="91" t="s">
        <v>87</v>
      </c>
    </row>
    <row r="95" spans="12:12" ht="25.5" x14ac:dyDescent="0.25">
      <c r="L95" s="91" t="s">
        <v>87</v>
      </c>
    </row>
    <row r="96" spans="12:12" ht="25.5" x14ac:dyDescent="0.25">
      <c r="L96" s="91" t="s">
        <v>87</v>
      </c>
    </row>
    <row r="97" spans="12:12" ht="25.5" x14ac:dyDescent="0.25">
      <c r="L97" s="91" t="s">
        <v>87</v>
      </c>
    </row>
    <row r="98" spans="12:12" ht="25.5" x14ac:dyDescent="0.25">
      <c r="L98" s="91" t="s">
        <v>87</v>
      </c>
    </row>
    <row r="99" spans="12:12" ht="25.5" x14ac:dyDescent="0.25">
      <c r="L99" s="91" t="s">
        <v>87</v>
      </c>
    </row>
    <row r="100" spans="12:12" ht="25.5" x14ac:dyDescent="0.25">
      <c r="L100" s="91" t="s">
        <v>87</v>
      </c>
    </row>
    <row r="101" spans="12:12" ht="25.5" x14ac:dyDescent="0.25">
      <c r="L101" s="91" t="s">
        <v>87</v>
      </c>
    </row>
    <row r="102" spans="12:12" ht="25.5" x14ac:dyDescent="0.25">
      <c r="L102" s="91" t="s">
        <v>87</v>
      </c>
    </row>
    <row r="103" spans="12:12" ht="25.5" x14ac:dyDescent="0.25">
      <c r="L103" s="91" t="s">
        <v>87</v>
      </c>
    </row>
    <row r="104" spans="12:12" ht="25.5" x14ac:dyDescent="0.25">
      <c r="L104" s="91" t="s">
        <v>87</v>
      </c>
    </row>
    <row r="105" spans="12:12" ht="25.5" x14ac:dyDescent="0.25">
      <c r="L105" s="91" t="s">
        <v>87</v>
      </c>
    </row>
    <row r="106" spans="12:12" ht="25.5" x14ac:dyDescent="0.25">
      <c r="L106" s="91" t="s">
        <v>87</v>
      </c>
    </row>
    <row r="107" spans="12:12" ht="25.5" x14ac:dyDescent="0.25">
      <c r="L107" s="91" t="s">
        <v>87</v>
      </c>
    </row>
    <row r="108" spans="12:12" ht="25.5" x14ac:dyDescent="0.25">
      <c r="L108" s="91" t="s">
        <v>87</v>
      </c>
    </row>
    <row r="109" spans="12:12" ht="25.5" x14ac:dyDescent="0.25">
      <c r="L109" s="91" t="s">
        <v>87</v>
      </c>
    </row>
    <row r="110" spans="12:12" ht="25.5" x14ac:dyDescent="0.25">
      <c r="L110" s="91" t="s">
        <v>87</v>
      </c>
    </row>
    <row r="111" spans="12:12" ht="25.5" x14ac:dyDescent="0.25">
      <c r="L111" s="91" t="s">
        <v>87</v>
      </c>
    </row>
    <row r="112" spans="12:12" ht="25.5" x14ac:dyDescent="0.25">
      <c r="L112" s="91" t="s">
        <v>87</v>
      </c>
    </row>
    <row r="113" spans="12:12" ht="25.5" x14ac:dyDescent="0.25">
      <c r="L113" s="91" t="s">
        <v>87</v>
      </c>
    </row>
    <row r="114" spans="12:12" ht="25.5" x14ac:dyDescent="0.25">
      <c r="L114" s="91" t="s">
        <v>87</v>
      </c>
    </row>
    <row r="115" spans="12:12" ht="25.5" x14ac:dyDescent="0.25">
      <c r="L115" s="91" t="s">
        <v>87</v>
      </c>
    </row>
    <row r="116" spans="12:12" ht="25.5" x14ac:dyDescent="0.25">
      <c r="L116" s="91" t="s">
        <v>87</v>
      </c>
    </row>
    <row r="117" spans="12:12" ht="25.5" x14ac:dyDescent="0.25">
      <c r="L117" s="91" t="s">
        <v>87</v>
      </c>
    </row>
    <row r="118" spans="12:12" ht="25.5" x14ac:dyDescent="0.25">
      <c r="L118" s="91" t="s">
        <v>87</v>
      </c>
    </row>
    <row r="119" spans="12:12" ht="25.5" x14ac:dyDescent="0.25">
      <c r="L119" s="91" t="s">
        <v>87</v>
      </c>
    </row>
    <row r="120" spans="12:12" ht="25.5" x14ac:dyDescent="0.25">
      <c r="L120" s="91" t="s">
        <v>87</v>
      </c>
    </row>
    <row r="121" spans="12:12" ht="25.5" x14ac:dyDescent="0.25">
      <c r="L121" s="91" t="s">
        <v>87</v>
      </c>
    </row>
    <row r="122" spans="12:12" ht="25.5" x14ac:dyDescent="0.25">
      <c r="L122" s="91" t="s">
        <v>87</v>
      </c>
    </row>
    <row r="123" spans="12:12" ht="25.5" x14ac:dyDescent="0.25">
      <c r="L123" s="91" t="s">
        <v>87</v>
      </c>
    </row>
    <row r="124" spans="12:12" ht="25.5" x14ac:dyDescent="0.25">
      <c r="L124" s="91" t="s">
        <v>87</v>
      </c>
    </row>
    <row r="125" spans="12:12" ht="25.5" x14ac:dyDescent="0.25">
      <c r="L125" s="91" t="s">
        <v>87</v>
      </c>
    </row>
    <row r="126" spans="12:12" ht="25.5" x14ac:dyDescent="0.25">
      <c r="L126" s="91" t="s">
        <v>87</v>
      </c>
    </row>
    <row r="127" spans="12:12" ht="25.5" x14ac:dyDescent="0.25">
      <c r="L127" s="91" t="s">
        <v>87</v>
      </c>
    </row>
    <row r="128" spans="12:12" ht="25.5" x14ac:dyDescent="0.25">
      <c r="L128" s="91" t="s">
        <v>87</v>
      </c>
    </row>
    <row r="129" spans="12:12" ht="25.5" x14ac:dyDescent="0.25">
      <c r="L129" s="91" t="s">
        <v>87</v>
      </c>
    </row>
    <row r="130" spans="12:12" ht="25.5" x14ac:dyDescent="0.25">
      <c r="L130" s="91" t="s">
        <v>87</v>
      </c>
    </row>
    <row r="131" spans="12:12" ht="25.5" x14ac:dyDescent="0.25">
      <c r="L131" s="91" t="s">
        <v>87</v>
      </c>
    </row>
    <row r="132" spans="12:12" ht="25.5" x14ac:dyDescent="0.25">
      <c r="L132" s="91" t="s">
        <v>87</v>
      </c>
    </row>
    <row r="133" spans="12:12" ht="25.5" x14ac:dyDescent="0.25">
      <c r="L133" s="91" t="s">
        <v>87</v>
      </c>
    </row>
    <row r="134" spans="12:12" ht="25.5" x14ac:dyDescent="0.25">
      <c r="L134" s="91" t="s">
        <v>87</v>
      </c>
    </row>
    <row r="135" spans="12:12" ht="25.5" x14ac:dyDescent="0.25">
      <c r="L135" s="91" t="s">
        <v>87</v>
      </c>
    </row>
    <row r="136" spans="12:12" ht="25.5" x14ac:dyDescent="0.25">
      <c r="L136" s="91" t="s">
        <v>87</v>
      </c>
    </row>
    <row r="137" spans="12:12" ht="25.5" x14ac:dyDescent="0.25">
      <c r="L137" s="91" t="s">
        <v>87</v>
      </c>
    </row>
    <row r="138" spans="12:12" ht="25.5" x14ac:dyDescent="0.25">
      <c r="L138" s="91" t="s">
        <v>87</v>
      </c>
    </row>
    <row r="139" spans="12:12" ht="25.5" x14ac:dyDescent="0.25">
      <c r="L139" s="91" t="s">
        <v>87</v>
      </c>
    </row>
    <row r="140" spans="12:12" ht="25.5" x14ac:dyDescent="0.25">
      <c r="L140" s="91" t="s">
        <v>87</v>
      </c>
    </row>
    <row r="141" spans="12:12" ht="25.5" x14ac:dyDescent="0.25">
      <c r="L141" s="91" t="s">
        <v>87</v>
      </c>
    </row>
    <row r="142" spans="12:12" ht="25.5" x14ac:dyDescent="0.25">
      <c r="L142" s="91" t="s">
        <v>87</v>
      </c>
    </row>
    <row r="143" spans="12:12" ht="25.5" x14ac:dyDescent="0.25">
      <c r="L143" s="91" t="s">
        <v>87</v>
      </c>
    </row>
    <row r="144" spans="12:12" ht="25.5" x14ac:dyDescent="0.25">
      <c r="L144" s="91" t="s">
        <v>87</v>
      </c>
    </row>
    <row r="145" spans="12:12" ht="25.5" x14ac:dyDescent="0.25">
      <c r="L145" s="91" t="s">
        <v>87</v>
      </c>
    </row>
    <row r="146" spans="12:12" ht="25.5" x14ac:dyDescent="0.25">
      <c r="L146" s="91" t="s">
        <v>87</v>
      </c>
    </row>
    <row r="147" spans="12:12" ht="25.5" x14ac:dyDescent="0.25">
      <c r="L147" s="91" t="s">
        <v>87</v>
      </c>
    </row>
    <row r="148" spans="12:12" ht="25.5" x14ac:dyDescent="0.25">
      <c r="L148" s="91" t="s">
        <v>87</v>
      </c>
    </row>
    <row r="149" spans="12:12" ht="25.5" x14ac:dyDescent="0.25">
      <c r="L149" s="91" t="s">
        <v>87</v>
      </c>
    </row>
    <row r="150" spans="12:12" ht="25.5" x14ac:dyDescent="0.25">
      <c r="L150" s="91" t="s">
        <v>87</v>
      </c>
    </row>
    <row r="151" spans="12:12" ht="25.5" x14ac:dyDescent="0.25">
      <c r="L151" s="91" t="s">
        <v>87</v>
      </c>
    </row>
    <row r="152" spans="12:12" ht="25.5" x14ac:dyDescent="0.25">
      <c r="L152" s="91" t="s">
        <v>87</v>
      </c>
    </row>
    <row r="153" spans="12:12" ht="25.5" x14ac:dyDescent="0.25">
      <c r="L153" s="91" t="s">
        <v>87</v>
      </c>
    </row>
    <row r="154" spans="12:12" ht="25.5" x14ac:dyDescent="0.25">
      <c r="L154" s="91" t="s">
        <v>87</v>
      </c>
    </row>
    <row r="155" spans="12:12" ht="25.5" x14ac:dyDescent="0.25">
      <c r="L155" s="91" t="s">
        <v>87</v>
      </c>
    </row>
    <row r="156" spans="12:12" ht="25.5" x14ac:dyDescent="0.25">
      <c r="L156" s="91" t="s">
        <v>87</v>
      </c>
    </row>
    <row r="157" spans="12:12" ht="25.5" x14ac:dyDescent="0.25">
      <c r="L157" s="91" t="s">
        <v>87</v>
      </c>
    </row>
    <row r="158" spans="12:12" ht="25.5" x14ac:dyDescent="0.25">
      <c r="L158" s="91" t="s">
        <v>87</v>
      </c>
    </row>
    <row r="159" spans="12:12" ht="25.5" x14ac:dyDescent="0.25">
      <c r="L159" s="91" t="s">
        <v>87</v>
      </c>
    </row>
    <row r="160" spans="12:12" ht="25.5" x14ac:dyDescent="0.25">
      <c r="L160" s="91" t="s">
        <v>87</v>
      </c>
    </row>
    <row r="161" spans="12:12" ht="25.5" x14ac:dyDescent="0.25">
      <c r="L161" s="91" t="s">
        <v>87</v>
      </c>
    </row>
    <row r="162" spans="12:12" ht="25.5" x14ac:dyDescent="0.25">
      <c r="L162" s="91" t="s">
        <v>87</v>
      </c>
    </row>
    <row r="163" spans="12:12" ht="25.5" x14ac:dyDescent="0.25">
      <c r="L163" s="91" t="s">
        <v>87</v>
      </c>
    </row>
    <row r="164" spans="12:12" ht="25.5" x14ac:dyDescent="0.25">
      <c r="L164" s="91" t="s">
        <v>87</v>
      </c>
    </row>
    <row r="165" spans="12:12" ht="25.5" x14ac:dyDescent="0.25">
      <c r="L165" s="91" t="s">
        <v>87</v>
      </c>
    </row>
    <row r="166" spans="12:12" ht="25.5" x14ac:dyDescent="0.25">
      <c r="L166" s="91" t="s">
        <v>87</v>
      </c>
    </row>
    <row r="167" spans="12:12" ht="25.5" x14ac:dyDescent="0.25">
      <c r="L167" s="91" t="s">
        <v>87</v>
      </c>
    </row>
    <row r="168" spans="12:12" ht="25.5" x14ac:dyDescent="0.25">
      <c r="L168" s="91" t="s">
        <v>87</v>
      </c>
    </row>
    <row r="169" spans="12:12" ht="25.5" x14ac:dyDescent="0.25">
      <c r="L169" s="91" t="s">
        <v>87</v>
      </c>
    </row>
    <row r="170" spans="12:12" ht="25.5" x14ac:dyDescent="0.25">
      <c r="L170" s="91" t="s">
        <v>87</v>
      </c>
    </row>
    <row r="171" spans="12:12" ht="25.5" x14ac:dyDescent="0.25">
      <c r="L171" s="91" t="s">
        <v>87</v>
      </c>
    </row>
    <row r="172" spans="12:12" ht="25.5" x14ac:dyDescent="0.25">
      <c r="L172" s="91" t="s">
        <v>87</v>
      </c>
    </row>
    <row r="173" spans="12:12" ht="25.5" x14ac:dyDescent="0.25">
      <c r="L173" s="91" t="s">
        <v>87</v>
      </c>
    </row>
  </sheetData>
  <mergeCells count="13">
    <mergeCell ref="H17:I17"/>
    <mergeCell ref="A1:I1"/>
    <mergeCell ref="A2:I2"/>
    <mergeCell ref="A3:I3"/>
    <mergeCell ref="A4:I4"/>
    <mergeCell ref="E16:I16"/>
    <mergeCell ref="H5:H6"/>
    <mergeCell ref="I5:I6"/>
    <mergeCell ref="A5:A6"/>
    <mergeCell ref="B5:B6"/>
    <mergeCell ref="C5:C6"/>
    <mergeCell ref="D5:F5"/>
    <mergeCell ref="G5:G6"/>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extLst>
    <ext xmlns:mx="http://schemas.microsoft.com/office/mac/excel/2008/main" uri="{64002731-A6B0-56B0-2670-7721B7C09600}">
      <mx:PLV Mode="1" OnePage="0" WScale="10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3"/>
  <sheetViews>
    <sheetView tabSelected="1" view="pageLayout" topLeftCell="A4" zoomScaleSheetLayoutView="84" workbookViewId="0">
      <selection activeCell="A8" sqref="A8:XFD12"/>
    </sheetView>
  </sheetViews>
  <sheetFormatPr defaultColWidth="6.875" defaultRowHeight="12.75" x14ac:dyDescent="0.25"/>
  <cols>
    <col min="1" max="1" width="5.5" style="58" customWidth="1"/>
    <col min="2" max="2" width="37.25" style="59" customWidth="1"/>
    <col min="3" max="3" width="12.25" style="96" customWidth="1"/>
    <col min="4" max="4" width="8" style="96" customWidth="1"/>
    <col min="5" max="6" width="8" style="57" customWidth="1"/>
    <col min="7" max="7" width="11.375" style="58" customWidth="1"/>
    <col min="8" max="8" width="48.25" style="59" customWidth="1"/>
    <col min="9" max="9" width="6.125" style="57" customWidth="1"/>
    <col min="10" max="16384" width="6.875" style="57"/>
  </cols>
  <sheetData>
    <row r="1" spans="1:12" s="241" customFormat="1" ht="47.25" customHeight="1" x14ac:dyDescent="0.25">
      <c r="A1" s="790" t="s">
        <v>156</v>
      </c>
      <c r="B1" s="790"/>
      <c r="C1" s="790"/>
      <c r="D1" s="790"/>
      <c r="E1" s="790"/>
      <c r="F1" s="790"/>
      <c r="G1" s="790"/>
      <c r="H1" s="790"/>
      <c r="I1" s="790"/>
    </row>
    <row r="2" spans="1:12" s="241" customFormat="1" ht="3.75" customHeight="1" x14ac:dyDescent="0.25">
      <c r="A2" s="790"/>
      <c r="B2" s="790"/>
      <c r="C2" s="790"/>
      <c r="D2" s="790"/>
      <c r="E2" s="790"/>
      <c r="F2" s="790"/>
      <c r="G2" s="790"/>
      <c r="H2" s="790"/>
      <c r="I2" s="790"/>
    </row>
    <row r="3" spans="1:12" s="241" customFormat="1" ht="27" customHeight="1" x14ac:dyDescent="0.25">
      <c r="A3" s="789" t="str">
        <f>'2.12.VQ'!A3:I3</f>
        <v>(Kèm theo Tờ trình số 193/TTr-UBND ngày 03 tháng 7 năm 2019 của Ủy ban nhân dân tỉnh)</v>
      </c>
      <c r="B3" s="789"/>
      <c r="C3" s="789"/>
      <c r="D3" s="789"/>
      <c r="E3" s="789"/>
      <c r="F3" s="789"/>
      <c r="G3" s="789"/>
      <c r="H3" s="789"/>
      <c r="I3" s="789"/>
    </row>
    <row r="4" spans="1:12" ht="16.5" customHeight="1" x14ac:dyDescent="0.25">
      <c r="A4" s="802"/>
      <c r="B4" s="802"/>
      <c r="C4" s="802"/>
      <c r="D4" s="802"/>
      <c r="E4" s="802"/>
      <c r="F4" s="802"/>
      <c r="G4" s="802"/>
      <c r="H4" s="802"/>
      <c r="I4" s="802"/>
      <c r="L4" s="91" t="s">
        <v>87</v>
      </c>
    </row>
    <row r="5" spans="1:12" s="146" customFormat="1" ht="24" customHeight="1" x14ac:dyDescent="0.25">
      <c r="A5" s="807" t="s">
        <v>21</v>
      </c>
      <c r="B5" s="798" t="s">
        <v>41</v>
      </c>
      <c r="C5" s="806" t="s">
        <v>98</v>
      </c>
      <c r="D5" s="804" t="s">
        <v>17</v>
      </c>
      <c r="E5" s="804"/>
      <c r="F5" s="804"/>
      <c r="G5" s="798" t="s">
        <v>100</v>
      </c>
      <c r="H5" s="804" t="s">
        <v>39</v>
      </c>
      <c r="I5" s="804" t="s">
        <v>38</v>
      </c>
      <c r="L5" s="91" t="s">
        <v>87</v>
      </c>
    </row>
    <row r="6" spans="1:12" s="146" customFormat="1" ht="24" customHeight="1" x14ac:dyDescent="0.25">
      <c r="A6" s="807"/>
      <c r="B6" s="798"/>
      <c r="C6" s="806"/>
      <c r="D6" s="526" t="s">
        <v>13</v>
      </c>
      <c r="E6" s="526" t="s">
        <v>12</v>
      </c>
      <c r="F6" s="526" t="s">
        <v>37</v>
      </c>
      <c r="G6" s="798"/>
      <c r="H6" s="804"/>
      <c r="I6" s="804"/>
      <c r="L6" s="91" t="s">
        <v>87</v>
      </c>
    </row>
    <row r="7" spans="1:12" s="264" customFormat="1" ht="22.5" x14ac:dyDescent="0.25">
      <c r="A7" s="92">
        <v>-1</v>
      </c>
      <c r="B7" s="92">
        <v>-2</v>
      </c>
      <c r="C7" s="92" t="s">
        <v>102</v>
      </c>
      <c r="D7" s="92">
        <v>-4</v>
      </c>
      <c r="E7" s="92">
        <v>-5</v>
      </c>
      <c r="F7" s="92">
        <v>-6</v>
      </c>
      <c r="G7" s="92">
        <v>-7</v>
      </c>
      <c r="H7" s="92">
        <v>-8</v>
      </c>
      <c r="I7" s="92">
        <v>-9</v>
      </c>
      <c r="L7" s="265" t="s">
        <v>87</v>
      </c>
    </row>
    <row r="8" spans="1:12" s="264" customFormat="1" ht="24" customHeight="1" x14ac:dyDescent="0.2">
      <c r="A8" s="270" t="s">
        <v>31</v>
      </c>
      <c r="B8" s="646" t="s">
        <v>101</v>
      </c>
      <c r="C8" s="155">
        <f>C9</f>
        <v>0.15</v>
      </c>
      <c r="D8" s="155">
        <f t="shared" ref="D8:F8" si="0">D9</f>
        <v>0.15</v>
      </c>
      <c r="E8" s="155">
        <f t="shared" si="0"/>
        <v>0</v>
      </c>
      <c r="F8" s="155">
        <f t="shared" si="0"/>
        <v>0</v>
      </c>
      <c r="G8" s="97"/>
      <c r="H8" s="97"/>
      <c r="I8" s="97"/>
      <c r="L8" s="265"/>
    </row>
    <row r="9" spans="1:12" s="264" customFormat="1" ht="24" customHeight="1" x14ac:dyDescent="0.25">
      <c r="A9" s="97">
        <v>1</v>
      </c>
      <c r="B9" s="206" t="s">
        <v>355</v>
      </c>
      <c r="C9" s="117">
        <v>0.15</v>
      </c>
      <c r="D9" s="117">
        <v>0.15</v>
      </c>
      <c r="E9" s="117"/>
      <c r="F9" s="97"/>
      <c r="G9" s="97" t="s">
        <v>397</v>
      </c>
      <c r="H9" s="112" t="s">
        <v>356</v>
      </c>
      <c r="I9" s="470"/>
      <c r="L9" s="265"/>
    </row>
    <row r="10" spans="1:12" s="264" customFormat="1" ht="24" customHeight="1" x14ac:dyDescent="0.25">
      <c r="A10" s="522" t="s">
        <v>27</v>
      </c>
      <c r="B10" s="437" t="s">
        <v>419</v>
      </c>
      <c r="C10" s="117">
        <f>C11</f>
        <v>1.6</v>
      </c>
      <c r="D10" s="117">
        <f t="shared" ref="D10:F10" si="1">D11</f>
        <v>1.6</v>
      </c>
      <c r="E10" s="117">
        <f t="shared" si="1"/>
        <v>0</v>
      </c>
      <c r="F10" s="117">
        <f t="shared" si="1"/>
        <v>0</v>
      </c>
      <c r="G10" s="97"/>
      <c r="H10" s="112"/>
      <c r="I10" s="470"/>
      <c r="L10" s="265"/>
    </row>
    <row r="11" spans="1:12" s="482" customFormat="1" ht="24" customHeight="1" x14ac:dyDescent="0.25">
      <c r="A11" s="108">
        <v>1</v>
      </c>
      <c r="B11" s="413" t="s">
        <v>542</v>
      </c>
      <c r="C11" s="729">
        <v>1.6</v>
      </c>
      <c r="D11" s="729">
        <v>1.6</v>
      </c>
      <c r="E11" s="397"/>
      <c r="F11" s="397"/>
      <c r="G11" s="108" t="s">
        <v>357</v>
      </c>
      <c r="H11" s="108" t="s">
        <v>358</v>
      </c>
      <c r="I11" s="108"/>
      <c r="L11" s="483"/>
    </row>
    <row r="12" spans="1:12" s="264" customFormat="1" ht="24" customHeight="1" x14ac:dyDescent="0.2">
      <c r="A12" s="270" t="s">
        <v>26</v>
      </c>
      <c r="B12" s="646" t="s">
        <v>30</v>
      </c>
      <c r="C12" s="155">
        <f>SUM(C13:C19)</f>
        <v>9.8000000000000007</v>
      </c>
      <c r="D12" s="155">
        <f>SUM(D13:D19)</f>
        <v>9.7999999999999989</v>
      </c>
      <c r="E12" s="355"/>
      <c r="F12" s="355"/>
      <c r="G12" s="97"/>
      <c r="H12" s="97"/>
      <c r="I12" s="97"/>
      <c r="L12" s="265"/>
    </row>
    <row r="13" spans="1:12" s="264" customFormat="1" ht="34.5" customHeight="1" x14ac:dyDescent="0.25">
      <c r="A13" s="97">
        <v>1</v>
      </c>
      <c r="B13" s="102" t="s">
        <v>359</v>
      </c>
      <c r="C13" s="355">
        <v>2</v>
      </c>
      <c r="D13" s="355">
        <v>2</v>
      </c>
      <c r="E13" s="355"/>
      <c r="F13" s="355"/>
      <c r="G13" s="436" t="s">
        <v>360</v>
      </c>
      <c r="H13" s="97" t="s">
        <v>361</v>
      </c>
      <c r="I13" s="97"/>
      <c r="L13" s="265"/>
    </row>
    <row r="14" spans="1:12" s="264" customFormat="1" ht="25.5" x14ac:dyDescent="0.25">
      <c r="A14" s="97">
        <v>2</v>
      </c>
      <c r="B14" s="274" t="s">
        <v>362</v>
      </c>
      <c r="C14" s="355">
        <f>D14</f>
        <v>0.6</v>
      </c>
      <c r="D14" s="355">
        <v>0.6</v>
      </c>
      <c r="E14" s="355"/>
      <c r="F14" s="355"/>
      <c r="G14" s="436" t="s">
        <v>363</v>
      </c>
      <c r="H14" s="97" t="s">
        <v>361</v>
      </c>
      <c r="I14" s="97"/>
      <c r="L14" s="265"/>
    </row>
    <row r="15" spans="1:12" s="264" customFormat="1" ht="25.5" x14ac:dyDescent="0.25">
      <c r="A15" s="97">
        <v>3</v>
      </c>
      <c r="B15" s="102" t="s">
        <v>364</v>
      </c>
      <c r="C15" s="355">
        <f>D15</f>
        <v>1.8</v>
      </c>
      <c r="D15" s="355">
        <v>1.8</v>
      </c>
      <c r="E15" s="355"/>
      <c r="F15" s="355"/>
      <c r="G15" s="436" t="s">
        <v>365</v>
      </c>
      <c r="H15" s="97" t="s">
        <v>361</v>
      </c>
      <c r="I15" s="97"/>
      <c r="L15" s="265"/>
    </row>
    <row r="16" spans="1:12" s="264" customFormat="1" ht="25.5" x14ac:dyDescent="0.25">
      <c r="A16" s="97">
        <v>4</v>
      </c>
      <c r="B16" s="102" t="s">
        <v>366</v>
      </c>
      <c r="C16" s="355">
        <v>1</v>
      </c>
      <c r="D16" s="355">
        <v>1</v>
      </c>
      <c r="E16" s="355"/>
      <c r="F16" s="355"/>
      <c r="G16" s="436" t="s">
        <v>367</v>
      </c>
      <c r="H16" s="97" t="s">
        <v>361</v>
      </c>
      <c r="I16" s="97"/>
      <c r="L16" s="265"/>
    </row>
    <row r="17" spans="1:12" s="264" customFormat="1" ht="51" x14ac:dyDescent="0.25">
      <c r="A17" s="97">
        <v>5</v>
      </c>
      <c r="B17" s="102" t="s">
        <v>368</v>
      </c>
      <c r="C17" s="355">
        <f>D17</f>
        <v>2</v>
      </c>
      <c r="D17" s="355">
        <v>2</v>
      </c>
      <c r="E17" s="355"/>
      <c r="F17" s="355"/>
      <c r="G17" s="112" t="s">
        <v>369</v>
      </c>
      <c r="H17" s="97" t="s">
        <v>361</v>
      </c>
      <c r="I17" s="97"/>
      <c r="L17" s="265"/>
    </row>
    <row r="18" spans="1:12" s="264" customFormat="1" ht="25.5" x14ac:dyDescent="0.25">
      <c r="A18" s="97">
        <v>6</v>
      </c>
      <c r="B18" s="102" t="s">
        <v>370</v>
      </c>
      <c r="C18" s="355">
        <v>0.8</v>
      </c>
      <c r="D18" s="355">
        <v>0.79999999999999982</v>
      </c>
      <c r="E18" s="355"/>
      <c r="F18" s="355"/>
      <c r="G18" s="436" t="s">
        <v>371</v>
      </c>
      <c r="H18" s="97" t="s">
        <v>361</v>
      </c>
      <c r="I18" s="97"/>
      <c r="L18" s="265"/>
    </row>
    <row r="19" spans="1:12" s="264" customFormat="1" ht="25.5" x14ac:dyDescent="0.25">
      <c r="A19" s="97">
        <v>7</v>
      </c>
      <c r="B19" s="102" t="s">
        <v>372</v>
      </c>
      <c r="C19" s="355">
        <v>1.6</v>
      </c>
      <c r="D19" s="355">
        <v>1.6</v>
      </c>
      <c r="E19" s="355"/>
      <c r="F19" s="355"/>
      <c r="G19" s="436" t="s">
        <v>373</v>
      </c>
      <c r="H19" s="97" t="s">
        <v>361</v>
      </c>
      <c r="I19" s="97"/>
      <c r="L19" s="265"/>
    </row>
    <row r="20" spans="1:12" s="264" customFormat="1" ht="22.5" customHeight="1" x14ac:dyDescent="0.25">
      <c r="A20" s="270" t="s">
        <v>24</v>
      </c>
      <c r="B20" s="143" t="s">
        <v>127</v>
      </c>
      <c r="C20" s="155">
        <f>C21</f>
        <v>2.5</v>
      </c>
      <c r="D20" s="155"/>
      <c r="E20" s="155">
        <f>E21</f>
        <v>2.5</v>
      </c>
      <c r="F20" s="355"/>
      <c r="G20" s="436"/>
      <c r="H20" s="97"/>
      <c r="I20" s="97"/>
      <c r="L20" s="265"/>
    </row>
    <row r="21" spans="1:12" s="264" customFormat="1" ht="25.5" x14ac:dyDescent="0.25">
      <c r="A21" s="97">
        <v>1</v>
      </c>
      <c r="B21" s="102" t="s">
        <v>375</v>
      </c>
      <c r="C21" s="355">
        <v>2.5</v>
      </c>
      <c r="D21" s="730"/>
      <c r="E21" s="355">
        <v>2.5</v>
      </c>
      <c r="F21" s="355"/>
      <c r="G21" s="436" t="s">
        <v>376</v>
      </c>
      <c r="H21" s="97" t="s">
        <v>361</v>
      </c>
      <c r="I21" s="97"/>
      <c r="L21" s="265"/>
    </row>
    <row r="22" spans="1:12" s="264" customFormat="1" ht="21" customHeight="1" x14ac:dyDescent="0.25">
      <c r="A22" s="270" t="s">
        <v>32</v>
      </c>
      <c r="B22" s="231" t="s">
        <v>42</v>
      </c>
      <c r="C22" s="158">
        <f>D22</f>
        <v>0.05</v>
      </c>
      <c r="D22" s="158">
        <f>SUM(D23:D23)</f>
        <v>0.05</v>
      </c>
      <c r="E22" s="117"/>
      <c r="F22" s="111"/>
      <c r="G22" s="112"/>
      <c r="H22" s="111"/>
      <c r="I22" s="111"/>
      <c r="L22" s="265"/>
    </row>
    <row r="23" spans="1:12" s="264" customFormat="1" ht="25.5" x14ac:dyDescent="0.25">
      <c r="A23" s="97">
        <v>1</v>
      </c>
      <c r="B23" s="206" t="s">
        <v>378</v>
      </c>
      <c r="C23" s="117">
        <f>D23</f>
        <v>0.05</v>
      </c>
      <c r="D23" s="117">
        <v>0.05</v>
      </c>
      <c r="E23" s="111"/>
      <c r="F23" s="111"/>
      <c r="G23" s="112" t="s">
        <v>363</v>
      </c>
      <c r="H23" s="111" t="s">
        <v>379</v>
      </c>
      <c r="I23" s="111"/>
      <c r="L23" s="265"/>
    </row>
    <row r="24" spans="1:12" s="264" customFormat="1" ht="22.5" customHeight="1" x14ac:dyDescent="0.25">
      <c r="A24" s="270" t="s">
        <v>380</v>
      </c>
      <c r="B24" s="231" t="s">
        <v>323</v>
      </c>
      <c r="C24" s="158">
        <f>D24</f>
        <v>0.25</v>
      </c>
      <c r="D24" s="158">
        <f>SUM(D25:D26)</f>
        <v>0.25</v>
      </c>
      <c r="E24" s="111"/>
      <c r="F24" s="111"/>
      <c r="G24" s="112"/>
      <c r="H24" s="111"/>
      <c r="I24" s="111"/>
      <c r="L24" s="265"/>
    </row>
    <row r="25" spans="1:12" s="264" customFormat="1" ht="25.5" x14ac:dyDescent="0.25">
      <c r="A25" s="97">
        <v>1</v>
      </c>
      <c r="B25" s="206" t="s">
        <v>381</v>
      </c>
      <c r="C25" s="117">
        <f>D25</f>
        <v>0.1</v>
      </c>
      <c r="D25" s="117">
        <v>0.1</v>
      </c>
      <c r="E25" s="117"/>
      <c r="F25" s="111"/>
      <c r="G25" s="112" t="s">
        <v>371</v>
      </c>
      <c r="H25" s="97" t="s">
        <v>382</v>
      </c>
      <c r="I25" s="111"/>
      <c r="L25" s="265"/>
    </row>
    <row r="26" spans="1:12" s="264" customFormat="1" ht="25.5" x14ac:dyDescent="0.25">
      <c r="A26" s="97">
        <v>2</v>
      </c>
      <c r="B26" s="206" t="s">
        <v>532</v>
      </c>
      <c r="C26" s="117">
        <f>D26</f>
        <v>0.15</v>
      </c>
      <c r="D26" s="117">
        <v>0.15</v>
      </c>
      <c r="E26" s="117"/>
      <c r="F26" s="111"/>
      <c r="G26" s="112" t="s">
        <v>373</v>
      </c>
      <c r="H26" s="97" t="s">
        <v>383</v>
      </c>
      <c r="I26" s="111"/>
      <c r="L26" s="265"/>
    </row>
    <row r="27" spans="1:12" ht="25.5" x14ac:dyDescent="0.25">
      <c r="A27" s="273">
        <f>A26+A23+A21+A19+A9+A11</f>
        <v>13</v>
      </c>
      <c r="B27" s="138" t="s">
        <v>110</v>
      </c>
      <c r="C27" s="136">
        <f>C24+C22+C20+C12+C10+C8</f>
        <v>14.350000000000001</v>
      </c>
      <c r="D27" s="136">
        <f>D24+D22+D20+D12+D10+D8</f>
        <v>11.85</v>
      </c>
      <c r="E27" s="136">
        <f t="shared" ref="E27:F27" si="2">E24+E22+E20+E12+E10+E8</f>
        <v>2.5</v>
      </c>
      <c r="F27" s="136">
        <f t="shared" si="2"/>
        <v>0</v>
      </c>
      <c r="G27" s="273"/>
      <c r="H27" s="229"/>
      <c r="I27" s="138"/>
      <c r="L27" s="91" t="s">
        <v>87</v>
      </c>
    </row>
    <row r="28" spans="1:12" ht="25.5" x14ac:dyDescent="0.25">
      <c r="L28" s="91" t="s">
        <v>87</v>
      </c>
    </row>
    <row r="29" spans="1:12" ht="25.5" x14ac:dyDescent="0.25">
      <c r="H29" s="826" t="s">
        <v>624</v>
      </c>
      <c r="I29" s="826"/>
      <c r="L29" s="91" t="s">
        <v>87</v>
      </c>
    </row>
    <row r="30" spans="1:12" ht="25.5" x14ac:dyDescent="0.25">
      <c r="L30" s="91" t="s">
        <v>87</v>
      </c>
    </row>
    <row r="31" spans="1:12" ht="25.5" x14ac:dyDescent="0.25">
      <c r="L31" s="91" t="s">
        <v>87</v>
      </c>
    </row>
    <row r="32" spans="1:12" ht="25.5" x14ac:dyDescent="0.25">
      <c r="L32" s="91" t="s">
        <v>87</v>
      </c>
    </row>
    <row r="33" spans="12:12" ht="25.5" x14ac:dyDescent="0.25">
      <c r="L33" s="91" t="s">
        <v>87</v>
      </c>
    </row>
    <row r="34" spans="12:12" ht="25.5" x14ac:dyDescent="0.25">
      <c r="L34" s="91" t="s">
        <v>87</v>
      </c>
    </row>
    <row r="35" spans="12:12" ht="25.5" x14ac:dyDescent="0.25">
      <c r="L35" s="91" t="s">
        <v>87</v>
      </c>
    </row>
    <row r="36" spans="12:12" ht="25.5" x14ac:dyDescent="0.25">
      <c r="L36" s="91" t="s">
        <v>87</v>
      </c>
    </row>
    <row r="37" spans="12:12" ht="25.5" x14ac:dyDescent="0.25">
      <c r="L37" s="91" t="s">
        <v>87</v>
      </c>
    </row>
    <row r="38" spans="12:12" ht="25.5" x14ac:dyDescent="0.25">
      <c r="L38" s="91" t="s">
        <v>87</v>
      </c>
    </row>
    <row r="39" spans="12:12" ht="25.5" x14ac:dyDescent="0.25">
      <c r="L39" s="91" t="s">
        <v>87</v>
      </c>
    </row>
    <row r="40" spans="12:12" ht="25.5" x14ac:dyDescent="0.25">
      <c r="L40" s="91" t="s">
        <v>87</v>
      </c>
    </row>
    <row r="41" spans="12:12" ht="25.5" x14ac:dyDescent="0.25">
      <c r="L41" s="91" t="s">
        <v>87</v>
      </c>
    </row>
    <row r="42" spans="12:12" ht="25.5" x14ac:dyDescent="0.25">
      <c r="L42" s="91" t="s">
        <v>87</v>
      </c>
    </row>
    <row r="43" spans="12:12" ht="25.5" x14ac:dyDescent="0.25">
      <c r="L43" s="91" t="s">
        <v>87</v>
      </c>
    </row>
    <row r="44" spans="12:12" ht="25.5" x14ac:dyDescent="0.25">
      <c r="L44" s="91" t="s">
        <v>87</v>
      </c>
    </row>
    <row r="45" spans="12:12" ht="25.5" x14ac:dyDescent="0.25">
      <c r="L45" s="91" t="s">
        <v>87</v>
      </c>
    </row>
    <row r="46" spans="12:12" ht="25.5" x14ac:dyDescent="0.25">
      <c r="L46" s="91" t="s">
        <v>87</v>
      </c>
    </row>
    <row r="47" spans="12:12" ht="25.5" x14ac:dyDescent="0.25">
      <c r="L47" s="91" t="s">
        <v>87</v>
      </c>
    </row>
    <row r="48" spans="12:12" ht="25.5" x14ac:dyDescent="0.25">
      <c r="L48" s="91" t="s">
        <v>87</v>
      </c>
    </row>
    <row r="49" spans="12:12" ht="25.5" x14ac:dyDescent="0.25">
      <c r="L49" s="91" t="s">
        <v>87</v>
      </c>
    </row>
    <row r="50" spans="12:12" ht="25.5" x14ac:dyDescent="0.25">
      <c r="L50" s="91" t="s">
        <v>87</v>
      </c>
    </row>
    <row r="51" spans="12:12" ht="25.5" x14ac:dyDescent="0.25">
      <c r="L51" s="91" t="s">
        <v>87</v>
      </c>
    </row>
    <row r="52" spans="12:12" ht="25.5" x14ac:dyDescent="0.25">
      <c r="L52" s="91" t="s">
        <v>87</v>
      </c>
    </row>
    <row r="53" spans="12:12" ht="25.5" x14ac:dyDescent="0.25">
      <c r="L53" s="91" t="s">
        <v>87</v>
      </c>
    </row>
    <row r="54" spans="12:12" ht="25.5" x14ac:dyDescent="0.25">
      <c r="L54" s="91" t="s">
        <v>87</v>
      </c>
    </row>
    <row r="55" spans="12:12" ht="25.5" x14ac:dyDescent="0.25">
      <c r="L55" s="91" t="s">
        <v>87</v>
      </c>
    </row>
    <row r="56" spans="12:12" ht="25.5" x14ac:dyDescent="0.25">
      <c r="L56" s="91" t="s">
        <v>87</v>
      </c>
    </row>
    <row r="57" spans="12:12" ht="25.5" x14ac:dyDescent="0.25">
      <c r="L57" s="91" t="s">
        <v>87</v>
      </c>
    </row>
    <row r="58" spans="12:12" ht="25.5" x14ac:dyDescent="0.25">
      <c r="L58" s="91" t="s">
        <v>87</v>
      </c>
    </row>
    <row r="59" spans="12:12" ht="25.5" x14ac:dyDescent="0.25">
      <c r="L59" s="91" t="s">
        <v>87</v>
      </c>
    </row>
    <row r="60" spans="12:12" ht="25.5" x14ac:dyDescent="0.25">
      <c r="L60" s="91" t="s">
        <v>87</v>
      </c>
    </row>
    <row r="61" spans="12:12" ht="25.5" x14ac:dyDescent="0.25">
      <c r="L61" s="91" t="s">
        <v>87</v>
      </c>
    </row>
    <row r="62" spans="12:12" ht="25.5" x14ac:dyDescent="0.25">
      <c r="L62" s="91" t="s">
        <v>87</v>
      </c>
    </row>
    <row r="63" spans="12:12" ht="25.5" x14ac:dyDescent="0.25">
      <c r="L63" s="91" t="s">
        <v>87</v>
      </c>
    </row>
    <row r="64" spans="12:12" ht="25.5" x14ac:dyDescent="0.25">
      <c r="L64" s="91" t="s">
        <v>87</v>
      </c>
    </row>
    <row r="65" spans="12:12" ht="25.5" x14ac:dyDescent="0.25">
      <c r="L65" s="91" t="s">
        <v>87</v>
      </c>
    </row>
    <row r="66" spans="12:12" ht="25.5" x14ac:dyDescent="0.25">
      <c r="L66" s="91" t="s">
        <v>87</v>
      </c>
    </row>
    <row r="67" spans="12:12" ht="25.5" x14ac:dyDescent="0.25">
      <c r="L67" s="91" t="s">
        <v>87</v>
      </c>
    </row>
    <row r="68" spans="12:12" ht="25.5" x14ac:dyDescent="0.25">
      <c r="L68" s="91" t="s">
        <v>87</v>
      </c>
    </row>
    <row r="69" spans="12:12" ht="25.5" x14ac:dyDescent="0.25">
      <c r="L69" s="91" t="s">
        <v>87</v>
      </c>
    </row>
    <row r="70" spans="12:12" ht="25.5" x14ac:dyDescent="0.25">
      <c r="L70" s="91" t="s">
        <v>87</v>
      </c>
    </row>
    <row r="71" spans="12:12" ht="25.5" x14ac:dyDescent="0.25">
      <c r="L71" s="91" t="s">
        <v>87</v>
      </c>
    </row>
    <row r="72" spans="12:12" ht="25.5" x14ac:dyDescent="0.25">
      <c r="L72" s="91" t="s">
        <v>87</v>
      </c>
    </row>
    <row r="73" spans="12:12" ht="25.5" x14ac:dyDescent="0.25">
      <c r="L73" s="91" t="s">
        <v>87</v>
      </c>
    </row>
    <row r="74" spans="12:12" ht="25.5" x14ac:dyDescent="0.25">
      <c r="L74" s="91" t="s">
        <v>87</v>
      </c>
    </row>
    <row r="75" spans="12:12" ht="25.5" x14ac:dyDescent="0.25">
      <c r="L75" s="91" t="s">
        <v>87</v>
      </c>
    </row>
    <row r="76" spans="12:12" ht="25.5" x14ac:dyDescent="0.25">
      <c r="L76" s="91" t="s">
        <v>87</v>
      </c>
    </row>
    <row r="77" spans="12:12" ht="25.5" x14ac:dyDescent="0.25">
      <c r="L77" s="91" t="s">
        <v>87</v>
      </c>
    </row>
    <row r="78" spans="12:12" ht="25.5" x14ac:dyDescent="0.25">
      <c r="L78" s="91" t="s">
        <v>87</v>
      </c>
    </row>
    <row r="79" spans="12:12" ht="25.5" x14ac:dyDescent="0.25">
      <c r="L79" s="91" t="s">
        <v>87</v>
      </c>
    </row>
    <row r="80" spans="12:12" ht="25.5" x14ac:dyDescent="0.25">
      <c r="L80" s="91" t="s">
        <v>87</v>
      </c>
    </row>
    <row r="81" spans="12:12" ht="25.5" x14ac:dyDescent="0.25">
      <c r="L81" s="91" t="s">
        <v>87</v>
      </c>
    </row>
    <row r="82" spans="12:12" ht="25.5" x14ac:dyDescent="0.25">
      <c r="L82" s="91" t="s">
        <v>87</v>
      </c>
    </row>
    <row r="83" spans="12:12" ht="25.5" x14ac:dyDescent="0.25">
      <c r="L83" s="91" t="s">
        <v>87</v>
      </c>
    </row>
    <row r="84" spans="12:12" ht="25.5" x14ac:dyDescent="0.25">
      <c r="L84" s="91" t="s">
        <v>87</v>
      </c>
    </row>
    <row r="85" spans="12:12" ht="25.5" x14ac:dyDescent="0.25">
      <c r="L85" s="91" t="s">
        <v>87</v>
      </c>
    </row>
    <row r="86" spans="12:12" ht="25.5" x14ac:dyDescent="0.25">
      <c r="L86" s="91" t="s">
        <v>87</v>
      </c>
    </row>
    <row r="87" spans="12:12" ht="25.5" x14ac:dyDescent="0.25">
      <c r="L87" s="91" t="s">
        <v>87</v>
      </c>
    </row>
    <row r="88" spans="12:12" ht="25.5" x14ac:dyDescent="0.25">
      <c r="L88" s="91" t="s">
        <v>87</v>
      </c>
    </row>
    <row r="89" spans="12:12" ht="25.5" x14ac:dyDescent="0.25">
      <c r="L89" s="91" t="s">
        <v>87</v>
      </c>
    </row>
    <row r="90" spans="12:12" ht="25.5" x14ac:dyDescent="0.25">
      <c r="L90" s="91" t="s">
        <v>87</v>
      </c>
    </row>
    <row r="91" spans="12:12" ht="25.5" x14ac:dyDescent="0.25">
      <c r="L91" s="91" t="s">
        <v>87</v>
      </c>
    </row>
    <row r="92" spans="12:12" ht="25.5" x14ac:dyDescent="0.25">
      <c r="L92" s="91" t="s">
        <v>87</v>
      </c>
    </row>
    <row r="93" spans="12:12" x14ac:dyDescent="0.25">
      <c r="L93" s="57" t="s">
        <v>87</v>
      </c>
    </row>
    <row r="94" spans="12:12" x14ac:dyDescent="0.25">
      <c r="L94" s="57" t="s">
        <v>87</v>
      </c>
    </row>
    <row r="95" spans="12:12" x14ac:dyDescent="0.25">
      <c r="L95" s="57" t="s">
        <v>87</v>
      </c>
    </row>
    <row r="96" spans="12:12" x14ac:dyDescent="0.25">
      <c r="L96" s="57" t="s">
        <v>87</v>
      </c>
    </row>
    <row r="97" spans="12:12" x14ac:dyDescent="0.25">
      <c r="L97" s="57" t="s">
        <v>87</v>
      </c>
    </row>
    <row r="98" spans="12:12" x14ac:dyDescent="0.25">
      <c r="L98" s="57" t="s">
        <v>87</v>
      </c>
    </row>
    <row r="99" spans="12:12" x14ac:dyDescent="0.25">
      <c r="L99" s="57" t="s">
        <v>87</v>
      </c>
    </row>
    <row r="100" spans="12:12" x14ac:dyDescent="0.25">
      <c r="L100" s="57" t="s">
        <v>87</v>
      </c>
    </row>
    <row r="101" spans="12:12" x14ac:dyDescent="0.25">
      <c r="L101" s="57" t="s">
        <v>87</v>
      </c>
    </row>
    <row r="102" spans="12:12" x14ac:dyDescent="0.25">
      <c r="L102" s="57" t="s">
        <v>87</v>
      </c>
    </row>
    <row r="103" spans="12:12" x14ac:dyDescent="0.25">
      <c r="L103" s="57" t="s">
        <v>87</v>
      </c>
    </row>
    <row r="104" spans="12:12" x14ac:dyDescent="0.25">
      <c r="L104" s="57" t="s">
        <v>87</v>
      </c>
    </row>
    <row r="105" spans="12:12" x14ac:dyDescent="0.25">
      <c r="L105" s="57" t="s">
        <v>87</v>
      </c>
    </row>
    <row r="106" spans="12:12" x14ac:dyDescent="0.25">
      <c r="L106" s="57" t="s">
        <v>87</v>
      </c>
    </row>
    <row r="107" spans="12:12" x14ac:dyDescent="0.25">
      <c r="L107" s="57" t="s">
        <v>87</v>
      </c>
    </row>
    <row r="108" spans="12:12" x14ac:dyDescent="0.25">
      <c r="L108" s="57" t="s">
        <v>87</v>
      </c>
    </row>
    <row r="109" spans="12:12" x14ac:dyDescent="0.25">
      <c r="L109" s="57" t="s">
        <v>87</v>
      </c>
    </row>
    <row r="110" spans="12:12" x14ac:dyDescent="0.25">
      <c r="L110" s="57" t="s">
        <v>87</v>
      </c>
    </row>
    <row r="111" spans="12:12" x14ac:dyDescent="0.25">
      <c r="L111" s="57" t="s">
        <v>87</v>
      </c>
    </row>
    <row r="112" spans="12:12" x14ac:dyDescent="0.25">
      <c r="L112" s="57" t="s">
        <v>87</v>
      </c>
    </row>
    <row r="113" spans="12:12" x14ac:dyDescent="0.25">
      <c r="L113" s="57" t="s">
        <v>87</v>
      </c>
    </row>
    <row r="114" spans="12:12" x14ac:dyDescent="0.25">
      <c r="L114" s="57" t="s">
        <v>87</v>
      </c>
    </row>
    <row r="115" spans="12:12" x14ac:dyDescent="0.25">
      <c r="L115" s="57" t="s">
        <v>87</v>
      </c>
    </row>
    <row r="116" spans="12:12" x14ac:dyDescent="0.25">
      <c r="L116" s="57" t="s">
        <v>87</v>
      </c>
    </row>
    <row r="117" spans="12:12" x14ac:dyDescent="0.25">
      <c r="L117" s="57" t="s">
        <v>87</v>
      </c>
    </row>
    <row r="118" spans="12:12" x14ac:dyDescent="0.25">
      <c r="L118" s="57" t="s">
        <v>87</v>
      </c>
    </row>
    <row r="119" spans="12:12" x14ac:dyDescent="0.25">
      <c r="L119" s="57" t="s">
        <v>87</v>
      </c>
    </row>
    <row r="120" spans="12:12" x14ac:dyDescent="0.25">
      <c r="L120" s="57" t="s">
        <v>87</v>
      </c>
    </row>
    <row r="121" spans="12:12" x14ac:dyDescent="0.25">
      <c r="L121" s="57" t="s">
        <v>87</v>
      </c>
    </row>
    <row r="122" spans="12:12" x14ac:dyDescent="0.25">
      <c r="L122" s="57" t="s">
        <v>87</v>
      </c>
    </row>
    <row r="123" spans="12:12" x14ac:dyDescent="0.25">
      <c r="L123" s="57" t="s">
        <v>87</v>
      </c>
    </row>
    <row r="124" spans="12:12" x14ac:dyDescent="0.25">
      <c r="L124" s="57" t="s">
        <v>87</v>
      </c>
    </row>
    <row r="125" spans="12:12" x14ac:dyDescent="0.25">
      <c r="L125" s="57" t="s">
        <v>87</v>
      </c>
    </row>
    <row r="126" spans="12:12" x14ac:dyDescent="0.25">
      <c r="L126" s="57" t="s">
        <v>87</v>
      </c>
    </row>
    <row r="127" spans="12:12" x14ac:dyDescent="0.25">
      <c r="L127" s="57" t="s">
        <v>87</v>
      </c>
    </row>
    <row r="128" spans="12:12" x14ac:dyDescent="0.25">
      <c r="L128" s="57" t="s">
        <v>87</v>
      </c>
    </row>
    <row r="129" spans="12:12" x14ac:dyDescent="0.25">
      <c r="L129" s="57" t="s">
        <v>87</v>
      </c>
    </row>
    <row r="130" spans="12:12" x14ac:dyDescent="0.25">
      <c r="L130" s="57" t="s">
        <v>87</v>
      </c>
    </row>
    <row r="131" spans="12:12" x14ac:dyDescent="0.25">
      <c r="L131" s="57" t="s">
        <v>87</v>
      </c>
    </row>
    <row r="132" spans="12:12" x14ac:dyDescent="0.25">
      <c r="L132" s="57" t="s">
        <v>87</v>
      </c>
    </row>
    <row r="133" spans="12:12" x14ac:dyDescent="0.25">
      <c r="L133" s="57" t="s">
        <v>87</v>
      </c>
    </row>
    <row r="134" spans="12:12" x14ac:dyDescent="0.25">
      <c r="L134" s="57" t="s">
        <v>87</v>
      </c>
    </row>
    <row r="135" spans="12:12" x14ac:dyDescent="0.25">
      <c r="L135" s="57" t="s">
        <v>87</v>
      </c>
    </row>
    <row r="136" spans="12:12" x14ac:dyDescent="0.25">
      <c r="L136" s="57" t="s">
        <v>87</v>
      </c>
    </row>
    <row r="137" spans="12:12" x14ac:dyDescent="0.25">
      <c r="L137" s="57" t="s">
        <v>87</v>
      </c>
    </row>
    <row r="138" spans="12:12" x14ac:dyDescent="0.25">
      <c r="L138" s="57" t="s">
        <v>87</v>
      </c>
    </row>
    <row r="139" spans="12:12" x14ac:dyDescent="0.25">
      <c r="L139" s="57" t="s">
        <v>87</v>
      </c>
    </row>
    <row r="140" spans="12:12" x14ac:dyDescent="0.25">
      <c r="L140" s="57" t="s">
        <v>87</v>
      </c>
    </row>
    <row r="141" spans="12:12" x14ac:dyDescent="0.25">
      <c r="L141" s="57" t="s">
        <v>87</v>
      </c>
    </row>
    <row r="142" spans="12:12" x14ac:dyDescent="0.25">
      <c r="L142" s="57" t="s">
        <v>87</v>
      </c>
    </row>
    <row r="143" spans="12:12" x14ac:dyDescent="0.25">
      <c r="L143" s="57" t="s">
        <v>87</v>
      </c>
    </row>
    <row r="144" spans="12:12" x14ac:dyDescent="0.25">
      <c r="L144" s="57" t="s">
        <v>87</v>
      </c>
    </row>
    <row r="145" spans="12:12" x14ac:dyDescent="0.25">
      <c r="L145" s="57" t="s">
        <v>87</v>
      </c>
    </row>
    <row r="146" spans="12:12" x14ac:dyDescent="0.25">
      <c r="L146" s="57" t="s">
        <v>87</v>
      </c>
    </row>
    <row r="147" spans="12:12" x14ac:dyDescent="0.25">
      <c r="L147" s="57" t="s">
        <v>87</v>
      </c>
    </row>
    <row r="148" spans="12:12" x14ac:dyDescent="0.25">
      <c r="L148" s="57" t="s">
        <v>87</v>
      </c>
    </row>
    <row r="149" spans="12:12" x14ac:dyDescent="0.25">
      <c r="L149" s="57" t="s">
        <v>87</v>
      </c>
    </row>
    <row r="150" spans="12:12" x14ac:dyDescent="0.25">
      <c r="L150" s="57" t="s">
        <v>87</v>
      </c>
    </row>
    <row r="151" spans="12:12" x14ac:dyDescent="0.25">
      <c r="L151" s="57" t="s">
        <v>87</v>
      </c>
    </row>
    <row r="152" spans="12:12" x14ac:dyDescent="0.25">
      <c r="L152" s="57" t="s">
        <v>87</v>
      </c>
    </row>
    <row r="153" spans="12:12" x14ac:dyDescent="0.25">
      <c r="L153" s="57" t="s">
        <v>87</v>
      </c>
    </row>
    <row r="154" spans="12:12" x14ac:dyDescent="0.25">
      <c r="L154" s="57" t="s">
        <v>87</v>
      </c>
    </row>
    <row r="155" spans="12:12" x14ac:dyDescent="0.25">
      <c r="L155" s="57" t="s">
        <v>87</v>
      </c>
    </row>
    <row r="156" spans="12:12" x14ac:dyDescent="0.25">
      <c r="L156" s="57" t="s">
        <v>87</v>
      </c>
    </row>
    <row r="157" spans="12:12" x14ac:dyDescent="0.25">
      <c r="L157" s="57" t="s">
        <v>87</v>
      </c>
    </row>
    <row r="158" spans="12:12" x14ac:dyDescent="0.25">
      <c r="L158" s="57" t="s">
        <v>87</v>
      </c>
    </row>
    <row r="159" spans="12:12" x14ac:dyDescent="0.25">
      <c r="L159" s="57" t="s">
        <v>87</v>
      </c>
    </row>
    <row r="160" spans="12:12" x14ac:dyDescent="0.25">
      <c r="L160" s="57" t="s">
        <v>87</v>
      </c>
    </row>
    <row r="161" spans="12:12" x14ac:dyDescent="0.25">
      <c r="L161" s="57" t="s">
        <v>87</v>
      </c>
    </row>
    <row r="162" spans="12:12" x14ac:dyDescent="0.25">
      <c r="L162" s="57" t="s">
        <v>87</v>
      </c>
    </row>
    <row r="163" spans="12:12" x14ac:dyDescent="0.25">
      <c r="L163" s="57" t="s">
        <v>87</v>
      </c>
    </row>
    <row r="164" spans="12:12" x14ac:dyDescent="0.25">
      <c r="L164" s="57" t="s">
        <v>87</v>
      </c>
    </row>
    <row r="165" spans="12:12" x14ac:dyDescent="0.25">
      <c r="L165" s="57" t="s">
        <v>87</v>
      </c>
    </row>
    <row r="166" spans="12:12" x14ac:dyDescent="0.25">
      <c r="L166" s="57" t="s">
        <v>87</v>
      </c>
    </row>
    <row r="167" spans="12:12" x14ac:dyDescent="0.25">
      <c r="L167" s="57" t="s">
        <v>87</v>
      </c>
    </row>
    <row r="168" spans="12:12" x14ac:dyDescent="0.25">
      <c r="L168" s="57" t="s">
        <v>87</v>
      </c>
    </row>
    <row r="169" spans="12:12" x14ac:dyDescent="0.25">
      <c r="L169" s="57" t="s">
        <v>87</v>
      </c>
    </row>
    <row r="170" spans="12:12" x14ac:dyDescent="0.25">
      <c r="L170" s="57" t="s">
        <v>87</v>
      </c>
    </row>
    <row r="171" spans="12:12" x14ac:dyDescent="0.25">
      <c r="L171" s="57" t="s">
        <v>87</v>
      </c>
    </row>
    <row r="172" spans="12:12" x14ac:dyDescent="0.25">
      <c r="L172" s="57" t="s">
        <v>87</v>
      </c>
    </row>
    <row r="173" spans="12:12" x14ac:dyDescent="0.25">
      <c r="L173" s="57" t="s">
        <v>87</v>
      </c>
    </row>
    <row r="174" spans="12:12" x14ac:dyDescent="0.25">
      <c r="L174" s="57" t="s">
        <v>87</v>
      </c>
    </row>
    <row r="175" spans="12:12" x14ac:dyDescent="0.25">
      <c r="L175" s="57" t="s">
        <v>87</v>
      </c>
    </row>
    <row r="176" spans="12:12" x14ac:dyDescent="0.25">
      <c r="L176" s="57" t="s">
        <v>87</v>
      </c>
    </row>
    <row r="177" spans="12:12" x14ac:dyDescent="0.25">
      <c r="L177" s="57" t="s">
        <v>87</v>
      </c>
    </row>
    <row r="178" spans="12:12" x14ac:dyDescent="0.25">
      <c r="L178" s="57" t="s">
        <v>87</v>
      </c>
    </row>
    <row r="179" spans="12:12" x14ac:dyDescent="0.25">
      <c r="L179" s="57" t="s">
        <v>87</v>
      </c>
    </row>
    <row r="180" spans="12:12" x14ac:dyDescent="0.25">
      <c r="L180" s="57" t="s">
        <v>87</v>
      </c>
    </row>
    <row r="181" spans="12:12" x14ac:dyDescent="0.25">
      <c r="L181" s="57" t="s">
        <v>87</v>
      </c>
    </row>
    <row r="182" spans="12:12" x14ac:dyDescent="0.25">
      <c r="L182" s="57" t="s">
        <v>87</v>
      </c>
    </row>
    <row r="183" spans="12:12" x14ac:dyDescent="0.25">
      <c r="L183" s="57" t="s">
        <v>87</v>
      </c>
    </row>
    <row r="184" spans="12:12" x14ac:dyDescent="0.25">
      <c r="L184" s="57" t="s">
        <v>87</v>
      </c>
    </row>
    <row r="185" spans="12:12" x14ac:dyDescent="0.25">
      <c r="L185" s="57" t="s">
        <v>87</v>
      </c>
    </row>
    <row r="186" spans="12:12" x14ac:dyDescent="0.25">
      <c r="L186" s="57" t="s">
        <v>87</v>
      </c>
    </row>
    <row r="187" spans="12:12" x14ac:dyDescent="0.25">
      <c r="L187" s="57" t="s">
        <v>87</v>
      </c>
    </row>
    <row r="188" spans="12:12" x14ac:dyDescent="0.25">
      <c r="L188" s="57" t="s">
        <v>87</v>
      </c>
    </row>
    <row r="189" spans="12:12" x14ac:dyDescent="0.25">
      <c r="L189" s="57" t="s">
        <v>87</v>
      </c>
    </row>
    <row r="190" spans="12:12" x14ac:dyDescent="0.25">
      <c r="L190" s="57" t="s">
        <v>87</v>
      </c>
    </row>
    <row r="191" spans="12:12" x14ac:dyDescent="0.25">
      <c r="L191" s="57" t="s">
        <v>87</v>
      </c>
    </row>
    <row r="192" spans="12:12" x14ac:dyDescent="0.25">
      <c r="L192" s="57" t="s">
        <v>87</v>
      </c>
    </row>
    <row r="193" spans="12:12" x14ac:dyDescent="0.25">
      <c r="L193" s="57" t="s">
        <v>87</v>
      </c>
    </row>
    <row r="194" spans="12:12" x14ac:dyDescent="0.25">
      <c r="L194" s="57" t="s">
        <v>87</v>
      </c>
    </row>
    <row r="195" spans="12:12" x14ac:dyDescent="0.25">
      <c r="L195" s="57" t="s">
        <v>87</v>
      </c>
    </row>
    <row r="196" spans="12:12" x14ac:dyDescent="0.25">
      <c r="L196" s="57" t="s">
        <v>87</v>
      </c>
    </row>
    <row r="197" spans="12:12" x14ac:dyDescent="0.25">
      <c r="L197" s="57" t="s">
        <v>87</v>
      </c>
    </row>
    <row r="198" spans="12:12" x14ac:dyDescent="0.25">
      <c r="L198" s="57" t="s">
        <v>87</v>
      </c>
    </row>
    <row r="199" spans="12:12" x14ac:dyDescent="0.25">
      <c r="L199" s="57" t="s">
        <v>87</v>
      </c>
    </row>
    <row r="200" spans="12:12" x14ac:dyDescent="0.25">
      <c r="L200" s="57" t="s">
        <v>87</v>
      </c>
    </row>
    <row r="201" spans="12:12" x14ac:dyDescent="0.25">
      <c r="L201" s="57" t="s">
        <v>87</v>
      </c>
    </row>
    <row r="202" spans="12:12" x14ac:dyDescent="0.25">
      <c r="L202" s="57" t="s">
        <v>87</v>
      </c>
    </row>
    <row r="203" spans="12:12" x14ac:dyDescent="0.25">
      <c r="L203" s="57" t="s">
        <v>87</v>
      </c>
    </row>
    <row r="204" spans="12:12" x14ac:dyDescent="0.25">
      <c r="L204" s="57" t="s">
        <v>87</v>
      </c>
    </row>
    <row r="205" spans="12:12" x14ac:dyDescent="0.25">
      <c r="L205" s="57" t="s">
        <v>87</v>
      </c>
    </row>
    <row r="206" spans="12:12" x14ac:dyDescent="0.25">
      <c r="L206" s="57" t="s">
        <v>87</v>
      </c>
    </row>
    <row r="207" spans="12:12" x14ac:dyDescent="0.25">
      <c r="L207" s="57" t="s">
        <v>87</v>
      </c>
    </row>
    <row r="208" spans="12:12" x14ac:dyDescent="0.25">
      <c r="L208" s="57" t="s">
        <v>87</v>
      </c>
    </row>
    <row r="209" spans="12:12" x14ac:dyDescent="0.25">
      <c r="L209" s="57" t="s">
        <v>87</v>
      </c>
    </row>
    <row r="210" spans="12:12" x14ac:dyDescent="0.25">
      <c r="L210" s="57" t="s">
        <v>87</v>
      </c>
    </row>
    <row r="211" spans="12:12" x14ac:dyDescent="0.25">
      <c r="L211" s="57" t="s">
        <v>87</v>
      </c>
    </row>
    <row r="212" spans="12:12" x14ac:dyDescent="0.25">
      <c r="L212" s="57" t="s">
        <v>87</v>
      </c>
    </row>
    <row r="213" spans="12:12" x14ac:dyDescent="0.25">
      <c r="L213" s="57" t="s">
        <v>87</v>
      </c>
    </row>
  </sheetData>
  <mergeCells count="12">
    <mergeCell ref="H29:I29"/>
    <mergeCell ref="A1:I1"/>
    <mergeCell ref="A2:I2"/>
    <mergeCell ref="A3:I3"/>
    <mergeCell ref="A4:I4"/>
    <mergeCell ref="A5:A6"/>
    <mergeCell ref="B5:B6"/>
    <mergeCell ref="C5:C6"/>
    <mergeCell ref="D5:F5"/>
    <mergeCell ref="G5:G6"/>
    <mergeCell ref="H5:H6"/>
    <mergeCell ref="I5:I6"/>
  </mergeCells>
  <phoneticPr fontId="27" type="noConversion"/>
  <conditionalFormatting sqref="B10">
    <cfRule type="cellIs" dxfId="0" priority="1" stopIfTrue="1" operator="equal">
      <formula>0</formula>
    </cfRule>
  </conditionalFormatting>
  <printOptions horizontalCentered="1"/>
  <pageMargins left="0.39370078740157483" right="0.39370078740157483" top="0.39370078740157483" bottom="0.39370078740157483" header="0.11811023622047245" footer="0.27559055118110237"/>
  <pageSetup paperSize="9" scale="78" fitToHeight="100" orientation="landscape" r:id="rId1"/>
  <headerFooter>
    <oddFooter>&amp;L&amp;9Phụ lục &amp;A&amp;R&amp;10&amp;P</oddFooter>
  </headerFooter>
  <drawing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showZeros="0" zoomScaleSheetLayoutView="82" workbookViewId="0">
      <selection sqref="A1:P26"/>
    </sheetView>
  </sheetViews>
  <sheetFormatPr defaultColWidth="6.875" defaultRowHeight="12.75" outlineLevelRow="1" x14ac:dyDescent="0.25"/>
  <cols>
    <col min="1" max="1" width="3.75" style="1" customWidth="1"/>
    <col min="2" max="2" width="27.625" style="2" customWidth="1"/>
    <col min="3" max="3" width="8.125" style="1" customWidth="1"/>
    <col min="4" max="4" width="6.125" style="1" customWidth="1"/>
    <col min="5" max="6" width="5.625" style="1" customWidth="1"/>
    <col min="7" max="7" width="6.125" style="1" customWidth="1"/>
    <col min="8" max="8" width="15" style="1" customWidth="1"/>
    <col min="9" max="9" width="13.375" style="1" customWidth="1"/>
    <col min="10" max="14" width="6.625" style="1" customWidth="1"/>
    <col min="15" max="15" width="27.625" style="2" customWidth="1"/>
    <col min="16" max="16" width="10.25" style="1" customWidth="1"/>
    <col min="17" max="16384" width="6.875" style="1"/>
  </cols>
  <sheetData>
    <row r="1" spans="1:16" s="15" customFormat="1" ht="20.100000000000001" customHeight="1" x14ac:dyDescent="0.25">
      <c r="A1" s="761" t="s">
        <v>132</v>
      </c>
      <c r="B1" s="761"/>
      <c r="C1" s="761"/>
      <c r="D1" s="761"/>
      <c r="E1" s="761"/>
      <c r="F1" s="761"/>
      <c r="G1" s="761"/>
      <c r="H1" s="761"/>
      <c r="I1" s="761"/>
      <c r="J1" s="761"/>
      <c r="K1" s="761"/>
      <c r="L1" s="761"/>
      <c r="M1" s="761"/>
      <c r="N1" s="761"/>
      <c r="O1" s="761"/>
      <c r="P1" s="761"/>
    </row>
    <row r="2" spans="1:16" s="15" customFormat="1" ht="20.100000000000001" customHeight="1" x14ac:dyDescent="0.25">
      <c r="A2" s="761" t="s">
        <v>66</v>
      </c>
      <c r="B2" s="761"/>
      <c r="C2" s="761"/>
      <c r="D2" s="761"/>
      <c r="E2" s="761"/>
      <c r="F2" s="761"/>
      <c r="G2" s="761"/>
      <c r="H2" s="761"/>
      <c r="I2" s="761"/>
      <c r="J2" s="761"/>
      <c r="K2" s="761"/>
      <c r="L2" s="761"/>
      <c r="M2" s="761"/>
      <c r="N2" s="761"/>
      <c r="O2" s="761"/>
      <c r="P2" s="761"/>
    </row>
    <row r="3" spans="1:16"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row>
    <row r="4" spans="1:16" s="15" customFormat="1" ht="18.75" customHeight="1" x14ac:dyDescent="0.25">
      <c r="A4" s="773"/>
      <c r="B4" s="773"/>
      <c r="C4" s="773"/>
      <c r="D4" s="773"/>
      <c r="E4" s="773"/>
      <c r="F4" s="773"/>
      <c r="G4" s="773"/>
      <c r="H4" s="773"/>
      <c r="I4" s="773"/>
      <c r="J4" s="773"/>
      <c r="K4" s="773"/>
      <c r="L4" s="773"/>
      <c r="M4" s="773"/>
      <c r="N4" s="773"/>
      <c r="O4" s="773"/>
      <c r="P4" s="773"/>
    </row>
    <row r="5" spans="1:16" s="3" customFormat="1" ht="20.100000000000001" customHeight="1" x14ac:dyDescent="0.25">
      <c r="A5" s="772" t="s">
        <v>21</v>
      </c>
      <c r="B5" s="770" t="s">
        <v>41</v>
      </c>
      <c r="C5" s="770" t="s">
        <v>40</v>
      </c>
      <c r="D5" s="770" t="s">
        <v>73</v>
      </c>
      <c r="E5" s="770"/>
      <c r="F5" s="770"/>
      <c r="G5" s="770"/>
      <c r="H5" s="770" t="s">
        <v>72</v>
      </c>
      <c r="I5" s="770" t="s">
        <v>16</v>
      </c>
      <c r="J5" s="770" t="s">
        <v>15</v>
      </c>
      <c r="K5" s="770"/>
      <c r="L5" s="770"/>
      <c r="M5" s="770"/>
      <c r="N5" s="770"/>
      <c r="O5" s="771" t="s">
        <v>44</v>
      </c>
      <c r="P5" s="770" t="s">
        <v>14</v>
      </c>
    </row>
    <row r="6" spans="1:16" s="3" customFormat="1" ht="35.25" customHeight="1" x14ac:dyDescent="0.25">
      <c r="A6" s="772"/>
      <c r="B6" s="770"/>
      <c r="C6" s="770"/>
      <c r="D6" s="336" t="s">
        <v>13</v>
      </c>
      <c r="E6" s="336" t="s">
        <v>12</v>
      </c>
      <c r="F6" s="336" t="s">
        <v>37</v>
      </c>
      <c r="G6" s="336" t="s">
        <v>36</v>
      </c>
      <c r="H6" s="770"/>
      <c r="I6" s="770"/>
      <c r="J6" s="336" t="s">
        <v>10</v>
      </c>
      <c r="K6" s="336" t="s">
        <v>9</v>
      </c>
      <c r="L6" s="336" t="s">
        <v>43</v>
      </c>
      <c r="M6" s="336" t="s">
        <v>35</v>
      </c>
      <c r="N6" s="336" t="s">
        <v>6</v>
      </c>
      <c r="O6" s="771"/>
      <c r="P6" s="770"/>
    </row>
    <row r="7" spans="1:16" s="245" customFormat="1" ht="27.75" customHeight="1" x14ac:dyDescent="0.25">
      <c r="A7" s="185">
        <v>-1</v>
      </c>
      <c r="B7" s="185">
        <v>-2</v>
      </c>
      <c r="C7" s="185" t="s">
        <v>34</v>
      </c>
      <c r="D7" s="185">
        <v>-4</v>
      </c>
      <c r="E7" s="185">
        <v>-5</v>
      </c>
      <c r="F7" s="185">
        <v>-6</v>
      </c>
      <c r="G7" s="185">
        <v>-7</v>
      </c>
      <c r="H7" s="185">
        <v>-8</v>
      </c>
      <c r="I7" s="185" t="s">
        <v>33</v>
      </c>
      <c r="J7" s="185">
        <v>-10</v>
      </c>
      <c r="K7" s="185">
        <v>-11</v>
      </c>
      <c r="L7" s="185">
        <v>-12</v>
      </c>
      <c r="M7" s="185">
        <v>-13</v>
      </c>
      <c r="N7" s="185">
        <v>-14</v>
      </c>
      <c r="O7" s="161">
        <v>-15</v>
      </c>
      <c r="P7" s="185">
        <v>-16</v>
      </c>
    </row>
    <row r="8" spans="1:16" s="179" customFormat="1" x14ac:dyDescent="0.25">
      <c r="A8" s="183" t="s">
        <v>31</v>
      </c>
      <c r="B8" s="294" t="s">
        <v>126</v>
      </c>
      <c r="C8" s="300">
        <f>C9</f>
        <v>3</v>
      </c>
      <c r="D8" s="300">
        <f t="shared" ref="D8:N8" si="0">D9</f>
        <v>3</v>
      </c>
      <c r="E8" s="300">
        <f t="shared" si="0"/>
        <v>0</v>
      </c>
      <c r="F8" s="300">
        <f t="shared" si="0"/>
        <v>0</v>
      </c>
      <c r="G8" s="300">
        <f t="shared" si="0"/>
        <v>0</v>
      </c>
      <c r="H8" s="300"/>
      <c r="I8" s="300">
        <f t="shared" si="0"/>
        <v>6</v>
      </c>
      <c r="J8" s="300">
        <f t="shared" si="0"/>
        <v>0</v>
      </c>
      <c r="K8" s="300">
        <f t="shared" si="0"/>
        <v>0</v>
      </c>
      <c r="L8" s="300">
        <f t="shared" si="0"/>
        <v>0</v>
      </c>
      <c r="M8" s="300">
        <f t="shared" si="0"/>
        <v>0</v>
      </c>
      <c r="N8" s="300">
        <f t="shared" si="0"/>
        <v>6</v>
      </c>
      <c r="O8" s="183"/>
      <c r="P8" s="183"/>
    </row>
    <row r="9" spans="1:16" s="211" customFormat="1" ht="25.5" outlineLevel="1" x14ac:dyDescent="0.3">
      <c r="A9" s="399">
        <v>1</v>
      </c>
      <c r="B9" s="400" t="s">
        <v>209</v>
      </c>
      <c r="C9" s="301">
        <v>3</v>
      </c>
      <c r="D9" s="239">
        <v>3</v>
      </c>
      <c r="E9" s="400"/>
      <c r="F9" s="400"/>
      <c r="G9" s="400"/>
      <c r="H9" s="400" t="s">
        <v>128</v>
      </c>
      <c r="I9" s="397">
        <v>6</v>
      </c>
      <c r="J9" s="401"/>
      <c r="K9" s="304"/>
      <c r="L9" s="304"/>
      <c r="M9" s="400"/>
      <c r="N9" s="304">
        <v>6</v>
      </c>
      <c r="O9" s="402" t="s">
        <v>210</v>
      </c>
      <c r="P9" s="400"/>
    </row>
    <row r="10" spans="1:16" s="126" customFormat="1" outlineLevel="1" x14ac:dyDescent="0.25">
      <c r="A10" s="183" t="s">
        <v>27</v>
      </c>
      <c r="B10" s="294" t="s">
        <v>30</v>
      </c>
      <c r="C10" s="302">
        <f xml:space="preserve"> C11+C12+C13+C14+C15+C16</f>
        <v>3.48</v>
      </c>
      <c r="D10" s="302">
        <f t="shared" ref="D10:N10" si="1" xml:space="preserve"> D11+D12+D13+D14+D15+D16</f>
        <v>1.98</v>
      </c>
      <c r="E10" s="302">
        <f t="shared" si="1"/>
        <v>0.17</v>
      </c>
      <c r="F10" s="302">
        <f t="shared" si="1"/>
        <v>0</v>
      </c>
      <c r="G10" s="302">
        <f t="shared" si="1"/>
        <v>1.33</v>
      </c>
      <c r="H10" s="163"/>
      <c r="I10" s="396">
        <f t="shared" si="1"/>
        <v>19.549999999999997</v>
      </c>
      <c r="J10" s="163">
        <f t="shared" si="1"/>
        <v>0</v>
      </c>
      <c r="K10" s="163">
        <f t="shared" si="1"/>
        <v>9.1</v>
      </c>
      <c r="L10" s="163">
        <f t="shared" si="1"/>
        <v>10.45</v>
      </c>
      <c r="M10" s="163">
        <f t="shared" si="1"/>
        <v>0</v>
      </c>
      <c r="N10" s="163">
        <f t="shared" si="1"/>
        <v>0</v>
      </c>
      <c r="O10" s="294"/>
      <c r="P10" s="183"/>
    </row>
    <row r="11" spans="1:16" s="126" customFormat="1" ht="25.5" outlineLevel="1" x14ac:dyDescent="0.25">
      <c r="A11" s="108">
        <v>1</v>
      </c>
      <c r="B11" s="102" t="s">
        <v>211</v>
      </c>
      <c r="C11" s="301">
        <v>0.42</v>
      </c>
      <c r="D11" s="238"/>
      <c r="E11" s="238">
        <v>0.17</v>
      </c>
      <c r="F11" s="303"/>
      <c r="G11" s="238">
        <f xml:space="preserve"> C11-E11</f>
        <v>0.24999999999999997</v>
      </c>
      <c r="H11" s="403" t="s">
        <v>212</v>
      </c>
      <c r="I11" s="397">
        <v>2.2999999999999998</v>
      </c>
      <c r="J11" s="237"/>
      <c r="K11" s="167"/>
      <c r="L11" s="304">
        <v>2.2999999999999998</v>
      </c>
      <c r="M11" s="239"/>
      <c r="N11" s="237"/>
      <c r="O11" s="109" t="s">
        <v>578</v>
      </c>
      <c r="P11" s="183"/>
    </row>
    <row r="12" spans="1:16" s="126" customFormat="1" ht="55.5" customHeight="1" x14ac:dyDescent="0.25">
      <c r="A12" s="108">
        <v>2</v>
      </c>
      <c r="B12" s="305" t="s">
        <v>216</v>
      </c>
      <c r="C12" s="306">
        <v>0.14000000000000001</v>
      </c>
      <c r="D12" s="307"/>
      <c r="E12" s="307"/>
      <c r="F12" s="307"/>
      <c r="G12" s="307">
        <v>0.14000000000000001</v>
      </c>
      <c r="H12" s="403" t="s">
        <v>217</v>
      </c>
      <c r="I12" s="397">
        <v>1.1499999999999999</v>
      </c>
      <c r="J12" s="237"/>
      <c r="K12" s="192"/>
      <c r="L12" s="304">
        <v>1.1499999999999999</v>
      </c>
      <c r="M12" s="308"/>
      <c r="N12" s="232"/>
      <c r="O12" s="309" t="s">
        <v>579</v>
      </c>
      <c r="P12" s="183"/>
    </row>
    <row r="13" spans="1:16" s="212" customFormat="1" ht="51" outlineLevel="1" x14ac:dyDescent="0.2">
      <c r="A13" s="108">
        <v>3</v>
      </c>
      <c r="B13" s="305" t="s">
        <v>218</v>
      </c>
      <c r="C13" s="310">
        <v>0.17</v>
      </c>
      <c r="D13" s="311"/>
      <c r="E13" s="311"/>
      <c r="F13" s="311"/>
      <c r="G13" s="311">
        <v>0.17</v>
      </c>
      <c r="H13" s="403" t="s">
        <v>219</v>
      </c>
      <c r="I13" s="397">
        <v>1</v>
      </c>
      <c r="J13" s="237"/>
      <c r="K13" s="237"/>
      <c r="L13" s="232">
        <v>1</v>
      </c>
      <c r="M13" s="308"/>
      <c r="N13" s="232"/>
      <c r="O13" s="309" t="s">
        <v>580</v>
      </c>
      <c r="P13" s="183"/>
    </row>
    <row r="14" spans="1:16" s="278" customFormat="1" ht="38.25" outlineLevel="1" x14ac:dyDescent="0.2">
      <c r="A14" s="108">
        <v>4</v>
      </c>
      <c r="B14" s="312" t="s">
        <v>220</v>
      </c>
      <c r="C14" s="313">
        <v>0.01</v>
      </c>
      <c r="D14" s="303"/>
      <c r="E14" s="303"/>
      <c r="F14" s="303"/>
      <c r="G14" s="313">
        <v>0.01</v>
      </c>
      <c r="H14" s="404" t="s">
        <v>221</v>
      </c>
      <c r="I14" s="117">
        <v>0.1</v>
      </c>
      <c r="J14" s="108"/>
      <c r="K14" s="232">
        <v>0.1</v>
      </c>
      <c r="L14" s="117"/>
      <c r="M14" s="167"/>
      <c r="N14" s="108"/>
      <c r="O14" s="314" t="s">
        <v>222</v>
      </c>
      <c r="P14" s="183"/>
    </row>
    <row r="15" spans="1:16" s="207" customFormat="1" ht="38.25" outlineLevel="1" x14ac:dyDescent="0.3">
      <c r="A15" s="548">
        <v>5</v>
      </c>
      <c r="B15" s="225" t="s">
        <v>213</v>
      </c>
      <c r="C15" s="315">
        <f>D15+E15+F15+G15</f>
        <v>2.09</v>
      </c>
      <c r="D15" s="328">
        <v>1.98</v>
      </c>
      <c r="E15" s="328"/>
      <c r="F15" s="328"/>
      <c r="G15" s="328">
        <v>0.11</v>
      </c>
      <c r="H15" s="549" t="s">
        <v>214</v>
      </c>
      <c r="I15" s="550">
        <v>12</v>
      </c>
      <c r="J15" s="328"/>
      <c r="K15" s="551">
        <v>6</v>
      </c>
      <c r="L15" s="550">
        <v>6</v>
      </c>
      <c r="M15" s="552"/>
      <c r="N15" s="328"/>
      <c r="O15" s="485" t="s">
        <v>215</v>
      </c>
      <c r="P15" s="328"/>
    </row>
    <row r="16" spans="1:16" s="124" customFormat="1" ht="38.25" outlineLevel="1" x14ac:dyDescent="0.25">
      <c r="A16" s="405">
        <v>6</v>
      </c>
      <c r="B16" s="409" t="s">
        <v>223</v>
      </c>
      <c r="C16" s="315">
        <v>0.65</v>
      </c>
      <c r="D16" s="199"/>
      <c r="E16" s="199"/>
      <c r="F16" s="199"/>
      <c r="G16" s="315">
        <v>0.65</v>
      </c>
      <c r="H16" s="406" t="s">
        <v>224</v>
      </c>
      <c r="I16" s="407">
        <v>3</v>
      </c>
      <c r="J16" s="199"/>
      <c r="K16" s="377">
        <v>3</v>
      </c>
      <c r="L16" s="407"/>
      <c r="M16" s="408"/>
      <c r="N16" s="199"/>
      <c r="O16" s="291" t="s">
        <v>225</v>
      </c>
      <c r="P16" s="199"/>
    </row>
    <row r="17" spans="1:16" s="211" customFormat="1" ht="18.75" outlineLevel="1" x14ac:dyDescent="0.3">
      <c r="A17" s="182" t="s">
        <v>26</v>
      </c>
      <c r="B17" s="316" t="s">
        <v>127</v>
      </c>
      <c r="C17" s="317">
        <f>C18</f>
        <v>2</v>
      </c>
      <c r="D17" s="318">
        <f t="shared" ref="D17:N17" si="2">D18</f>
        <v>0</v>
      </c>
      <c r="E17" s="317">
        <f t="shared" si="2"/>
        <v>0</v>
      </c>
      <c r="F17" s="317">
        <f t="shared" si="2"/>
        <v>0</v>
      </c>
      <c r="G17" s="317">
        <f t="shared" si="2"/>
        <v>2</v>
      </c>
      <c r="H17" s="317"/>
      <c r="I17" s="320">
        <f t="shared" si="2"/>
        <v>25</v>
      </c>
      <c r="J17" s="319">
        <f t="shared" si="2"/>
        <v>0</v>
      </c>
      <c r="K17" s="319">
        <f t="shared" si="2"/>
        <v>25</v>
      </c>
      <c r="L17" s="320">
        <f t="shared" si="2"/>
        <v>0</v>
      </c>
      <c r="M17" s="317">
        <f t="shared" si="2"/>
        <v>0</v>
      </c>
      <c r="N17" s="320">
        <f t="shared" si="2"/>
        <v>0</v>
      </c>
      <c r="O17" s="321"/>
      <c r="P17" s="322"/>
    </row>
    <row r="18" spans="1:16" s="124" customFormat="1" ht="51" outlineLevel="1" x14ac:dyDescent="0.25">
      <c r="A18" s="405">
        <v>1</v>
      </c>
      <c r="B18" s="225" t="s">
        <v>226</v>
      </c>
      <c r="C18" s="315">
        <v>2</v>
      </c>
      <c r="D18" s="410"/>
      <c r="E18" s="199"/>
      <c r="F18" s="199"/>
      <c r="G18" s="411">
        <v>2</v>
      </c>
      <c r="H18" s="406" t="s">
        <v>227</v>
      </c>
      <c r="I18" s="407">
        <v>25</v>
      </c>
      <c r="J18" s="391"/>
      <c r="K18" s="377">
        <v>25</v>
      </c>
      <c r="L18" s="407"/>
      <c r="M18" s="408"/>
      <c r="N18" s="199"/>
      <c r="O18" s="184" t="s">
        <v>228</v>
      </c>
      <c r="P18" s="199"/>
    </row>
    <row r="19" spans="1:16" s="180" customFormat="1" ht="13.5" customHeight="1" outlineLevel="1" x14ac:dyDescent="0.3">
      <c r="A19" s="316" t="s">
        <v>24</v>
      </c>
      <c r="B19" s="316" t="s">
        <v>229</v>
      </c>
      <c r="C19" s="323">
        <f>C20</f>
        <v>35</v>
      </c>
      <c r="D19" s="324"/>
      <c r="E19" s="324"/>
      <c r="F19" s="324"/>
      <c r="G19" s="323">
        <f>G20</f>
        <v>35</v>
      </c>
      <c r="H19" s="316"/>
      <c r="I19" s="398">
        <f>I20</f>
        <v>50</v>
      </c>
      <c r="J19" s="325"/>
      <c r="K19" s="325">
        <f>K20</f>
        <v>0</v>
      </c>
      <c r="L19" s="316"/>
      <c r="M19" s="316"/>
      <c r="N19" s="326">
        <f>N20</f>
        <v>50</v>
      </c>
      <c r="O19" s="316"/>
      <c r="P19" s="316"/>
    </row>
    <row r="20" spans="1:16" s="3" customFormat="1" ht="25.5" x14ac:dyDescent="0.25">
      <c r="A20" s="405">
        <v>1</v>
      </c>
      <c r="B20" s="225" t="s">
        <v>230</v>
      </c>
      <c r="C20" s="315">
        <v>35</v>
      </c>
      <c r="D20" s="410"/>
      <c r="E20" s="199"/>
      <c r="F20" s="199"/>
      <c r="G20" s="411">
        <v>35</v>
      </c>
      <c r="H20" s="412" t="s">
        <v>231</v>
      </c>
      <c r="I20" s="407">
        <v>50</v>
      </c>
      <c r="J20" s="391"/>
      <c r="K20" s="377"/>
      <c r="L20" s="407"/>
      <c r="M20" s="408"/>
      <c r="N20" s="408">
        <v>50</v>
      </c>
      <c r="O20" s="413" t="s">
        <v>232</v>
      </c>
      <c r="P20" s="199"/>
    </row>
    <row r="21" spans="1:16" s="178" customFormat="1" outlineLevel="1" x14ac:dyDescent="0.25">
      <c r="A21" s="414" t="s">
        <v>32</v>
      </c>
      <c r="B21" s="415" t="s">
        <v>233</v>
      </c>
      <c r="C21" s="302">
        <f>C22</f>
        <v>1</v>
      </c>
      <c r="D21" s="302">
        <f t="shared" ref="D21:G21" si="3">D22</f>
        <v>0</v>
      </c>
      <c r="E21" s="302">
        <f t="shared" si="3"/>
        <v>0</v>
      </c>
      <c r="F21" s="302">
        <f t="shared" si="3"/>
        <v>0</v>
      </c>
      <c r="G21" s="302">
        <f t="shared" si="3"/>
        <v>1</v>
      </c>
      <c r="H21" s="416"/>
      <c r="I21" s="417">
        <v>1.1000000000000001</v>
      </c>
      <c r="J21" s="418"/>
      <c r="K21" s="419"/>
      <c r="L21" s="420">
        <v>1.1000000000000001</v>
      </c>
      <c r="M21" s="421"/>
      <c r="N21" s="115"/>
      <c r="O21" s="422"/>
      <c r="P21" s="115"/>
    </row>
    <row r="22" spans="1:16" s="178" customFormat="1" ht="25.5" outlineLevel="1" x14ac:dyDescent="0.25">
      <c r="A22" s="399">
        <v>1</v>
      </c>
      <c r="B22" s="98" t="s">
        <v>234</v>
      </c>
      <c r="C22" s="301">
        <v>1</v>
      </c>
      <c r="D22" s="308"/>
      <c r="E22" s="400"/>
      <c r="F22" s="400"/>
      <c r="G22" s="239">
        <v>1</v>
      </c>
      <c r="H22" s="412" t="s">
        <v>235</v>
      </c>
      <c r="I22" s="397">
        <v>2</v>
      </c>
      <c r="J22" s="401"/>
      <c r="K22" s="423"/>
      <c r="L22" s="304">
        <v>2</v>
      </c>
      <c r="M22" s="239"/>
      <c r="N22" s="109"/>
      <c r="O22" s="413" t="s">
        <v>236</v>
      </c>
      <c r="P22" s="109"/>
    </row>
    <row r="23" spans="1:16" x14ac:dyDescent="0.25">
      <c r="A23" s="118">
        <f>A22+A20+A18+A16+A9</f>
        <v>10</v>
      </c>
      <c r="B23" s="116" t="s">
        <v>109</v>
      </c>
      <c r="C23" s="116">
        <f t="shared" ref="C23:N23" si="4">C21+C19+C17+C10+C8</f>
        <v>44.48</v>
      </c>
      <c r="D23" s="116">
        <f t="shared" si="4"/>
        <v>4.9800000000000004</v>
      </c>
      <c r="E23" s="116">
        <f t="shared" si="4"/>
        <v>0.17</v>
      </c>
      <c r="F23" s="116">
        <f t="shared" si="4"/>
        <v>0</v>
      </c>
      <c r="G23" s="116">
        <f t="shared" si="4"/>
        <v>39.33</v>
      </c>
      <c r="H23" s="116">
        <f t="shared" si="4"/>
        <v>0</v>
      </c>
      <c r="I23" s="116">
        <f t="shared" si="4"/>
        <v>101.64999999999999</v>
      </c>
      <c r="J23" s="116">
        <f t="shared" si="4"/>
        <v>0</v>
      </c>
      <c r="K23" s="116">
        <f t="shared" si="4"/>
        <v>34.1</v>
      </c>
      <c r="L23" s="116">
        <f t="shared" si="4"/>
        <v>11.549999999999999</v>
      </c>
      <c r="M23" s="116">
        <f t="shared" si="4"/>
        <v>0</v>
      </c>
      <c r="N23" s="116">
        <f t="shared" si="4"/>
        <v>56</v>
      </c>
      <c r="O23" s="165"/>
      <c r="P23" s="185"/>
    </row>
    <row r="24" spans="1:16" x14ac:dyDescent="0.25">
      <c r="A24" s="186"/>
      <c r="B24" s="187"/>
      <c r="C24" s="186"/>
      <c r="D24" s="186"/>
      <c r="E24" s="186"/>
      <c r="F24" s="186"/>
      <c r="G24" s="186"/>
      <c r="H24" s="186"/>
      <c r="I24" s="186"/>
      <c r="J24" s="186"/>
      <c r="K24" s="186"/>
      <c r="L24" s="186"/>
      <c r="M24" s="186"/>
      <c r="N24" s="186"/>
      <c r="P24" s="186"/>
    </row>
    <row r="25" spans="1:16" x14ac:dyDescent="0.25">
      <c r="N25" s="817" t="s">
        <v>624</v>
      </c>
      <c r="O25" s="817"/>
      <c r="P25" s="817"/>
    </row>
    <row r="26" spans="1:16" x14ac:dyDescent="0.25">
      <c r="N26" s="817"/>
      <c r="O26" s="817"/>
      <c r="P26" s="817"/>
    </row>
  </sheetData>
  <mergeCells count="14">
    <mergeCell ref="N25:P26"/>
    <mergeCell ref="A4:P4"/>
    <mergeCell ref="A2:P2"/>
    <mergeCell ref="A1:P1"/>
    <mergeCell ref="A3:P3"/>
    <mergeCell ref="I5:I6"/>
    <mergeCell ref="J5:N5"/>
    <mergeCell ref="O5:O6"/>
    <mergeCell ref="P5:P6"/>
    <mergeCell ref="A5:A6"/>
    <mergeCell ref="B5:B6"/>
    <mergeCell ref="C5:C6"/>
    <mergeCell ref="D5:G5"/>
    <mergeCell ref="H5:H6"/>
  </mergeCells>
  <phoneticPr fontId="27" type="noConversion"/>
  <printOptions horizontalCentered="1"/>
  <pageMargins left="0.39370078740157499" right="0.39370078740157499" top="0.39370078740157499" bottom="0.39370078740157499" header="0.118110236220472" footer="0.27559055118110198"/>
  <pageSetup paperSize="9" scale="80" fitToHeight="100" orientation="landscape" r:id="rId1"/>
  <headerFooter>
    <oddFooter>&amp;L&amp;9Phụ lục &amp;A&amp;R&amp;10&amp;P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
  <sheetViews>
    <sheetView showZeros="0" zoomScaleSheetLayoutView="80" workbookViewId="0">
      <selection activeCell="B25" sqref="B25"/>
    </sheetView>
  </sheetViews>
  <sheetFormatPr defaultColWidth="8.875" defaultRowHeight="12.75" outlineLevelRow="1" x14ac:dyDescent="0.25"/>
  <cols>
    <col min="1" max="1" width="4.375" style="1" customWidth="1"/>
    <col min="2" max="2" width="27.625" style="2" customWidth="1"/>
    <col min="3" max="3" width="9.125" style="1" customWidth="1"/>
    <col min="4" max="4" width="6.125" style="1" customWidth="1"/>
    <col min="5" max="5" width="5.625" style="1" customWidth="1"/>
    <col min="6" max="7" width="6.125" style="1" customWidth="1"/>
    <col min="8" max="8" width="14.125" style="1" customWidth="1"/>
    <col min="9" max="9" width="14.625" style="1" customWidth="1"/>
    <col min="10" max="14" width="6.625" style="1" customWidth="1"/>
    <col min="15" max="15" width="29.125" style="2" customWidth="1"/>
    <col min="16" max="16" width="21.375" style="1" customWidth="1"/>
    <col min="17" max="16384" width="8.875" style="1"/>
  </cols>
  <sheetData>
    <row r="1" spans="1:19" s="15" customFormat="1" ht="20.100000000000001" customHeight="1" x14ac:dyDescent="0.25">
      <c r="A1" s="761" t="s">
        <v>133</v>
      </c>
      <c r="B1" s="761"/>
      <c r="C1" s="761"/>
      <c r="D1" s="761"/>
      <c r="E1" s="761"/>
      <c r="F1" s="761"/>
      <c r="G1" s="761"/>
      <c r="H1" s="761"/>
      <c r="I1" s="761"/>
      <c r="J1" s="761"/>
      <c r="K1" s="761"/>
      <c r="L1" s="761"/>
      <c r="M1" s="761"/>
      <c r="N1" s="761"/>
      <c r="O1" s="761"/>
      <c r="P1" s="761"/>
      <c r="S1" s="46"/>
    </row>
    <row r="2" spans="1:19" s="15" customFormat="1" ht="20.100000000000001" customHeight="1" x14ac:dyDescent="0.25">
      <c r="A2" s="761" t="s">
        <v>68</v>
      </c>
      <c r="B2" s="761"/>
      <c r="C2" s="761"/>
      <c r="D2" s="761"/>
      <c r="E2" s="761"/>
      <c r="F2" s="761"/>
      <c r="G2" s="761"/>
      <c r="H2" s="761"/>
      <c r="I2" s="761"/>
      <c r="J2" s="761"/>
      <c r="K2" s="761"/>
      <c r="L2" s="761"/>
      <c r="M2" s="761"/>
      <c r="N2" s="761"/>
      <c r="O2" s="761"/>
      <c r="P2" s="761"/>
      <c r="S2" s="46"/>
    </row>
    <row r="3" spans="1:19"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19" s="15" customFormat="1" ht="10.5" customHeight="1" x14ac:dyDescent="0.25">
      <c r="A4" s="774"/>
      <c r="B4" s="774"/>
      <c r="C4" s="774"/>
      <c r="D4" s="774"/>
      <c r="E4" s="774"/>
      <c r="F4" s="774"/>
      <c r="G4" s="774"/>
      <c r="H4" s="774"/>
      <c r="I4" s="774"/>
      <c r="J4" s="774"/>
      <c r="K4" s="774"/>
      <c r="L4" s="774"/>
      <c r="M4" s="774"/>
      <c r="N4" s="774"/>
      <c r="O4" s="774"/>
      <c r="P4" s="774"/>
      <c r="S4" s="47" t="s">
        <v>87</v>
      </c>
    </row>
    <row r="5" spans="1:19" s="145"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S5" s="47" t="s">
        <v>87</v>
      </c>
    </row>
    <row r="6" spans="1:19" s="3" customFormat="1" ht="35.25" customHeight="1" x14ac:dyDescent="0.25">
      <c r="A6" s="775"/>
      <c r="B6" s="771"/>
      <c r="C6" s="771"/>
      <c r="D6" s="338" t="s">
        <v>13</v>
      </c>
      <c r="E6" s="338" t="s">
        <v>12</v>
      </c>
      <c r="F6" s="338" t="s">
        <v>37</v>
      </c>
      <c r="G6" s="338" t="s">
        <v>36</v>
      </c>
      <c r="H6" s="771"/>
      <c r="I6" s="771"/>
      <c r="J6" s="338" t="s">
        <v>10</v>
      </c>
      <c r="K6" s="338" t="s">
        <v>9</v>
      </c>
      <c r="L6" s="338" t="s">
        <v>43</v>
      </c>
      <c r="M6" s="338" t="s">
        <v>35</v>
      </c>
      <c r="N6" s="338" t="s">
        <v>6</v>
      </c>
      <c r="O6" s="771"/>
      <c r="P6" s="771"/>
      <c r="S6" s="47" t="s">
        <v>87</v>
      </c>
    </row>
    <row r="7" spans="1:19" s="245" customFormat="1" ht="25.5"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c r="S7" s="243" t="s">
        <v>87</v>
      </c>
    </row>
    <row r="8" spans="1:19" s="37" customFormat="1" outlineLevel="1" x14ac:dyDescent="0.25">
      <c r="A8" s="101" t="s">
        <v>31</v>
      </c>
      <c r="B8" s="110" t="s">
        <v>29</v>
      </c>
      <c r="C8" s="166">
        <f>C9</f>
        <v>0.03</v>
      </c>
      <c r="D8" s="166">
        <f>D9</f>
        <v>0</v>
      </c>
      <c r="E8" s="166">
        <f>E9</f>
        <v>0</v>
      </c>
      <c r="F8" s="166">
        <f>F9</f>
        <v>0</v>
      </c>
      <c r="G8" s="166">
        <f>G9</f>
        <v>0.03</v>
      </c>
      <c r="H8" s="166"/>
      <c r="I8" s="166">
        <f t="shared" ref="I8:N8" si="0">I9</f>
        <v>2.52E-2</v>
      </c>
      <c r="J8" s="166">
        <f t="shared" si="0"/>
        <v>0</v>
      </c>
      <c r="K8" s="166">
        <f t="shared" si="0"/>
        <v>0</v>
      </c>
      <c r="L8" s="166">
        <f t="shared" si="0"/>
        <v>2.52E-2</v>
      </c>
      <c r="M8" s="166">
        <f t="shared" si="0"/>
        <v>0</v>
      </c>
      <c r="N8" s="166">
        <f t="shared" si="0"/>
        <v>0</v>
      </c>
      <c r="O8" s="270"/>
      <c r="P8" s="101"/>
      <c r="S8" s="47"/>
    </row>
    <row r="9" spans="1:19" s="37" customFormat="1" ht="63.75" outlineLevel="1" x14ac:dyDescent="0.25">
      <c r="A9" s="292">
        <v>1</v>
      </c>
      <c r="B9" s="394" t="s">
        <v>519</v>
      </c>
      <c r="C9" s="100">
        <f t="shared" ref="C9:C21" si="1">D9+E9+F9+G9</f>
        <v>0.03</v>
      </c>
      <c r="D9" s="100"/>
      <c r="E9" s="100"/>
      <c r="F9" s="100"/>
      <c r="G9" s="100">
        <v>0.03</v>
      </c>
      <c r="H9" s="100" t="s">
        <v>501</v>
      </c>
      <c r="I9" s="100">
        <v>2.52E-2</v>
      </c>
      <c r="J9" s="100"/>
      <c r="K9" s="100"/>
      <c r="L9" s="100">
        <f>I9</f>
        <v>2.52E-2</v>
      </c>
      <c r="M9" s="100"/>
      <c r="N9" s="100"/>
      <c r="O9" s="366" t="s">
        <v>610</v>
      </c>
      <c r="P9" s="292"/>
      <c r="S9" s="47"/>
    </row>
    <row r="10" spans="1:19" s="37" customFormat="1" outlineLevel="1" x14ac:dyDescent="0.25">
      <c r="A10" s="101" t="s">
        <v>27</v>
      </c>
      <c r="B10" s="110" t="s">
        <v>28</v>
      </c>
      <c r="C10" s="166">
        <f>C11+C12+C13</f>
        <v>12.06</v>
      </c>
      <c r="D10" s="166">
        <f t="shared" ref="D10:N10" si="2">D11+D12+D13</f>
        <v>0</v>
      </c>
      <c r="E10" s="166">
        <f t="shared" si="2"/>
        <v>0</v>
      </c>
      <c r="F10" s="166">
        <f t="shared" si="2"/>
        <v>0</v>
      </c>
      <c r="G10" s="166">
        <f t="shared" si="2"/>
        <v>12.06</v>
      </c>
      <c r="H10" s="166"/>
      <c r="I10" s="166">
        <f t="shared" si="2"/>
        <v>44.819999999999993</v>
      </c>
      <c r="J10" s="166">
        <f t="shared" si="2"/>
        <v>44.8</v>
      </c>
      <c r="K10" s="166">
        <f t="shared" si="2"/>
        <v>0</v>
      </c>
      <c r="L10" s="166">
        <f t="shared" si="2"/>
        <v>0.02</v>
      </c>
      <c r="M10" s="166">
        <f t="shared" si="2"/>
        <v>0</v>
      </c>
      <c r="N10" s="166">
        <f t="shared" si="2"/>
        <v>0</v>
      </c>
      <c r="O10" s="270"/>
      <c r="P10" s="101"/>
      <c r="S10" s="47"/>
    </row>
    <row r="11" spans="1:19" s="37" customFormat="1" ht="25.5" outlineLevel="1" x14ac:dyDescent="0.25">
      <c r="A11" s="292">
        <v>1</v>
      </c>
      <c r="B11" s="394" t="s">
        <v>520</v>
      </c>
      <c r="C11" s="100">
        <f t="shared" si="1"/>
        <v>12</v>
      </c>
      <c r="D11" s="100"/>
      <c r="E11" s="100"/>
      <c r="F11" s="100"/>
      <c r="G11" s="100">
        <v>12</v>
      </c>
      <c r="H11" s="100" t="s">
        <v>521</v>
      </c>
      <c r="I11" s="100">
        <v>44.8</v>
      </c>
      <c r="J11" s="100">
        <f>I11</f>
        <v>44.8</v>
      </c>
      <c r="K11" s="100"/>
      <c r="L11" s="100"/>
      <c r="M11" s="100"/>
      <c r="N11" s="100"/>
      <c r="O11" s="292" t="s">
        <v>522</v>
      </c>
      <c r="P11" s="292"/>
      <c r="S11" s="47"/>
    </row>
    <row r="12" spans="1:19" s="553" customFormat="1" ht="38.25" outlineLevel="1" x14ac:dyDescent="0.25">
      <c r="A12" s="292">
        <v>2</v>
      </c>
      <c r="B12" s="394" t="s">
        <v>558</v>
      </c>
      <c r="C12" s="100">
        <f t="shared" si="1"/>
        <v>0.05</v>
      </c>
      <c r="D12" s="100"/>
      <c r="E12" s="100"/>
      <c r="F12" s="100"/>
      <c r="G12" s="100">
        <v>0.05</v>
      </c>
      <c r="H12" s="100" t="s">
        <v>559</v>
      </c>
      <c r="I12" s="100">
        <v>0.01</v>
      </c>
      <c r="J12" s="100"/>
      <c r="K12" s="100"/>
      <c r="L12" s="100">
        <v>0.01</v>
      </c>
      <c r="M12" s="100"/>
      <c r="N12" s="100"/>
      <c r="O12" s="292" t="s">
        <v>560</v>
      </c>
      <c r="P12" s="292"/>
      <c r="S12" s="554"/>
    </row>
    <row r="13" spans="1:19" s="553" customFormat="1" ht="38.25" outlineLevel="1" x14ac:dyDescent="0.25">
      <c r="A13" s="292">
        <v>3</v>
      </c>
      <c r="B13" s="394" t="s">
        <v>561</v>
      </c>
      <c r="C13" s="100">
        <f t="shared" si="1"/>
        <v>0.01</v>
      </c>
      <c r="D13" s="100"/>
      <c r="E13" s="100"/>
      <c r="F13" s="100"/>
      <c r="G13" s="100">
        <v>0.01</v>
      </c>
      <c r="H13" s="100" t="s">
        <v>562</v>
      </c>
      <c r="I13" s="100">
        <v>0.01</v>
      </c>
      <c r="J13" s="100"/>
      <c r="K13" s="100"/>
      <c r="L13" s="100">
        <v>0.01</v>
      </c>
      <c r="M13" s="100"/>
      <c r="N13" s="100"/>
      <c r="O13" s="292" t="s">
        <v>563</v>
      </c>
      <c r="P13" s="292"/>
      <c r="S13" s="554"/>
    </row>
    <row r="14" spans="1:19" s="37" customFormat="1" outlineLevel="1" x14ac:dyDescent="0.25">
      <c r="A14" s="101" t="s">
        <v>26</v>
      </c>
      <c r="B14" s="110" t="s">
        <v>25</v>
      </c>
      <c r="C14" s="166">
        <f>SUM(C15:C17)</f>
        <v>8.1999999999999993</v>
      </c>
      <c r="D14" s="166">
        <f t="shared" ref="D14:N14" si="3">SUM(D15:D17)</f>
        <v>5.7</v>
      </c>
      <c r="E14" s="166">
        <f t="shared" si="3"/>
        <v>1.5</v>
      </c>
      <c r="F14" s="166">
        <f t="shared" si="3"/>
        <v>0</v>
      </c>
      <c r="G14" s="166">
        <f t="shared" si="3"/>
        <v>1</v>
      </c>
      <c r="H14" s="166"/>
      <c r="I14" s="166">
        <f t="shared" si="3"/>
        <v>5.7404999999999999</v>
      </c>
      <c r="J14" s="166">
        <f t="shared" si="3"/>
        <v>0</v>
      </c>
      <c r="K14" s="166">
        <f t="shared" si="3"/>
        <v>0</v>
      </c>
      <c r="L14" s="166">
        <f t="shared" si="3"/>
        <v>5.7404999999999999</v>
      </c>
      <c r="M14" s="166">
        <f t="shared" si="3"/>
        <v>0</v>
      </c>
      <c r="N14" s="166">
        <f t="shared" si="3"/>
        <v>0</v>
      </c>
      <c r="O14" s="101"/>
      <c r="P14" s="101"/>
      <c r="S14" s="47"/>
    </row>
    <row r="15" spans="1:19" s="37" customFormat="1" ht="51" outlineLevel="1" x14ac:dyDescent="0.25">
      <c r="A15" s="292">
        <v>1</v>
      </c>
      <c r="B15" s="394" t="s">
        <v>523</v>
      </c>
      <c r="C15" s="100">
        <f t="shared" si="1"/>
        <v>1</v>
      </c>
      <c r="D15" s="100"/>
      <c r="E15" s="100"/>
      <c r="F15" s="100"/>
      <c r="G15" s="100">
        <v>1</v>
      </c>
      <c r="H15" s="100" t="s">
        <v>524</v>
      </c>
      <c r="I15" s="100">
        <v>0.84</v>
      </c>
      <c r="J15" s="100"/>
      <c r="K15" s="100"/>
      <c r="L15" s="100">
        <f>I15</f>
        <v>0.84</v>
      </c>
      <c r="M15" s="100"/>
      <c r="N15" s="100"/>
      <c r="O15" s="366" t="s">
        <v>525</v>
      </c>
      <c r="P15" s="292"/>
      <c r="S15" s="47"/>
    </row>
    <row r="16" spans="1:19" s="37" customFormat="1" ht="63.75" outlineLevel="1" x14ac:dyDescent="0.25">
      <c r="A16" s="292">
        <v>2</v>
      </c>
      <c r="B16" s="394" t="s">
        <v>508</v>
      </c>
      <c r="C16" s="100">
        <f t="shared" si="1"/>
        <v>1.5</v>
      </c>
      <c r="D16" s="100"/>
      <c r="E16" s="100">
        <v>1.5</v>
      </c>
      <c r="F16" s="100"/>
      <c r="G16" s="100">
        <v>0</v>
      </c>
      <c r="H16" s="100" t="s">
        <v>509</v>
      </c>
      <c r="I16" s="100">
        <v>0.1125</v>
      </c>
      <c r="J16" s="100"/>
      <c r="K16" s="100"/>
      <c r="L16" s="100">
        <f>I16</f>
        <v>0.1125</v>
      </c>
      <c r="M16" s="100"/>
      <c r="N16" s="100"/>
      <c r="O16" s="392" t="s">
        <v>526</v>
      </c>
      <c r="P16" s="292"/>
      <c r="S16" s="47"/>
    </row>
    <row r="17" spans="1:19" s="37" customFormat="1" ht="51" outlineLevel="1" x14ac:dyDescent="0.25">
      <c r="A17" s="292">
        <v>3</v>
      </c>
      <c r="B17" s="394" t="s">
        <v>510</v>
      </c>
      <c r="C17" s="100">
        <f t="shared" si="1"/>
        <v>5.7</v>
      </c>
      <c r="D17" s="100">
        <v>5.7</v>
      </c>
      <c r="E17" s="100"/>
      <c r="F17" s="100"/>
      <c r="G17" s="100">
        <v>0</v>
      </c>
      <c r="H17" s="100" t="s">
        <v>511</v>
      </c>
      <c r="I17" s="100">
        <v>4.7880000000000003</v>
      </c>
      <c r="J17" s="100"/>
      <c r="K17" s="100"/>
      <c r="L17" s="100">
        <f>I17</f>
        <v>4.7880000000000003</v>
      </c>
      <c r="M17" s="100"/>
      <c r="N17" s="100"/>
      <c r="O17" s="292" t="s">
        <v>512</v>
      </c>
      <c r="P17" s="292"/>
      <c r="S17" s="47"/>
    </row>
    <row r="18" spans="1:19" s="37" customFormat="1" outlineLevel="1" x14ac:dyDescent="0.25">
      <c r="A18" s="101" t="s">
        <v>24</v>
      </c>
      <c r="B18" s="110" t="s">
        <v>23</v>
      </c>
      <c r="C18" s="166">
        <f>SUM(C19:C21)</f>
        <v>2.81</v>
      </c>
      <c r="D18" s="166">
        <f t="shared" ref="D18:N18" si="4">SUM(D19:D21)</f>
        <v>1.1599999999999999</v>
      </c>
      <c r="E18" s="166">
        <f t="shared" si="4"/>
        <v>0</v>
      </c>
      <c r="F18" s="166">
        <f t="shared" si="4"/>
        <v>0</v>
      </c>
      <c r="G18" s="166">
        <f t="shared" si="4"/>
        <v>1.65</v>
      </c>
      <c r="H18" s="166"/>
      <c r="I18" s="166">
        <f t="shared" si="4"/>
        <v>1.7407499999999998</v>
      </c>
      <c r="J18" s="166">
        <f t="shared" si="4"/>
        <v>0</v>
      </c>
      <c r="K18" s="166">
        <f t="shared" si="4"/>
        <v>0</v>
      </c>
      <c r="L18" s="166">
        <f t="shared" si="4"/>
        <v>1.7407499999999998</v>
      </c>
      <c r="M18" s="166">
        <f t="shared" si="4"/>
        <v>0</v>
      </c>
      <c r="N18" s="166">
        <f t="shared" si="4"/>
        <v>0</v>
      </c>
      <c r="O18" s="101"/>
      <c r="P18" s="101"/>
      <c r="S18" s="47"/>
    </row>
    <row r="19" spans="1:19" s="37" customFormat="1" ht="25.5" outlineLevel="1" x14ac:dyDescent="0.25">
      <c r="A19" s="292">
        <v>1</v>
      </c>
      <c r="B19" s="394" t="s">
        <v>527</v>
      </c>
      <c r="C19" s="100">
        <f t="shared" si="1"/>
        <v>0.81</v>
      </c>
      <c r="D19" s="100"/>
      <c r="E19" s="100"/>
      <c r="F19" s="100"/>
      <c r="G19" s="100">
        <v>0.81</v>
      </c>
      <c r="H19" s="100" t="s">
        <v>502</v>
      </c>
      <c r="I19" s="100">
        <v>6.0750000000000005E-2</v>
      </c>
      <c r="J19" s="100"/>
      <c r="K19" s="100"/>
      <c r="L19" s="100">
        <f>I19</f>
        <v>6.0750000000000005E-2</v>
      </c>
      <c r="M19" s="100"/>
      <c r="N19" s="100"/>
      <c r="O19" s="393" t="s">
        <v>528</v>
      </c>
      <c r="P19" s="292"/>
      <c r="S19" s="47"/>
    </row>
    <row r="20" spans="1:19" s="37" customFormat="1" ht="51" outlineLevel="1" x14ac:dyDescent="0.25">
      <c r="A20" s="292">
        <v>2</v>
      </c>
      <c r="B20" s="394" t="s">
        <v>513</v>
      </c>
      <c r="C20" s="100">
        <f t="shared" si="1"/>
        <v>1</v>
      </c>
      <c r="D20" s="100">
        <v>1</v>
      </c>
      <c r="E20" s="100"/>
      <c r="F20" s="100"/>
      <c r="G20" s="100">
        <v>0</v>
      </c>
      <c r="H20" s="100" t="s">
        <v>514</v>
      </c>
      <c r="I20" s="100">
        <v>0.84</v>
      </c>
      <c r="J20" s="100"/>
      <c r="K20" s="100"/>
      <c r="L20" s="100">
        <f>I20</f>
        <v>0.84</v>
      </c>
      <c r="M20" s="100"/>
      <c r="N20" s="100"/>
      <c r="O20" s="393" t="s">
        <v>515</v>
      </c>
      <c r="P20" s="292"/>
      <c r="S20" s="47"/>
    </row>
    <row r="21" spans="1:19" s="37" customFormat="1" ht="63.75" outlineLevel="1" x14ac:dyDescent="0.25">
      <c r="A21" s="292">
        <v>3</v>
      </c>
      <c r="B21" s="394" t="s">
        <v>516</v>
      </c>
      <c r="C21" s="100">
        <f t="shared" si="1"/>
        <v>1</v>
      </c>
      <c r="D21" s="100">
        <v>0.16</v>
      </c>
      <c r="E21" s="100"/>
      <c r="F21" s="100"/>
      <c r="G21" s="100">
        <v>0.84</v>
      </c>
      <c r="H21" s="100" t="s">
        <v>517</v>
      </c>
      <c r="I21" s="100">
        <v>0.84</v>
      </c>
      <c r="J21" s="100"/>
      <c r="K21" s="100"/>
      <c r="L21" s="100">
        <f>I21</f>
        <v>0.84</v>
      </c>
      <c r="M21" s="100"/>
      <c r="N21" s="100"/>
      <c r="O21" s="292" t="s">
        <v>518</v>
      </c>
      <c r="P21" s="292"/>
      <c r="S21" s="47"/>
    </row>
    <row r="22" spans="1:19" ht="25.5" x14ac:dyDescent="0.25">
      <c r="A22" s="157">
        <f>A21+A17+A13+A9</f>
        <v>10</v>
      </c>
      <c r="B22" s="157" t="s">
        <v>110</v>
      </c>
      <c r="C22" s="158">
        <f>C18+C14+C10+C8</f>
        <v>23.1</v>
      </c>
      <c r="D22" s="158">
        <f t="shared" ref="D22:N22" si="5">D18+D14+D10+D8</f>
        <v>6.86</v>
      </c>
      <c r="E22" s="158">
        <f t="shared" si="5"/>
        <v>1.5</v>
      </c>
      <c r="F22" s="158">
        <f t="shared" si="5"/>
        <v>0</v>
      </c>
      <c r="G22" s="158">
        <f t="shared" si="5"/>
        <v>14.74</v>
      </c>
      <c r="H22" s="158">
        <f t="shared" si="5"/>
        <v>0</v>
      </c>
      <c r="I22" s="158">
        <f t="shared" si="5"/>
        <v>52.326449999999994</v>
      </c>
      <c r="J22" s="158">
        <f t="shared" si="5"/>
        <v>44.8</v>
      </c>
      <c r="K22" s="158">
        <f t="shared" si="5"/>
        <v>0</v>
      </c>
      <c r="L22" s="158">
        <f t="shared" si="5"/>
        <v>7.5264499999999988</v>
      </c>
      <c r="M22" s="158">
        <f t="shared" si="5"/>
        <v>0</v>
      </c>
      <c r="N22" s="158">
        <f t="shared" si="5"/>
        <v>0</v>
      </c>
      <c r="O22" s="190"/>
      <c r="P22" s="161"/>
      <c r="S22" s="47" t="s">
        <v>87</v>
      </c>
    </row>
    <row r="23" spans="1:19" ht="11.25" customHeight="1" x14ac:dyDescent="0.25">
      <c r="S23" s="47" t="s">
        <v>87</v>
      </c>
    </row>
    <row r="24" spans="1:19" ht="20.25" customHeight="1" x14ac:dyDescent="0.25">
      <c r="M24" s="818" t="s">
        <v>624</v>
      </c>
      <c r="N24" s="818"/>
      <c r="O24" s="818"/>
      <c r="P24" s="818"/>
      <c r="S24" s="47" t="s">
        <v>87</v>
      </c>
    </row>
    <row r="25" spans="1:19" ht="9.75" customHeight="1" x14ac:dyDescent="0.25">
      <c r="M25" s="818"/>
      <c r="N25" s="818"/>
      <c r="O25" s="818"/>
      <c r="P25" s="818"/>
      <c r="S25" s="47" t="s">
        <v>87</v>
      </c>
    </row>
    <row r="26" spans="1:19" ht="25.5" x14ac:dyDescent="0.25">
      <c r="S26" s="47" t="s">
        <v>87</v>
      </c>
    </row>
    <row r="27" spans="1:19" ht="25.5" x14ac:dyDescent="0.25">
      <c r="S27" s="47" t="s">
        <v>87</v>
      </c>
    </row>
    <row r="28" spans="1:19" ht="25.5" x14ac:dyDescent="0.25">
      <c r="S28" s="47" t="s">
        <v>87</v>
      </c>
    </row>
    <row r="29" spans="1:19" ht="25.5" x14ac:dyDescent="0.25">
      <c r="S29" s="47" t="s">
        <v>87</v>
      </c>
    </row>
    <row r="30" spans="1:19" ht="25.5" x14ac:dyDescent="0.25">
      <c r="S30" s="47" t="s">
        <v>87</v>
      </c>
    </row>
    <row r="31" spans="1:19" ht="25.5" x14ac:dyDescent="0.25">
      <c r="S31" s="47" t="s">
        <v>87</v>
      </c>
    </row>
    <row r="32" spans="1:19" ht="25.5" x14ac:dyDescent="0.25">
      <c r="S32" s="47" t="s">
        <v>87</v>
      </c>
    </row>
    <row r="33" spans="19:19" ht="25.5" x14ac:dyDescent="0.25">
      <c r="S33" s="47" t="s">
        <v>87</v>
      </c>
    </row>
    <row r="34" spans="19:19" ht="25.5" x14ac:dyDescent="0.25">
      <c r="S34" s="47" t="s">
        <v>87</v>
      </c>
    </row>
    <row r="35" spans="19:19" ht="25.5" x14ac:dyDescent="0.25">
      <c r="S35" s="47" t="s">
        <v>87</v>
      </c>
    </row>
    <row r="36" spans="19:19" ht="25.5" x14ac:dyDescent="0.25">
      <c r="S36" s="47" t="s">
        <v>87</v>
      </c>
    </row>
    <row r="37" spans="19:19" ht="25.5" x14ac:dyDescent="0.25">
      <c r="S37" s="47" t="s">
        <v>87</v>
      </c>
    </row>
    <row r="38" spans="19:19" ht="25.5" x14ac:dyDescent="0.25">
      <c r="S38" s="47" t="s">
        <v>87</v>
      </c>
    </row>
    <row r="39" spans="19:19" ht="25.5" x14ac:dyDescent="0.25">
      <c r="S39" s="47" t="s">
        <v>87</v>
      </c>
    </row>
    <row r="40" spans="19:19" ht="25.5" x14ac:dyDescent="0.25">
      <c r="S40" s="47" t="s">
        <v>87</v>
      </c>
    </row>
    <row r="41" spans="19:19" ht="25.5" x14ac:dyDescent="0.25">
      <c r="S41" s="47" t="s">
        <v>87</v>
      </c>
    </row>
    <row r="42" spans="19:19" ht="25.5" x14ac:dyDescent="0.25">
      <c r="S42" s="47" t="s">
        <v>87</v>
      </c>
    </row>
    <row r="43" spans="19:19" ht="25.5" x14ac:dyDescent="0.25">
      <c r="S43" s="47" t="s">
        <v>87</v>
      </c>
    </row>
    <row r="44" spans="19:19" ht="25.5" x14ac:dyDescent="0.25">
      <c r="S44" s="47" t="s">
        <v>87</v>
      </c>
    </row>
    <row r="45" spans="19:19" ht="25.5" x14ac:dyDescent="0.25">
      <c r="S45" s="47" t="s">
        <v>87</v>
      </c>
    </row>
    <row r="46" spans="19:19" ht="25.5" x14ac:dyDescent="0.25">
      <c r="S46" s="47" t="s">
        <v>87</v>
      </c>
    </row>
    <row r="47" spans="19:19" ht="25.5" x14ac:dyDescent="0.25">
      <c r="S47" s="47" t="s">
        <v>87</v>
      </c>
    </row>
    <row r="48" spans="19:19" ht="25.5" x14ac:dyDescent="0.25">
      <c r="S48" s="47" t="s">
        <v>87</v>
      </c>
    </row>
    <row r="49" spans="19:19" ht="25.5" x14ac:dyDescent="0.25">
      <c r="S49" s="47" t="s">
        <v>87</v>
      </c>
    </row>
    <row r="50" spans="19:19" ht="25.5" x14ac:dyDescent="0.25">
      <c r="S50" s="47" t="s">
        <v>87</v>
      </c>
    </row>
    <row r="51" spans="19:19" ht="25.5" x14ac:dyDescent="0.25">
      <c r="S51" s="47" t="s">
        <v>87</v>
      </c>
    </row>
    <row r="52" spans="19:19" ht="25.5" x14ac:dyDescent="0.25">
      <c r="S52" s="47" t="s">
        <v>87</v>
      </c>
    </row>
    <row r="53" spans="19:19" ht="25.5" x14ac:dyDescent="0.25">
      <c r="S53" s="47" t="s">
        <v>87</v>
      </c>
    </row>
    <row r="54" spans="19:19" ht="25.5" x14ac:dyDescent="0.25">
      <c r="S54" s="47" t="s">
        <v>87</v>
      </c>
    </row>
    <row r="55" spans="19:19" ht="25.5" x14ac:dyDescent="0.25">
      <c r="S55" s="47" t="s">
        <v>87</v>
      </c>
    </row>
    <row r="56" spans="19:19" ht="25.5" x14ac:dyDescent="0.25">
      <c r="S56" s="47" t="s">
        <v>87</v>
      </c>
    </row>
    <row r="57" spans="19:19" ht="25.5" x14ac:dyDescent="0.25">
      <c r="S57" s="47" t="s">
        <v>87</v>
      </c>
    </row>
    <row r="58" spans="19:19" ht="25.5" x14ac:dyDescent="0.25">
      <c r="S58" s="47" t="s">
        <v>87</v>
      </c>
    </row>
    <row r="59" spans="19:19" ht="25.5" x14ac:dyDescent="0.25">
      <c r="S59" s="47" t="s">
        <v>87</v>
      </c>
    </row>
    <row r="60" spans="19:19" ht="25.5" x14ac:dyDescent="0.25">
      <c r="S60" s="47" t="s">
        <v>87</v>
      </c>
    </row>
    <row r="61" spans="19:19" ht="25.5" x14ac:dyDescent="0.25">
      <c r="S61" s="47" t="s">
        <v>87</v>
      </c>
    </row>
    <row r="62" spans="19:19" ht="25.5" x14ac:dyDescent="0.25">
      <c r="S62" s="47" t="s">
        <v>87</v>
      </c>
    </row>
    <row r="63" spans="19:19" ht="25.5" x14ac:dyDescent="0.25">
      <c r="S63" s="47" t="s">
        <v>87</v>
      </c>
    </row>
    <row r="64" spans="19:19" ht="25.5" x14ac:dyDescent="0.25">
      <c r="S64" s="47" t="s">
        <v>87</v>
      </c>
    </row>
    <row r="65" spans="19:19" ht="25.5" x14ac:dyDescent="0.25">
      <c r="S65" s="47" t="s">
        <v>87</v>
      </c>
    </row>
    <row r="66" spans="19:19" ht="25.5" x14ac:dyDescent="0.25">
      <c r="S66" s="47" t="s">
        <v>87</v>
      </c>
    </row>
    <row r="67" spans="19:19" ht="25.5" x14ac:dyDescent="0.25">
      <c r="S67" s="47" t="s">
        <v>87</v>
      </c>
    </row>
    <row r="68" spans="19:19" ht="25.5" x14ac:dyDescent="0.25">
      <c r="S68" s="47" t="s">
        <v>87</v>
      </c>
    </row>
    <row r="69" spans="19:19" ht="25.5" x14ac:dyDescent="0.25">
      <c r="S69" s="47" t="s">
        <v>87</v>
      </c>
    </row>
    <row r="70" spans="19:19" ht="25.5" x14ac:dyDescent="0.25">
      <c r="S70" s="47" t="s">
        <v>87</v>
      </c>
    </row>
    <row r="71" spans="19:19" ht="25.5" x14ac:dyDescent="0.25">
      <c r="S71" s="47" t="s">
        <v>87</v>
      </c>
    </row>
    <row r="72" spans="19:19" ht="25.5" x14ac:dyDescent="0.25">
      <c r="S72" s="47" t="s">
        <v>87</v>
      </c>
    </row>
    <row r="73" spans="19:19" ht="25.5" x14ac:dyDescent="0.25">
      <c r="S73" s="47" t="s">
        <v>87</v>
      </c>
    </row>
    <row r="74" spans="19:19" ht="25.5" x14ac:dyDescent="0.25">
      <c r="S74" s="47" t="s">
        <v>87</v>
      </c>
    </row>
    <row r="75" spans="19:19" ht="25.5" x14ac:dyDescent="0.25">
      <c r="S75" s="47" t="s">
        <v>87</v>
      </c>
    </row>
    <row r="76" spans="19:19" ht="25.5" x14ac:dyDescent="0.25">
      <c r="S76" s="47" t="s">
        <v>87</v>
      </c>
    </row>
    <row r="77" spans="19:19" ht="25.5" x14ac:dyDescent="0.25">
      <c r="S77" s="47" t="s">
        <v>87</v>
      </c>
    </row>
    <row r="78" spans="19:19" ht="25.5" x14ac:dyDescent="0.25">
      <c r="S78" s="47" t="s">
        <v>87</v>
      </c>
    </row>
    <row r="79" spans="19:19" ht="25.5" x14ac:dyDescent="0.25">
      <c r="S79" s="47" t="s">
        <v>87</v>
      </c>
    </row>
    <row r="80" spans="19:19" ht="25.5" x14ac:dyDescent="0.25">
      <c r="S80" s="47" t="s">
        <v>87</v>
      </c>
    </row>
    <row r="81" spans="19:19" ht="25.5" x14ac:dyDescent="0.25">
      <c r="S81" s="47" t="s">
        <v>87</v>
      </c>
    </row>
    <row r="82" spans="19:19" ht="25.5" x14ac:dyDescent="0.25">
      <c r="S82" s="47" t="s">
        <v>87</v>
      </c>
    </row>
    <row r="83" spans="19:19" ht="25.5" x14ac:dyDescent="0.25">
      <c r="S83" s="47" t="s">
        <v>87</v>
      </c>
    </row>
    <row r="84" spans="19:19" ht="25.5" x14ac:dyDescent="0.25">
      <c r="S84" s="47" t="s">
        <v>87</v>
      </c>
    </row>
    <row r="85" spans="19:19" ht="25.5" x14ac:dyDescent="0.25">
      <c r="S85" s="47" t="s">
        <v>87</v>
      </c>
    </row>
    <row r="86" spans="19:19" ht="25.5" x14ac:dyDescent="0.25">
      <c r="S86" s="47" t="s">
        <v>87</v>
      </c>
    </row>
    <row r="87" spans="19:19" ht="25.5" x14ac:dyDescent="0.25">
      <c r="S87" s="47" t="s">
        <v>87</v>
      </c>
    </row>
    <row r="88" spans="19:19" ht="25.5" x14ac:dyDescent="0.25">
      <c r="S88" s="47" t="s">
        <v>87</v>
      </c>
    </row>
    <row r="89" spans="19:19" ht="25.5" x14ac:dyDescent="0.25">
      <c r="S89" s="47" t="s">
        <v>87</v>
      </c>
    </row>
    <row r="90" spans="19:19" ht="25.5" x14ac:dyDescent="0.25">
      <c r="S90" s="47" t="s">
        <v>87</v>
      </c>
    </row>
    <row r="91" spans="19:19" ht="25.5" x14ac:dyDescent="0.25">
      <c r="S91" s="47" t="s">
        <v>87</v>
      </c>
    </row>
    <row r="92" spans="19:19" ht="25.5" x14ac:dyDescent="0.25">
      <c r="S92" s="47" t="s">
        <v>87</v>
      </c>
    </row>
    <row r="93" spans="19:19" ht="25.5" x14ac:dyDescent="0.25">
      <c r="S93" s="47" t="s">
        <v>87</v>
      </c>
    </row>
    <row r="94" spans="19:19" ht="25.5" x14ac:dyDescent="0.25">
      <c r="S94" s="47" t="s">
        <v>87</v>
      </c>
    </row>
    <row r="95" spans="19:19" ht="25.5" x14ac:dyDescent="0.25">
      <c r="S95" s="47" t="s">
        <v>87</v>
      </c>
    </row>
    <row r="96" spans="19:19" ht="25.5" x14ac:dyDescent="0.25">
      <c r="S96" s="47" t="s">
        <v>87</v>
      </c>
    </row>
    <row r="97" spans="19:19" ht="25.5" x14ac:dyDescent="0.25">
      <c r="S97" s="47" t="s">
        <v>87</v>
      </c>
    </row>
    <row r="98" spans="19:19" ht="25.5" x14ac:dyDescent="0.25">
      <c r="S98" s="47" t="s">
        <v>87</v>
      </c>
    </row>
    <row r="99" spans="19:19" ht="25.5" x14ac:dyDescent="0.25">
      <c r="S99" s="47" t="s">
        <v>87</v>
      </c>
    </row>
    <row r="100" spans="19:19" ht="25.5" x14ac:dyDescent="0.25">
      <c r="S100" s="47" t="s">
        <v>87</v>
      </c>
    </row>
  </sheetData>
  <mergeCells count="14">
    <mergeCell ref="M24:P25"/>
    <mergeCell ref="A2:P2"/>
    <mergeCell ref="A1:P1"/>
    <mergeCell ref="A4:P4"/>
    <mergeCell ref="A3:P3"/>
    <mergeCell ref="J5:N5"/>
    <mergeCell ref="O5:O6"/>
    <mergeCell ref="P5:P6"/>
    <mergeCell ref="A5:A6"/>
    <mergeCell ref="B5:B6"/>
    <mergeCell ref="C5:C6"/>
    <mergeCell ref="D5:G5"/>
    <mergeCell ref="H5:H6"/>
    <mergeCell ref="I5:I6"/>
  </mergeCells>
  <phoneticPr fontId="27" type="noConversion"/>
  <printOptions horizontalCentered="1"/>
  <pageMargins left="0.39370078740157483" right="0.39370078740157483" top="0.39370078740157483" bottom="0.39370078740157483" header="0.11811023622047245" footer="0.27559055118110237"/>
  <pageSetup paperSize="9" scale="73" fitToHeight="100" orientation="landscape" r:id="rId1"/>
  <headerFooter>
    <oddFooter>&amp;L&amp;"Times New Roman,nghiêng"&amp;9Phụ lục &amp;A&amp;R&amp;10&amp;P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showZeros="0" zoomScaleSheetLayoutView="70" workbookViewId="0">
      <selection sqref="A1:P24"/>
    </sheetView>
  </sheetViews>
  <sheetFormatPr defaultColWidth="8.875" defaultRowHeight="12.75" x14ac:dyDescent="0.25"/>
  <cols>
    <col min="1" max="1" width="4.375" style="1" customWidth="1"/>
    <col min="2" max="2" width="27.625" style="2" customWidth="1"/>
    <col min="3" max="3" width="9.625" style="1" customWidth="1"/>
    <col min="4" max="7" width="6.125" style="1" customWidth="1"/>
    <col min="8" max="8" width="13.125" style="1" customWidth="1"/>
    <col min="9" max="9" width="15.125" style="1" customWidth="1"/>
    <col min="10" max="14" width="6.625" style="1" customWidth="1"/>
    <col min="15" max="15" width="29.125" style="2" customWidth="1"/>
    <col min="16" max="16" width="8.625" style="1" customWidth="1"/>
    <col min="17" max="16384" width="8.875" style="1"/>
  </cols>
  <sheetData>
    <row r="1" spans="1:16" s="15" customFormat="1" ht="20.100000000000001" customHeight="1" x14ac:dyDescent="0.25">
      <c r="A1" s="761" t="s">
        <v>134</v>
      </c>
      <c r="B1" s="761"/>
      <c r="C1" s="761"/>
      <c r="D1" s="761"/>
      <c r="E1" s="761"/>
      <c r="F1" s="761"/>
      <c r="G1" s="761"/>
      <c r="H1" s="761"/>
      <c r="I1" s="761"/>
      <c r="J1" s="761"/>
      <c r="K1" s="761"/>
      <c r="L1" s="761"/>
      <c r="M1" s="761"/>
      <c r="N1" s="761"/>
      <c r="O1" s="761"/>
      <c r="P1" s="761"/>
    </row>
    <row r="2" spans="1:16" s="15" customFormat="1" ht="20.100000000000001" customHeight="1" x14ac:dyDescent="0.25">
      <c r="A2" s="761" t="s">
        <v>69</v>
      </c>
      <c r="B2" s="761"/>
      <c r="C2" s="761"/>
      <c r="D2" s="761"/>
      <c r="E2" s="761"/>
      <c r="F2" s="761"/>
      <c r="G2" s="761"/>
      <c r="H2" s="761"/>
      <c r="I2" s="761"/>
      <c r="J2" s="761"/>
      <c r="K2" s="761"/>
      <c r="L2" s="761"/>
      <c r="M2" s="761"/>
      <c r="N2" s="761"/>
      <c r="O2" s="761"/>
      <c r="P2" s="761"/>
    </row>
    <row r="3" spans="1:16" s="15" customFormat="1" ht="20.100000000000001" customHeight="1" x14ac:dyDescent="0.25">
      <c r="A3" s="762" t="str">
        <f>'[1]1.1.TPHT'!A3:P3</f>
        <v>(Kèm theo Tờ trình số       /TTr-UBND  ngày /7/2019 của UBND tỉnh)</v>
      </c>
      <c r="B3" s="762"/>
      <c r="C3" s="762"/>
      <c r="D3" s="762"/>
      <c r="E3" s="762"/>
      <c r="F3" s="762"/>
      <c r="G3" s="762"/>
      <c r="H3" s="762"/>
      <c r="I3" s="762"/>
      <c r="J3" s="762"/>
      <c r="K3" s="762"/>
      <c r="L3" s="762"/>
      <c r="M3" s="762"/>
      <c r="N3" s="762"/>
      <c r="O3" s="762"/>
      <c r="P3" s="762"/>
    </row>
    <row r="4" spans="1:16" s="15" customFormat="1" ht="10.5" customHeight="1" x14ac:dyDescent="0.25">
      <c r="A4" s="774"/>
      <c r="B4" s="774"/>
      <c r="C4" s="774"/>
      <c r="D4" s="774"/>
      <c r="E4" s="774"/>
      <c r="F4" s="774"/>
      <c r="G4" s="774"/>
      <c r="H4" s="774"/>
      <c r="I4" s="774"/>
      <c r="J4" s="774"/>
      <c r="K4" s="774"/>
      <c r="L4" s="774"/>
      <c r="M4" s="774"/>
      <c r="N4" s="774"/>
      <c r="O4" s="774"/>
      <c r="P4" s="774"/>
    </row>
    <row r="5" spans="1:16" s="484"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row>
    <row r="6" spans="1:16" s="3" customFormat="1" ht="35.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row>
    <row r="7" spans="1:16" s="245" customFormat="1" ht="30" customHeight="1"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row>
    <row r="8" spans="1:16" s="245" customFormat="1" x14ac:dyDescent="0.25">
      <c r="A8" s="557" t="s">
        <v>31</v>
      </c>
      <c r="B8" s="352" t="s">
        <v>30</v>
      </c>
      <c r="C8" s="166">
        <f>SUM(C9:C11)</f>
        <v>2.89</v>
      </c>
      <c r="D8" s="166">
        <f t="shared" ref="D8:N8" si="0">SUM(D9:D11)</f>
        <v>0</v>
      </c>
      <c r="E8" s="166">
        <f t="shared" si="0"/>
        <v>0</v>
      </c>
      <c r="F8" s="166">
        <f t="shared" si="0"/>
        <v>0</v>
      </c>
      <c r="G8" s="166">
        <f t="shared" si="0"/>
        <v>2.89</v>
      </c>
      <c r="H8" s="166">
        <f t="shared" si="0"/>
        <v>0</v>
      </c>
      <c r="I8" s="166">
        <f t="shared" si="0"/>
        <v>3.6</v>
      </c>
      <c r="J8" s="166">
        <f t="shared" si="0"/>
        <v>0</v>
      </c>
      <c r="K8" s="166">
        <f t="shared" si="0"/>
        <v>3</v>
      </c>
      <c r="L8" s="166">
        <f t="shared" si="0"/>
        <v>0.6</v>
      </c>
      <c r="M8" s="166">
        <f t="shared" si="0"/>
        <v>0</v>
      </c>
      <c r="N8" s="166">
        <f t="shared" si="0"/>
        <v>0</v>
      </c>
      <c r="O8" s="101"/>
      <c r="P8" s="101"/>
    </row>
    <row r="9" spans="1:16" s="245" customFormat="1" ht="51" x14ac:dyDescent="0.25">
      <c r="A9" s="366">
        <v>1</v>
      </c>
      <c r="B9" s="520" t="s">
        <v>398</v>
      </c>
      <c r="C9" s="104">
        <f>SUM(D9:G9)</f>
        <v>0.09</v>
      </c>
      <c r="D9" s="104"/>
      <c r="E9" s="104"/>
      <c r="F9" s="104"/>
      <c r="G9" s="104">
        <v>0.09</v>
      </c>
      <c r="H9" s="104" t="s">
        <v>399</v>
      </c>
      <c r="I9" s="104">
        <f>SUM(J9:N9)</f>
        <v>0.6</v>
      </c>
      <c r="J9" s="104"/>
      <c r="K9" s="104"/>
      <c r="L9" s="104">
        <v>0.6</v>
      </c>
      <c r="M9" s="104"/>
      <c r="N9" s="104"/>
      <c r="O9" s="366" t="s">
        <v>544</v>
      </c>
      <c r="P9" s="558"/>
    </row>
    <row r="10" spans="1:16" s="245" customFormat="1" ht="38.25" x14ac:dyDescent="0.25">
      <c r="A10" s="97">
        <v>2</v>
      </c>
      <c r="B10" s="102" t="s">
        <v>545</v>
      </c>
      <c r="C10" s="99">
        <f t="shared" ref="C10:C20" si="1">SUM(D10:G10)</f>
        <v>1</v>
      </c>
      <c r="D10" s="99"/>
      <c r="E10" s="99"/>
      <c r="F10" s="99"/>
      <c r="G10" s="99">
        <v>1</v>
      </c>
      <c r="H10" s="99" t="s">
        <v>404</v>
      </c>
      <c r="I10" s="99">
        <f t="shared" ref="I10:I20" si="2">SUM(J10:N10)</f>
        <v>1</v>
      </c>
      <c r="J10" s="99"/>
      <c r="K10" s="99">
        <v>1</v>
      </c>
      <c r="L10" s="99"/>
      <c r="M10" s="99"/>
      <c r="N10" s="99"/>
      <c r="O10" s="97" t="s">
        <v>546</v>
      </c>
      <c r="P10" s="559"/>
    </row>
    <row r="11" spans="1:16" s="245" customFormat="1" ht="38.25" x14ac:dyDescent="0.25">
      <c r="A11" s="97">
        <v>3</v>
      </c>
      <c r="B11" s="102" t="s">
        <v>547</v>
      </c>
      <c r="C11" s="99">
        <f t="shared" si="1"/>
        <v>1.8</v>
      </c>
      <c r="D11" s="99"/>
      <c r="E11" s="99"/>
      <c r="F11" s="99"/>
      <c r="G11" s="99">
        <v>1.8</v>
      </c>
      <c r="H11" s="99" t="s">
        <v>404</v>
      </c>
      <c r="I11" s="99">
        <f t="shared" si="2"/>
        <v>2</v>
      </c>
      <c r="J11" s="99"/>
      <c r="K11" s="99">
        <v>2</v>
      </c>
      <c r="L11" s="99"/>
      <c r="M11" s="99"/>
      <c r="N11" s="99"/>
      <c r="O11" s="97" t="s">
        <v>546</v>
      </c>
      <c r="P11" s="559"/>
    </row>
    <row r="12" spans="1:16" s="245" customFormat="1" x14ac:dyDescent="0.25">
      <c r="A12" s="557" t="s">
        <v>27</v>
      </c>
      <c r="B12" s="352" t="s">
        <v>28</v>
      </c>
      <c r="C12" s="166">
        <f>C13+C14</f>
        <v>1.6</v>
      </c>
      <c r="D12" s="166">
        <f>D13+D14</f>
        <v>0.4</v>
      </c>
      <c r="E12" s="166"/>
      <c r="F12" s="166"/>
      <c r="G12" s="166">
        <f>G13+G14</f>
        <v>1.2000000000000002</v>
      </c>
      <c r="H12" s="101"/>
      <c r="I12" s="166">
        <f>I13+I14</f>
        <v>1.6</v>
      </c>
      <c r="J12" s="166"/>
      <c r="K12" s="166">
        <f>K13+K14</f>
        <v>1.6</v>
      </c>
      <c r="L12" s="101"/>
      <c r="M12" s="101"/>
      <c r="N12" s="101"/>
      <c r="O12" s="101"/>
      <c r="P12" s="101"/>
    </row>
    <row r="13" spans="1:16" s="245" customFormat="1" x14ac:dyDescent="0.25">
      <c r="A13" s="776">
        <v>1</v>
      </c>
      <c r="B13" s="777" t="s">
        <v>400</v>
      </c>
      <c r="C13" s="104">
        <f t="shared" si="1"/>
        <v>0.5</v>
      </c>
      <c r="D13" s="104">
        <v>0.1</v>
      </c>
      <c r="E13" s="104"/>
      <c r="F13" s="104"/>
      <c r="G13" s="104">
        <v>0.4</v>
      </c>
      <c r="H13" s="104" t="s">
        <v>401</v>
      </c>
      <c r="I13" s="104">
        <f t="shared" si="2"/>
        <v>0.5</v>
      </c>
      <c r="J13" s="104"/>
      <c r="K13" s="104">
        <v>0.5</v>
      </c>
      <c r="L13" s="104"/>
      <c r="M13" s="104"/>
      <c r="N13" s="104"/>
      <c r="O13" s="778" t="s">
        <v>548</v>
      </c>
      <c r="P13" s="779"/>
    </row>
    <row r="14" spans="1:16" s="245" customFormat="1" x14ac:dyDescent="0.25">
      <c r="A14" s="776"/>
      <c r="B14" s="777"/>
      <c r="C14" s="104">
        <f t="shared" si="1"/>
        <v>1.1000000000000001</v>
      </c>
      <c r="D14" s="104">
        <v>0.3</v>
      </c>
      <c r="E14" s="104"/>
      <c r="F14" s="104"/>
      <c r="G14" s="104">
        <v>0.8</v>
      </c>
      <c r="H14" s="104" t="s">
        <v>402</v>
      </c>
      <c r="I14" s="104">
        <f t="shared" si="2"/>
        <v>1.1000000000000001</v>
      </c>
      <c r="J14" s="104"/>
      <c r="K14" s="104">
        <v>1.1000000000000001</v>
      </c>
      <c r="L14" s="104"/>
      <c r="M14" s="104"/>
      <c r="N14" s="104"/>
      <c r="O14" s="778"/>
      <c r="P14" s="779"/>
    </row>
    <row r="15" spans="1:16" s="245" customFormat="1" x14ac:dyDescent="0.25">
      <c r="A15" s="560" t="s">
        <v>26</v>
      </c>
      <c r="B15" s="367" t="s">
        <v>403</v>
      </c>
      <c r="C15" s="177">
        <f>C16</f>
        <v>1.9</v>
      </c>
      <c r="D15" s="177">
        <f t="shared" ref="D15:N15" si="3">D16</f>
        <v>0</v>
      </c>
      <c r="E15" s="177">
        <f t="shared" si="3"/>
        <v>0</v>
      </c>
      <c r="F15" s="177">
        <f t="shared" si="3"/>
        <v>0</v>
      </c>
      <c r="G15" s="177">
        <f t="shared" si="3"/>
        <v>1.9</v>
      </c>
      <c r="H15" s="177"/>
      <c r="I15" s="177">
        <f t="shared" si="3"/>
        <v>1</v>
      </c>
      <c r="J15" s="177">
        <f t="shared" si="3"/>
        <v>0</v>
      </c>
      <c r="K15" s="177">
        <f t="shared" si="3"/>
        <v>1</v>
      </c>
      <c r="L15" s="177">
        <f t="shared" si="3"/>
        <v>0</v>
      </c>
      <c r="M15" s="177">
        <f t="shared" si="3"/>
        <v>0</v>
      </c>
      <c r="N15" s="177">
        <f t="shared" si="3"/>
        <v>0</v>
      </c>
      <c r="O15" s="368"/>
      <c r="P15" s="561"/>
    </row>
    <row r="16" spans="1:16" s="245" customFormat="1" ht="38.25" x14ac:dyDescent="0.25">
      <c r="A16" s="562">
        <v>1</v>
      </c>
      <c r="B16" s="206" t="s">
        <v>549</v>
      </c>
      <c r="C16" s="99">
        <f t="shared" si="1"/>
        <v>1.9</v>
      </c>
      <c r="D16" s="555"/>
      <c r="E16" s="555"/>
      <c r="F16" s="555"/>
      <c r="G16" s="99">
        <v>1.9</v>
      </c>
      <c r="H16" s="99" t="s">
        <v>404</v>
      </c>
      <c r="I16" s="99">
        <f t="shared" si="2"/>
        <v>1</v>
      </c>
      <c r="J16" s="555"/>
      <c r="K16" s="99">
        <v>1</v>
      </c>
      <c r="L16" s="555"/>
      <c r="M16" s="555"/>
      <c r="N16" s="555"/>
      <c r="O16" s="97" t="s">
        <v>546</v>
      </c>
      <c r="P16" s="563"/>
    </row>
    <row r="17" spans="1:16" s="245" customFormat="1" x14ac:dyDescent="0.25">
      <c r="A17" s="368" t="s">
        <v>24</v>
      </c>
      <c r="B17" s="367" t="s">
        <v>25</v>
      </c>
      <c r="C17" s="177">
        <f>SUM(C18:C20)</f>
        <v>14.180000000000001</v>
      </c>
      <c r="D17" s="177">
        <f>SUM(D18:D20)</f>
        <v>5.25</v>
      </c>
      <c r="E17" s="177"/>
      <c r="F17" s="177"/>
      <c r="G17" s="177">
        <f>SUM(G18:G20)</f>
        <v>8.93</v>
      </c>
      <c r="H17" s="177"/>
      <c r="I17" s="177">
        <f>SUM(I18:I20)</f>
        <v>14.180000000000001</v>
      </c>
      <c r="J17" s="177"/>
      <c r="K17" s="177"/>
      <c r="L17" s="177">
        <f>SUM(L18:L20)</f>
        <v>14.180000000000001</v>
      </c>
      <c r="M17" s="177"/>
      <c r="N17" s="177"/>
      <c r="O17" s="368"/>
      <c r="P17" s="558"/>
    </row>
    <row r="18" spans="1:16" s="245" customFormat="1" ht="51" x14ac:dyDescent="0.25">
      <c r="A18" s="292">
        <v>1</v>
      </c>
      <c r="B18" s="353" t="s">
        <v>405</v>
      </c>
      <c r="C18" s="104">
        <f t="shared" si="1"/>
        <v>4.88</v>
      </c>
      <c r="D18" s="369">
        <v>0.35</v>
      </c>
      <c r="E18" s="369"/>
      <c r="F18" s="369"/>
      <c r="G18" s="369">
        <v>4.53</v>
      </c>
      <c r="H18" s="292" t="s">
        <v>406</v>
      </c>
      <c r="I18" s="104">
        <f t="shared" si="2"/>
        <v>4.88</v>
      </c>
      <c r="J18" s="292"/>
      <c r="K18" s="292"/>
      <c r="L18" s="369">
        <v>4.88</v>
      </c>
      <c r="M18" s="292"/>
      <c r="N18" s="292"/>
      <c r="O18" s="292" t="s">
        <v>550</v>
      </c>
      <c r="P18" s="292"/>
    </row>
    <row r="19" spans="1:16" s="245" customFormat="1" ht="51" x14ac:dyDescent="0.25">
      <c r="A19" s="97">
        <v>2</v>
      </c>
      <c r="B19" s="206" t="s">
        <v>407</v>
      </c>
      <c r="C19" s="99">
        <f t="shared" si="1"/>
        <v>4.9000000000000004</v>
      </c>
      <c r="D19" s="556">
        <v>4.9000000000000004</v>
      </c>
      <c r="E19" s="556"/>
      <c r="F19" s="556"/>
      <c r="G19" s="556"/>
      <c r="H19" s="97" t="s">
        <v>408</v>
      </c>
      <c r="I19" s="99">
        <f t="shared" si="2"/>
        <v>4.9000000000000004</v>
      </c>
      <c r="J19" s="556"/>
      <c r="K19" s="556"/>
      <c r="L19" s="556">
        <v>4.9000000000000004</v>
      </c>
      <c r="M19" s="556"/>
      <c r="N19" s="556"/>
      <c r="O19" s="97" t="s">
        <v>551</v>
      </c>
      <c r="P19" s="97"/>
    </row>
    <row r="20" spans="1:16" s="245" customFormat="1" ht="51" x14ac:dyDescent="0.25">
      <c r="A20" s="292">
        <v>4</v>
      </c>
      <c r="B20" s="353" t="s">
        <v>409</v>
      </c>
      <c r="C20" s="104">
        <f t="shared" si="1"/>
        <v>4.4000000000000004</v>
      </c>
      <c r="D20" s="369"/>
      <c r="E20" s="369"/>
      <c r="F20" s="369"/>
      <c r="G20" s="369">
        <v>4.4000000000000004</v>
      </c>
      <c r="H20" s="292" t="s">
        <v>410</v>
      </c>
      <c r="I20" s="104">
        <f t="shared" si="2"/>
        <v>4.4000000000000004</v>
      </c>
      <c r="J20" s="369"/>
      <c r="K20" s="369"/>
      <c r="L20" s="369">
        <v>4.4000000000000004</v>
      </c>
      <c r="M20" s="369"/>
      <c r="N20" s="369"/>
      <c r="O20" s="292" t="s">
        <v>552</v>
      </c>
      <c r="P20" s="292"/>
    </row>
    <row r="21" spans="1:16" x14ac:dyDescent="0.25">
      <c r="A21" s="208">
        <f>A20+A13+A9</f>
        <v>6</v>
      </c>
      <c r="B21" s="155" t="s">
        <v>110</v>
      </c>
      <c r="C21" s="159">
        <f>C17+C15+C12+C8</f>
        <v>20.570000000000004</v>
      </c>
      <c r="D21" s="159">
        <f t="shared" ref="D21:N21" si="4">D17+D15+D12+D8</f>
        <v>5.65</v>
      </c>
      <c r="E21" s="159">
        <f t="shared" si="4"/>
        <v>0</v>
      </c>
      <c r="F21" s="159">
        <f t="shared" si="4"/>
        <v>0</v>
      </c>
      <c r="G21" s="159">
        <f t="shared" si="4"/>
        <v>14.920000000000002</v>
      </c>
      <c r="H21" s="159">
        <f t="shared" si="4"/>
        <v>0</v>
      </c>
      <c r="I21" s="159">
        <f t="shared" si="4"/>
        <v>20.380000000000003</v>
      </c>
      <c r="J21" s="159">
        <f t="shared" si="4"/>
        <v>0</v>
      </c>
      <c r="K21" s="159">
        <f t="shared" si="4"/>
        <v>5.6</v>
      </c>
      <c r="L21" s="159">
        <f t="shared" si="4"/>
        <v>14.780000000000001</v>
      </c>
      <c r="M21" s="159">
        <f t="shared" si="4"/>
        <v>0</v>
      </c>
      <c r="N21" s="159">
        <f t="shared" si="4"/>
        <v>0</v>
      </c>
      <c r="O21" s="160"/>
      <c r="P21" s="161"/>
    </row>
    <row r="23" spans="1:16" x14ac:dyDescent="0.25">
      <c r="M23" s="818" t="s">
        <v>624</v>
      </c>
      <c r="N23" s="818"/>
      <c r="O23" s="818"/>
      <c r="P23" s="818"/>
    </row>
    <row r="24" spans="1:16" x14ac:dyDescent="0.25">
      <c r="M24" s="818"/>
      <c r="N24" s="818"/>
      <c r="O24" s="818"/>
      <c r="P24" s="818"/>
    </row>
  </sheetData>
  <mergeCells count="18">
    <mergeCell ref="M23:P24"/>
    <mergeCell ref="A1:P1"/>
    <mergeCell ref="A3:P3"/>
    <mergeCell ref="H5:H6"/>
    <mergeCell ref="I5:I6"/>
    <mergeCell ref="J5:N5"/>
    <mergeCell ref="O5:O6"/>
    <mergeCell ref="B5:B6"/>
    <mergeCell ref="A4:P4"/>
    <mergeCell ref="C5:C6"/>
    <mergeCell ref="D5:G5"/>
    <mergeCell ref="A5:A6"/>
    <mergeCell ref="P5:P6"/>
    <mergeCell ref="A2:P2"/>
    <mergeCell ref="A13:A14"/>
    <mergeCell ref="B13:B14"/>
    <mergeCell ref="O13:O14"/>
    <mergeCell ref="P13:P14"/>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showZeros="0" zoomScale="120" zoomScaleNormal="120" zoomScaleSheetLayoutView="87" workbookViewId="0">
      <selection sqref="A1:P41"/>
    </sheetView>
  </sheetViews>
  <sheetFormatPr defaultColWidth="8.875" defaultRowHeight="12.75" x14ac:dyDescent="0.25"/>
  <cols>
    <col min="1" max="1" width="4.375" style="12" customWidth="1"/>
    <col min="2" max="2" width="27.625" style="13" customWidth="1"/>
    <col min="3" max="3" width="9.625" style="14" customWidth="1"/>
    <col min="4" max="4" width="6.625" style="12" customWidth="1"/>
    <col min="5" max="5" width="5.5" style="12" customWidth="1"/>
    <col min="6" max="6" width="5.625" style="12" customWidth="1"/>
    <col min="7" max="7" width="7" style="12" customWidth="1"/>
    <col min="8" max="8" width="15" style="12" customWidth="1"/>
    <col min="9" max="9" width="12.25" style="12" customWidth="1"/>
    <col min="10" max="14" width="6.625" style="12" customWidth="1"/>
    <col min="15" max="15" width="20.125" style="13" customWidth="1"/>
    <col min="16" max="16" width="7.125" style="12" customWidth="1"/>
    <col min="17" max="17" width="8.875" style="12"/>
    <col min="18" max="16384" width="8.875" style="6"/>
  </cols>
  <sheetData>
    <row r="1" spans="1:19" s="41" customFormat="1" ht="20.100000000000001" customHeight="1" x14ac:dyDescent="0.25">
      <c r="A1" s="761" t="s">
        <v>135</v>
      </c>
      <c r="B1" s="761"/>
      <c r="C1" s="761"/>
      <c r="D1" s="761"/>
      <c r="E1" s="761"/>
      <c r="F1" s="761"/>
      <c r="G1" s="761"/>
      <c r="H1" s="761"/>
      <c r="I1" s="761"/>
      <c r="J1" s="761"/>
      <c r="K1" s="761"/>
      <c r="L1" s="761"/>
      <c r="M1" s="761"/>
      <c r="N1" s="761"/>
      <c r="O1" s="761"/>
      <c r="P1" s="761"/>
      <c r="S1" s="46"/>
    </row>
    <row r="2" spans="1:19" s="41" customFormat="1" ht="20.100000000000001" customHeight="1" x14ac:dyDescent="0.25">
      <c r="A2" s="761" t="s">
        <v>70</v>
      </c>
      <c r="B2" s="761"/>
      <c r="C2" s="761"/>
      <c r="D2" s="761"/>
      <c r="E2" s="761"/>
      <c r="F2" s="761"/>
      <c r="G2" s="761"/>
      <c r="H2" s="761"/>
      <c r="I2" s="761"/>
      <c r="J2" s="761"/>
      <c r="K2" s="761"/>
      <c r="L2" s="761"/>
      <c r="M2" s="761"/>
      <c r="N2" s="761"/>
      <c r="O2" s="761"/>
      <c r="P2" s="761"/>
      <c r="S2" s="46"/>
    </row>
    <row r="3" spans="1:19" s="41"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19" s="41" customFormat="1" ht="12.75" customHeight="1" x14ac:dyDescent="0.25">
      <c r="A4" s="781"/>
      <c r="B4" s="781"/>
      <c r="C4" s="781"/>
      <c r="D4" s="781"/>
      <c r="E4" s="781"/>
      <c r="F4" s="781"/>
      <c r="G4" s="781"/>
      <c r="H4" s="781"/>
      <c r="I4" s="781"/>
      <c r="J4" s="781"/>
      <c r="K4" s="781"/>
      <c r="L4" s="781"/>
      <c r="M4" s="781"/>
      <c r="N4" s="781"/>
      <c r="O4" s="781"/>
      <c r="P4" s="781"/>
      <c r="Q4" s="9"/>
      <c r="S4" s="47" t="s">
        <v>87</v>
      </c>
    </row>
    <row r="5" spans="1:19" s="516"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Q5" s="521"/>
      <c r="S5" s="554" t="s">
        <v>87</v>
      </c>
    </row>
    <row r="6" spans="1:19" s="516" customFormat="1" ht="35.25" customHeight="1" x14ac:dyDescent="0.25">
      <c r="A6" s="775"/>
      <c r="B6" s="771"/>
      <c r="C6" s="771"/>
      <c r="D6" s="542" t="s">
        <v>13</v>
      </c>
      <c r="E6" s="542" t="s">
        <v>12</v>
      </c>
      <c r="F6" s="542" t="s">
        <v>37</v>
      </c>
      <c r="G6" s="542" t="s">
        <v>36</v>
      </c>
      <c r="H6" s="771"/>
      <c r="I6" s="771"/>
      <c r="J6" s="542" t="s">
        <v>10</v>
      </c>
      <c r="K6" s="542" t="s">
        <v>9</v>
      </c>
      <c r="L6" s="542" t="s">
        <v>43</v>
      </c>
      <c r="M6" s="542" t="s">
        <v>35</v>
      </c>
      <c r="N6" s="542" t="s">
        <v>6</v>
      </c>
      <c r="O6" s="771"/>
      <c r="P6" s="771"/>
      <c r="Q6" s="521"/>
      <c r="S6" s="554" t="s">
        <v>87</v>
      </c>
    </row>
    <row r="7" spans="1:19" s="565" customFormat="1" ht="25.5" x14ac:dyDescent="0.25">
      <c r="A7" s="161">
        <v>-1</v>
      </c>
      <c r="B7" s="161">
        <v>-2</v>
      </c>
      <c r="C7" s="161" t="s">
        <v>34</v>
      </c>
      <c r="D7" s="161">
        <v>-4</v>
      </c>
      <c r="E7" s="161">
        <v>-5</v>
      </c>
      <c r="F7" s="161">
        <v>-6</v>
      </c>
      <c r="G7" s="161">
        <v>-7</v>
      </c>
      <c r="H7" s="161">
        <v>-8</v>
      </c>
      <c r="I7" s="161" t="s">
        <v>33</v>
      </c>
      <c r="J7" s="161">
        <v>-10</v>
      </c>
      <c r="K7" s="161">
        <v>-11</v>
      </c>
      <c r="L7" s="161">
        <v>-12</v>
      </c>
      <c r="M7" s="161">
        <v>-13</v>
      </c>
      <c r="N7" s="161">
        <v>-14</v>
      </c>
      <c r="O7" s="161">
        <v>-15</v>
      </c>
      <c r="P7" s="161">
        <v>-16</v>
      </c>
      <c r="Q7" s="564"/>
      <c r="S7" s="554" t="s">
        <v>87</v>
      </c>
    </row>
    <row r="8" spans="1:19" s="565" customFormat="1" x14ac:dyDescent="0.2">
      <c r="A8" s="542" t="s">
        <v>31</v>
      </c>
      <c r="B8" s="566" t="s">
        <v>126</v>
      </c>
      <c r="C8" s="567">
        <f>SUM(C9)</f>
        <v>1.28</v>
      </c>
      <c r="D8" s="567">
        <f>SUM(D9)</f>
        <v>1.28</v>
      </c>
      <c r="E8" s="567">
        <f t="shared" ref="E8:N8" si="0">SUM(E9)</f>
        <v>0</v>
      </c>
      <c r="F8" s="567">
        <f t="shared" si="0"/>
        <v>0</v>
      </c>
      <c r="G8" s="567">
        <f t="shared" si="0"/>
        <v>0</v>
      </c>
      <c r="H8" s="567">
        <f t="shared" si="0"/>
        <v>0</v>
      </c>
      <c r="I8" s="567">
        <f t="shared" si="0"/>
        <v>14.64</v>
      </c>
      <c r="J8" s="567">
        <f t="shared" si="0"/>
        <v>0</v>
      </c>
      <c r="K8" s="567">
        <f t="shared" si="0"/>
        <v>0</v>
      </c>
      <c r="L8" s="567">
        <f t="shared" si="0"/>
        <v>0</v>
      </c>
      <c r="M8" s="567">
        <f t="shared" si="0"/>
        <v>0</v>
      </c>
      <c r="N8" s="567">
        <f t="shared" si="0"/>
        <v>14.64</v>
      </c>
      <c r="O8" s="568"/>
      <c r="P8" s="568"/>
      <c r="Q8" s="564"/>
      <c r="S8" s="554"/>
    </row>
    <row r="9" spans="1:19" s="565" customFormat="1" ht="51" x14ac:dyDescent="0.2">
      <c r="A9" s="577">
        <v>1</v>
      </c>
      <c r="B9" s="569" t="s">
        <v>416</v>
      </c>
      <c r="C9" s="567">
        <f>D9+E9+F9+G9</f>
        <v>1.28</v>
      </c>
      <c r="D9" s="570">
        <v>1.28</v>
      </c>
      <c r="E9" s="571"/>
      <c r="F9" s="571"/>
      <c r="G9" s="571"/>
      <c r="H9" s="577" t="s">
        <v>417</v>
      </c>
      <c r="I9" s="572">
        <f>SUM(J9:N9)</f>
        <v>14.64</v>
      </c>
      <c r="J9" s="573"/>
      <c r="K9" s="577"/>
      <c r="L9" s="577"/>
      <c r="M9" s="577"/>
      <c r="N9" s="577">
        <v>14.64</v>
      </c>
      <c r="O9" s="577" t="s">
        <v>581</v>
      </c>
      <c r="P9" s="574"/>
      <c r="Q9" s="564"/>
      <c r="S9" s="554"/>
    </row>
    <row r="10" spans="1:19" s="565" customFormat="1" x14ac:dyDescent="0.25">
      <c r="A10" s="542" t="s">
        <v>27</v>
      </c>
      <c r="B10" s="575" t="s">
        <v>42</v>
      </c>
      <c r="C10" s="576">
        <f>SUM(C11:C33)</f>
        <v>14.8</v>
      </c>
      <c r="D10" s="576">
        <f>SUM(D11:D33)</f>
        <v>12.06</v>
      </c>
      <c r="E10" s="576">
        <f>SUM(E11:E33)</f>
        <v>0</v>
      </c>
      <c r="F10" s="576">
        <f>SUM(F11:F33)</f>
        <v>0</v>
      </c>
      <c r="G10" s="576">
        <f>SUM(G11:G33)</f>
        <v>2.74</v>
      </c>
      <c r="H10" s="576">
        <f t="shared" ref="H10:N10" si="1">SUM(H11:H33)</f>
        <v>0</v>
      </c>
      <c r="I10" s="576">
        <f t="shared" si="1"/>
        <v>21.799999999999997</v>
      </c>
      <c r="J10" s="576">
        <f t="shared" si="1"/>
        <v>0</v>
      </c>
      <c r="K10" s="576">
        <f t="shared" si="1"/>
        <v>0</v>
      </c>
      <c r="L10" s="576">
        <f t="shared" si="1"/>
        <v>0</v>
      </c>
      <c r="M10" s="576">
        <f t="shared" si="1"/>
        <v>14.600000000000003</v>
      </c>
      <c r="N10" s="576">
        <f t="shared" si="1"/>
        <v>7.2</v>
      </c>
      <c r="O10" s="576"/>
      <c r="P10" s="576"/>
      <c r="Q10" s="564"/>
      <c r="S10" s="554"/>
    </row>
    <row r="11" spans="1:19" s="565" customFormat="1" ht="25.5" x14ac:dyDescent="0.2">
      <c r="A11" s="577">
        <v>1</v>
      </c>
      <c r="B11" s="111" t="s">
        <v>459</v>
      </c>
      <c r="C11" s="567">
        <f t="shared" ref="C11:C31" si="2">D11+E11+F11+G11</f>
        <v>0.8</v>
      </c>
      <c r="D11" s="570">
        <v>0.8</v>
      </c>
      <c r="E11" s="571"/>
      <c r="F11" s="571"/>
      <c r="G11" s="571"/>
      <c r="H11" s="112" t="s">
        <v>427</v>
      </c>
      <c r="I11" s="572">
        <f>SUM(J11:M11)</f>
        <v>0.45</v>
      </c>
      <c r="J11" s="573"/>
      <c r="K11" s="577"/>
      <c r="L11" s="577"/>
      <c r="M11" s="577">
        <v>0.45</v>
      </c>
      <c r="N11" s="577"/>
      <c r="O11" s="780" t="s">
        <v>553</v>
      </c>
      <c r="P11" s="574"/>
      <c r="Q11" s="564"/>
      <c r="S11" s="554"/>
    </row>
    <row r="12" spans="1:19" s="565" customFormat="1" ht="25.5" x14ac:dyDescent="0.2">
      <c r="A12" s="577">
        <v>2</v>
      </c>
      <c r="B12" s="578" t="s">
        <v>436</v>
      </c>
      <c r="C12" s="567">
        <f>D12+E12+F12+G12</f>
        <v>0.4</v>
      </c>
      <c r="D12" s="570">
        <v>0.4</v>
      </c>
      <c r="E12" s="571"/>
      <c r="F12" s="571"/>
      <c r="G12" s="571"/>
      <c r="H12" s="112" t="s">
        <v>445</v>
      </c>
      <c r="I12" s="572">
        <f>SUM(J12:M12)</f>
        <v>0.25</v>
      </c>
      <c r="J12" s="573"/>
      <c r="K12" s="577"/>
      <c r="L12" s="577"/>
      <c r="M12" s="577">
        <v>0.25</v>
      </c>
      <c r="N12" s="577"/>
      <c r="O12" s="780"/>
      <c r="P12" s="574"/>
      <c r="Q12" s="564"/>
      <c r="S12" s="554"/>
    </row>
    <row r="13" spans="1:19" s="565" customFormat="1" ht="51" x14ac:dyDescent="0.2">
      <c r="A13" s="577">
        <v>3</v>
      </c>
      <c r="B13" s="569" t="s">
        <v>447</v>
      </c>
      <c r="C13" s="567">
        <f>D13+E13+F13+G13</f>
        <v>0.21</v>
      </c>
      <c r="D13" s="570">
        <v>0.21</v>
      </c>
      <c r="E13" s="571"/>
      <c r="F13" s="571"/>
      <c r="G13" s="571"/>
      <c r="H13" s="112" t="s">
        <v>449</v>
      </c>
      <c r="I13" s="572">
        <f>SUM(J13:M13)</f>
        <v>0.15</v>
      </c>
      <c r="J13" s="573"/>
      <c r="K13" s="577"/>
      <c r="L13" s="577"/>
      <c r="M13" s="577">
        <v>0.15</v>
      </c>
      <c r="N13" s="577"/>
      <c r="O13" s="780"/>
      <c r="P13" s="574"/>
      <c r="Q13" s="564"/>
      <c r="S13" s="554"/>
    </row>
    <row r="14" spans="1:19" s="565" customFormat="1" ht="38.25" x14ac:dyDescent="0.2">
      <c r="A14" s="577">
        <v>4</v>
      </c>
      <c r="B14" s="111" t="s">
        <v>460</v>
      </c>
      <c r="C14" s="567">
        <f t="shared" si="2"/>
        <v>1</v>
      </c>
      <c r="D14" s="571"/>
      <c r="E14" s="571"/>
      <c r="F14" s="571"/>
      <c r="G14" s="579">
        <v>1</v>
      </c>
      <c r="H14" s="112" t="s">
        <v>462</v>
      </c>
      <c r="I14" s="580">
        <f>SUM(J14:M14)</f>
        <v>0.1</v>
      </c>
      <c r="J14" s="573"/>
      <c r="K14" s="577"/>
      <c r="L14" s="577"/>
      <c r="M14" s="581">
        <v>0.1</v>
      </c>
      <c r="N14" s="577"/>
      <c r="O14" s="780"/>
      <c r="P14" s="574"/>
      <c r="Q14" s="564"/>
      <c r="S14" s="554"/>
    </row>
    <row r="15" spans="1:19" s="565" customFormat="1" ht="38.25" x14ac:dyDescent="0.2">
      <c r="A15" s="577">
        <v>5</v>
      </c>
      <c r="B15" s="569" t="s">
        <v>42</v>
      </c>
      <c r="C15" s="567">
        <f t="shared" si="2"/>
        <v>0.65</v>
      </c>
      <c r="D15" s="579">
        <v>0.65</v>
      </c>
      <c r="E15" s="579"/>
      <c r="F15" s="579"/>
      <c r="G15" s="579"/>
      <c r="H15" s="112" t="s">
        <v>434</v>
      </c>
      <c r="I15" s="580">
        <f t="shared" ref="I15:I22" si="3">J15+K15+L15+M15+N15</f>
        <v>0.3</v>
      </c>
      <c r="J15" s="571"/>
      <c r="K15" s="571"/>
      <c r="L15" s="582"/>
      <c r="M15" s="583">
        <v>0.3</v>
      </c>
      <c r="N15" s="581"/>
      <c r="O15" s="780"/>
      <c r="P15" s="574"/>
      <c r="Q15" s="564"/>
      <c r="S15" s="554"/>
    </row>
    <row r="16" spans="1:19" s="565" customFormat="1" ht="25.5" x14ac:dyDescent="0.2">
      <c r="A16" s="577">
        <v>6</v>
      </c>
      <c r="B16" s="569" t="s">
        <v>42</v>
      </c>
      <c r="C16" s="567">
        <f>D16+E16+F16+G16</f>
        <v>0.05</v>
      </c>
      <c r="D16" s="570">
        <v>0.05</v>
      </c>
      <c r="E16" s="571"/>
      <c r="F16" s="571"/>
      <c r="G16" s="571"/>
      <c r="H16" s="577" t="s">
        <v>435</v>
      </c>
      <c r="I16" s="580">
        <f t="shared" si="3"/>
        <v>0.25</v>
      </c>
      <c r="J16" s="573"/>
      <c r="K16" s="577"/>
      <c r="L16" s="577"/>
      <c r="M16" s="581">
        <v>0.25</v>
      </c>
      <c r="N16" s="577"/>
      <c r="O16" s="780"/>
      <c r="P16" s="574"/>
      <c r="Q16" s="564"/>
      <c r="S16" s="554"/>
    </row>
    <row r="17" spans="1:19" s="565" customFormat="1" ht="25.5" x14ac:dyDescent="0.2">
      <c r="A17" s="577">
        <v>7</v>
      </c>
      <c r="B17" s="569" t="s">
        <v>554</v>
      </c>
      <c r="C17" s="567">
        <f>D17+E17+F17+G17</f>
        <v>0.02</v>
      </c>
      <c r="D17" s="570"/>
      <c r="E17" s="571"/>
      <c r="F17" s="571"/>
      <c r="G17" s="571">
        <v>0.02</v>
      </c>
      <c r="H17" s="577" t="s">
        <v>435</v>
      </c>
      <c r="I17" s="580">
        <f t="shared" si="3"/>
        <v>1.3</v>
      </c>
      <c r="J17" s="573"/>
      <c r="K17" s="577"/>
      <c r="L17" s="577"/>
      <c r="M17" s="581">
        <v>1.3</v>
      </c>
      <c r="N17" s="577"/>
      <c r="O17" s="780"/>
      <c r="P17" s="574"/>
      <c r="Q17" s="564"/>
      <c r="S17" s="554"/>
    </row>
    <row r="18" spans="1:19" s="565" customFormat="1" ht="38.25" x14ac:dyDescent="0.2">
      <c r="A18" s="577">
        <v>8</v>
      </c>
      <c r="B18" s="569" t="s">
        <v>42</v>
      </c>
      <c r="C18" s="567">
        <f t="shared" si="2"/>
        <v>0.8</v>
      </c>
      <c r="D18" s="579">
        <v>0.8</v>
      </c>
      <c r="E18" s="579"/>
      <c r="F18" s="579"/>
      <c r="G18" s="579"/>
      <c r="H18" s="112" t="s">
        <v>463</v>
      </c>
      <c r="I18" s="580">
        <f t="shared" si="3"/>
        <v>1.1000000000000001</v>
      </c>
      <c r="J18" s="571"/>
      <c r="K18" s="571"/>
      <c r="L18" s="582"/>
      <c r="M18" s="583">
        <v>1.1000000000000001</v>
      </c>
      <c r="N18" s="584"/>
      <c r="O18" s="780"/>
      <c r="P18" s="574"/>
      <c r="Q18" s="564"/>
      <c r="S18" s="554"/>
    </row>
    <row r="19" spans="1:19" s="565" customFormat="1" ht="38.25" x14ac:dyDescent="0.2">
      <c r="A19" s="577">
        <v>9</v>
      </c>
      <c r="B19" s="569" t="s">
        <v>42</v>
      </c>
      <c r="C19" s="567">
        <f t="shared" si="2"/>
        <v>0.5</v>
      </c>
      <c r="D19" s="579">
        <v>0.5</v>
      </c>
      <c r="E19" s="579"/>
      <c r="F19" s="579"/>
      <c r="G19" s="579"/>
      <c r="H19" s="112" t="s">
        <v>430</v>
      </c>
      <c r="I19" s="580">
        <f t="shared" si="3"/>
        <v>0.75</v>
      </c>
      <c r="J19" s="570"/>
      <c r="K19" s="571"/>
      <c r="L19" s="582"/>
      <c r="M19" s="583">
        <v>0.75</v>
      </c>
      <c r="N19" s="584"/>
      <c r="O19" s="780"/>
      <c r="P19" s="574"/>
      <c r="Q19" s="564"/>
      <c r="S19" s="554"/>
    </row>
    <row r="20" spans="1:19" s="565" customFormat="1" ht="38.25" x14ac:dyDescent="0.2">
      <c r="A20" s="577">
        <v>10</v>
      </c>
      <c r="B20" s="569" t="s">
        <v>42</v>
      </c>
      <c r="C20" s="567">
        <f>D20+E20+F20+G20</f>
        <v>0.8</v>
      </c>
      <c r="D20" s="579">
        <v>0.8</v>
      </c>
      <c r="E20" s="579"/>
      <c r="F20" s="579"/>
      <c r="G20" s="579"/>
      <c r="H20" s="577" t="s">
        <v>431</v>
      </c>
      <c r="I20" s="580">
        <f>J20+K20+L20+M20+N20</f>
        <v>1.9</v>
      </c>
      <c r="J20" s="571"/>
      <c r="K20" s="571"/>
      <c r="L20" s="582"/>
      <c r="M20" s="583">
        <v>1.9</v>
      </c>
      <c r="N20" s="584"/>
      <c r="O20" s="780"/>
      <c r="P20" s="574"/>
      <c r="Q20" s="564"/>
      <c r="S20" s="554"/>
    </row>
    <row r="21" spans="1:19" s="565" customFormat="1" ht="38.25" x14ac:dyDescent="0.2">
      <c r="A21" s="577">
        <v>11</v>
      </c>
      <c r="B21" s="569" t="s">
        <v>42</v>
      </c>
      <c r="C21" s="567">
        <f t="shared" si="2"/>
        <v>1.3</v>
      </c>
      <c r="D21" s="579"/>
      <c r="E21" s="579"/>
      <c r="F21" s="579"/>
      <c r="G21" s="579">
        <v>1.3</v>
      </c>
      <c r="H21" s="112" t="s">
        <v>464</v>
      </c>
      <c r="I21" s="580">
        <f t="shared" si="3"/>
        <v>1.2</v>
      </c>
      <c r="J21" s="571"/>
      <c r="K21" s="571"/>
      <c r="L21" s="582"/>
      <c r="M21" s="583">
        <v>1.2</v>
      </c>
      <c r="N21" s="577"/>
      <c r="O21" s="780"/>
      <c r="P21" s="574"/>
      <c r="Q21" s="564"/>
      <c r="S21" s="554"/>
    </row>
    <row r="22" spans="1:19" s="565" customFormat="1" ht="25.5" x14ac:dyDescent="0.2">
      <c r="A22" s="577">
        <v>12</v>
      </c>
      <c r="B22" s="569" t="s">
        <v>42</v>
      </c>
      <c r="C22" s="567">
        <f t="shared" si="2"/>
        <v>0.3</v>
      </c>
      <c r="D22" s="579"/>
      <c r="E22" s="579"/>
      <c r="F22" s="579"/>
      <c r="G22" s="579">
        <v>0.3</v>
      </c>
      <c r="H22" s="585" t="s">
        <v>465</v>
      </c>
      <c r="I22" s="580">
        <f t="shared" si="3"/>
        <v>0.7</v>
      </c>
      <c r="J22" s="571"/>
      <c r="K22" s="571"/>
      <c r="L22" s="584"/>
      <c r="M22" s="583">
        <v>0.7</v>
      </c>
      <c r="N22" s="584"/>
      <c r="O22" s="780"/>
      <c r="P22" s="568"/>
      <c r="Q22" s="564"/>
      <c r="S22" s="554"/>
    </row>
    <row r="23" spans="1:19" s="565" customFormat="1" ht="38.25" x14ac:dyDescent="0.2">
      <c r="A23" s="577">
        <v>13</v>
      </c>
      <c r="B23" s="578" t="s">
        <v>436</v>
      </c>
      <c r="C23" s="567">
        <f t="shared" si="2"/>
        <v>0.5</v>
      </c>
      <c r="D23" s="579">
        <v>0.5</v>
      </c>
      <c r="E23" s="579"/>
      <c r="F23" s="579"/>
      <c r="G23" s="579"/>
      <c r="H23" s="585" t="s">
        <v>466</v>
      </c>
      <c r="I23" s="580">
        <f>J23+K23+L23+M23+N23</f>
        <v>1.3</v>
      </c>
      <c r="J23" s="571"/>
      <c r="K23" s="571"/>
      <c r="L23" s="582"/>
      <c r="M23" s="583">
        <v>1.3</v>
      </c>
      <c r="N23" s="584"/>
      <c r="O23" s="780"/>
      <c r="P23" s="574"/>
      <c r="Q23" s="564"/>
      <c r="S23" s="554"/>
    </row>
    <row r="24" spans="1:19" s="565" customFormat="1" ht="51" x14ac:dyDescent="0.2">
      <c r="A24" s="577">
        <v>14</v>
      </c>
      <c r="B24" s="578" t="s">
        <v>436</v>
      </c>
      <c r="C24" s="567">
        <f t="shared" si="2"/>
        <v>0.2</v>
      </c>
      <c r="D24" s="579">
        <v>0.2</v>
      </c>
      <c r="E24" s="579"/>
      <c r="F24" s="579"/>
      <c r="G24" s="579"/>
      <c r="H24" s="112" t="s">
        <v>441</v>
      </c>
      <c r="I24" s="580">
        <f>J24+K24+L24+M24+N24</f>
        <v>0.15</v>
      </c>
      <c r="J24" s="571"/>
      <c r="K24" s="571"/>
      <c r="L24" s="582"/>
      <c r="M24" s="583">
        <v>0.15</v>
      </c>
      <c r="N24" s="584"/>
      <c r="O24" s="780"/>
      <c r="P24" s="568"/>
      <c r="Q24" s="564"/>
      <c r="S24" s="554"/>
    </row>
    <row r="25" spans="1:19" s="565" customFormat="1" ht="25.5" x14ac:dyDescent="0.2">
      <c r="A25" s="577">
        <v>15</v>
      </c>
      <c r="B25" s="578" t="s">
        <v>436</v>
      </c>
      <c r="C25" s="567">
        <f>D25+E25+F25+G25</f>
        <v>0.5</v>
      </c>
      <c r="D25" s="570">
        <v>0.5</v>
      </c>
      <c r="E25" s="571"/>
      <c r="F25" s="571"/>
      <c r="G25" s="571"/>
      <c r="H25" s="112" t="s">
        <v>444</v>
      </c>
      <c r="I25" s="580">
        <f>J25+K25+L25+M25+N25</f>
        <v>0.09</v>
      </c>
      <c r="J25" s="573"/>
      <c r="K25" s="577"/>
      <c r="L25" s="577"/>
      <c r="M25" s="581">
        <v>0.09</v>
      </c>
      <c r="N25" s="577"/>
      <c r="O25" s="780"/>
      <c r="P25" s="574"/>
      <c r="Q25" s="564"/>
      <c r="S25" s="554"/>
    </row>
    <row r="26" spans="1:19" s="565" customFormat="1" ht="25.5" x14ac:dyDescent="0.2">
      <c r="A26" s="577">
        <v>16</v>
      </c>
      <c r="B26" s="578" t="s">
        <v>436</v>
      </c>
      <c r="C26" s="567">
        <f t="shared" si="2"/>
        <v>0.6</v>
      </c>
      <c r="D26" s="579">
        <v>0.6</v>
      </c>
      <c r="E26" s="579"/>
      <c r="F26" s="579"/>
      <c r="G26" s="579"/>
      <c r="H26" s="577" t="s">
        <v>438</v>
      </c>
      <c r="I26" s="580">
        <f t="shared" ref="I26:I33" si="4">J26+K26+L26+M26+N26</f>
        <v>1.1000000000000001</v>
      </c>
      <c r="J26" s="571"/>
      <c r="K26" s="571"/>
      <c r="L26" s="582"/>
      <c r="M26" s="583">
        <v>1.1000000000000001</v>
      </c>
      <c r="N26" s="584"/>
      <c r="O26" s="780"/>
      <c r="P26" s="568"/>
      <c r="Q26" s="564"/>
      <c r="S26" s="554"/>
    </row>
    <row r="27" spans="1:19" s="565" customFormat="1" ht="38.25" x14ac:dyDescent="0.2">
      <c r="A27" s="577">
        <v>17</v>
      </c>
      <c r="B27" s="578" t="s">
        <v>436</v>
      </c>
      <c r="C27" s="567">
        <f t="shared" si="2"/>
        <v>3.8</v>
      </c>
      <c r="D27" s="579">
        <v>3.8</v>
      </c>
      <c r="E27" s="579"/>
      <c r="F27" s="579"/>
      <c r="G27" s="579"/>
      <c r="H27" s="577" t="s">
        <v>557</v>
      </c>
      <c r="I27" s="580">
        <f t="shared" si="4"/>
        <v>7.2</v>
      </c>
      <c r="J27" s="571"/>
      <c r="K27" s="571"/>
      <c r="L27" s="582"/>
      <c r="M27" s="583"/>
      <c r="N27" s="586">
        <v>7.2</v>
      </c>
      <c r="O27" s="780"/>
      <c r="P27" s="568"/>
      <c r="Q27" s="564"/>
      <c r="S27" s="554"/>
    </row>
    <row r="28" spans="1:19" s="565" customFormat="1" ht="25.5" x14ac:dyDescent="0.2">
      <c r="A28" s="577">
        <v>18</v>
      </c>
      <c r="B28" s="578" t="s">
        <v>436</v>
      </c>
      <c r="C28" s="567">
        <f t="shared" si="2"/>
        <v>0.4</v>
      </c>
      <c r="D28" s="579">
        <v>0.4</v>
      </c>
      <c r="E28" s="579"/>
      <c r="F28" s="579"/>
      <c r="G28" s="579"/>
      <c r="H28" s="577" t="s">
        <v>440</v>
      </c>
      <c r="I28" s="580">
        <f t="shared" si="4"/>
        <v>0.72</v>
      </c>
      <c r="J28" s="571"/>
      <c r="K28" s="571"/>
      <c r="L28" s="582"/>
      <c r="M28" s="583">
        <v>0.72</v>
      </c>
      <c r="N28" s="584"/>
      <c r="O28" s="780"/>
      <c r="P28" s="568"/>
      <c r="Q28" s="564"/>
      <c r="S28" s="554"/>
    </row>
    <row r="29" spans="1:19" s="565" customFormat="1" ht="25.5" x14ac:dyDescent="0.2">
      <c r="A29" s="577">
        <v>19</v>
      </c>
      <c r="B29" s="578" t="s">
        <v>436</v>
      </c>
      <c r="C29" s="567">
        <f t="shared" si="2"/>
        <v>0.15</v>
      </c>
      <c r="D29" s="579">
        <v>0.15</v>
      </c>
      <c r="E29" s="579"/>
      <c r="F29" s="579"/>
      <c r="G29" s="579"/>
      <c r="H29" s="577" t="s">
        <v>437</v>
      </c>
      <c r="I29" s="580">
        <f t="shared" si="4"/>
        <v>0.63</v>
      </c>
      <c r="J29" s="571"/>
      <c r="K29" s="571"/>
      <c r="L29" s="582"/>
      <c r="M29" s="583">
        <v>0.63</v>
      </c>
      <c r="N29" s="584"/>
      <c r="O29" s="780"/>
      <c r="P29" s="574"/>
      <c r="Q29" s="564"/>
      <c r="S29" s="554"/>
    </row>
    <row r="30" spans="1:19" s="565" customFormat="1" ht="25.5" x14ac:dyDescent="0.2">
      <c r="A30" s="577">
        <v>20</v>
      </c>
      <c r="B30" s="569" t="s">
        <v>447</v>
      </c>
      <c r="C30" s="567">
        <f t="shared" si="2"/>
        <v>0.05</v>
      </c>
      <c r="D30" s="579">
        <v>0.05</v>
      </c>
      <c r="E30" s="579"/>
      <c r="F30" s="579"/>
      <c r="G30" s="579"/>
      <c r="H30" s="577" t="s">
        <v>448</v>
      </c>
      <c r="I30" s="580">
        <f t="shared" si="4"/>
        <v>0.06</v>
      </c>
      <c r="J30" s="571"/>
      <c r="K30" s="571"/>
      <c r="L30" s="582"/>
      <c r="M30" s="583">
        <v>0.06</v>
      </c>
      <c r="N30" s="584"/>
      <c r="O30" s="780"/>
      <c r="P30" s="568"/>
      <c r="Q30" s="564"/>
      <c r="S30" s="554"/>
    </row>
    <row r="31" spans="1:19" s="565" customFormat="1" x14ac:dyDescent="0.2">
      <c r="A31" s="577">
        <v>21</v>
      </c>
      <c r="B31" s="569" t="s">
        <v>450</v>
      </c>
      <c r="C31" s="567">
        <f t="shared" si="2"/>
        <v>0.12</v>
      </c>
      <c r="D31" s="579"/>
      <c r="E31" s="579"/>
      <c r="F31" s="579"/>
      <c r="G31" s="579">
        <v>0.12</v>
      </c>
      <c r="H31" s="584" t="s">
        <v>467</v>
      </c>
      <c r="I31" s="580">
        <f t="shared" si="4"/>
        <v>0.12</v>
      </c>
      <c r="J31" s="571"/>
      <c r="K31" s="571"/>
      <c r="L31" s="582"/>
      <c r="M31" s="583">
        <v>0.12</v>
      </c>
      <c r="N31" s="584"/>
      <c r="O31" s="780"/>
      <c r="P31" s="574"/>
      <c r="Q31" s="564"/>
      <c r="S31" s="554"/>
    </row>
    <row r="32" spans="1:19" s="565" customFormat="1" ht="38.25" x14ac:dyDescent="0.2">
      <c r="A32" s="577">
        <v>22</v>
      </c>
      <c r="B32" s="569" t="s">
        <v>42</v>
      </c>
      <c r="C32" s="567">
        <f>D32+E32+F32+G32</f>
        <v>0.35</v>
      </c>
      <c r="D32" s="579">
        <v>0.35</v>
      </c>
      <c r="E32" s="579"/>
      <c r="F32" s="579"/>
      <c r="G32" s="579"/>
      <c r="H32" s="112" t="s">
        <v>432</v>
      </c>
      <c r="I32" s="580">
        <f t="shared" si="4"/>
        <v>0.08</v>
      </c>
      <c r="J32" s="571"/>
      <c r="K32" s="571"/>
      <c r="L32" s="582"/>
      <c r="M32" s="583">
        <v>0.08</v>
      </c>
      <c r="N32" s="584"/>
      <c r="O32" s="780"/>
      <c r="P32" s="574"/>
      <c r="Q32" s="564"/>
      <c r="S32" s="554"/>
    </row>
    <row r="33" spans="1:19" s="565" customFormat="1" x14ac:dyDescent="0.2">
      <c r="A33" s="577">
        <v>23</v>
      </c>
      <c r="B33" s="569" t="s">
        <v>461</v>
      </c>
      <c r="C33" s="567">
        <f>D33+E33+F33+G33</f>
        <v>1.3</v>
      </c>
      <c r="D33" s="579">
        <v>1.3</v>
      </c>
      <c r="E33" s="579"/>
      <c r="F33" s="579"/>
      <c r="G33" s="579"/>
      <c r="H33" s="112" t="s">
        <v>455</v>
      </c>
      <c r="I33" s="580">
        <f t="shared" si="4"/>
        <v>1.9</v>
      </c>
      <c r="J33" s="571"/>
      <c r="K33" s="571"/>
      <c r="L33" s="582"/>
      <c r="M33" s="583">
        <v>1.9</v>
      </c>
      <c r="N33" s="584"/>
      <c r="O33" s="780"/>
      <c r="P33" s="574"/>
      <c r="Q33" s="564"/>
      <c r="S33" s="554"/>
    </row>
    <row r="34" spans="1:19" s="565" customFormat="1" x14ac:dyDescent="0.2">
      <c r="A34" s="542" t="s">
        <v>26</v>
      </c>
      <c r="B34" s="231" t="s">
        <v>127</v>
      </c>
      <c r="C34" s="567">
        <f>SUM(C35)</f>
        <v>0.27</v>
      </c>
      <c r="D34" s="567">
        <f>SUM(D35)</f>
        <v>0.25</v>
      </c>
      <c r="E34" s="567">
        <f>SUM(E35)</f>
        <v>0</v>
      </c>
      <c r="F34" s="567">
        <f>SUM(F35)</f>
        <v>0</v>
      </c>
      <c r="G34" s="567">
        <f>SUM(G35)</f>
        <v>0.02</v>
      </c>
      <c r="H34" s="567">
        <f t="shared" ref="H34:N34" si="5">SUM(H35)</f>
        <v>0</v>
      </c>
      <c r="I34" s="567">
        <f t="shared" si="5"/>
        <v>0.8</v>
      </c>
      <c r="J34" s="567">
        <f t="shared" si="5"/>
        <v>0</v>
      </c>
      <c r="K34" s="567">
        <f t="shared" si="5"/>
        <v>0</v>
      </c>
      <c r="L34" s="567">
        <f t="shared" si="5"/>
        <v>0</v>
      </c>
      <c r="M34" s="567">
        <f t="shared" si="5"/>
        <v>0</v>
      </c>
      <c r="N34" s="567">
        <f t="shared" si="5"/>
        <v>0.8</v>
      </c>
      <c r="O34" s="584"/>
      <c r="P34" s="574"/>
      <c r="Q34" s="564"/>
      <c r="S34" s="554"/>
    </row>
    <row r="35" spans="1:19" s="565" customFormat="1" ht="63.75" x14ac:dyDescent="0.2">
      <c r="A35" s="577">
        <v>1</v>
      </c>
      <c r="B35" s="111" t="s">
        <v>456</v>
      </c>
      <c r="C35" s="567">
        <f>D35+E35+F35+G35</f>
        <v>0.27</v>
      </c>
      <c r="D35" s="583">
        <v>0.25</v>
      </c>
      <c r="E35" s="579"/>
      <c r="F35" s="579"/>
      <c r="G35" s="579">
        <v>0.02</v>
      </c>
      <c r="H35" s="112" t="s">
        <v>468</v>
      </c>
      <c r="I35" s="580">
        <f>SUM(J35:N35)</f>
        <v>0.8</v>
      </c>
      <c r="J35" s="571"/>
      <c r="K35" s="571"/>
      <c r="L35" s="587"/>
      <c r="M35" s="584"/>
      <c r="N35" s="573">
        <v>0.8</v>
      </c>
      <c r="O35" s="577" t="s">
        <v>605</v>
      </c>
      <c r="P35" s="574"/>
      <c r="Q35" s="564"/>
      <c r="S35" s="554"/>
    </row>
    <row r="36" spans="1:19" s="565" customFormat="1" x14ac:dyDescent="0.2">
      <c r="A36" s="542" t="s">
        <v>24</v>
      </c>
      <c r="B36" s="169" t="s">
        <v>555</v>
      </c>
      <c r="C36" s="567">
        <f t="shared" ref="C36:N36" si="6">C37</f>
        <v>0.08</v>
      </c>
      <c r="D36" s="567">
        <f t="shared" si="6"/>
        <v>0</v>
      </c>
      <c r="E36" s="567">
        <f t="shared" si="6"/>
        <v>0</v>
      </c>
      <c r="F36" s="567">
        <f t="shared" si="6"/>
        <v>0</v>
      </c>
      <c r="G36" s="567">
        <f t="shared" si="6"/>
        <v>0.08</v>
      </c>
      <c r="H36" s="567">
        <f t="shared" si="6"/>
        <v>0</v>
      </c>
      <c r="I36" s="567">
        <f t="shared" si="6"/>
        <v>1</v>
      </c>
      <c r="J36" s="567">
        <f t="shared" si="6"/>
        <v>0</v>
      </c>
      <c r="K36" s="567">
        <f t="shared" si="6"/>
        <v>0</v>
      </c>
      <c r="L36" s="567">
        <f t="shared" si="6"/>
        <v>0</v>
      </c>
      <c r="M36" s="567">
        <f t="shared" si="6"/>
        <v>1</v>
      </c>
      <c r="N36" s="567">
        <f t="shared" si="6"/>
        <v>0</v>
      </c>
      <c r="O36" s="577"/>
      <c r="P36" s="574"/>
      <c r="Q36" s="564"/>
      <c r="S36" s="554"/>
    </row>
    <row r="37" spans="1:19" s="565" customFormat="1" x14ac:dyDescent="0.2">
      <c r="A37" s="577">
        <v>1</v>
      </c>
      <c r="B37" s="111" t="s">
        <v>556</v>
      </c>
      <c r="C37" s="567">
        <f>D37+E37+F37+G37</f>
        <v>0.08</v>
      </c>
      <c r="D37" s="583"/>
      <c r="E37" s="579"/>
      <c r="F37" s="579"/>
      <c r="G37" s="579">
        <v>0.08</v>
      </c>
      <c r="H37" s="112"/>
      <c r="I37" s="580">
        <f>SUM(J37:N37)</f>
        <v>1</v>
      </c>
      <c r="J37" s="571"/>
      <c r="K37" s="571"/>
      <c r="L37" s="587"/>
      <c r="M37" s="586">
        <v>1</v>
      </c>
      <c r="N37" s="573"/>
      <c r="O37" s="577"/>
      <c r="P37" s="574"/>
      <c r="Q37" s="564"/>
      <c r="S37" s="554"/>
    </row>
    <row r="38" spans="1:19" s="195" customFormat="1" ht="25.5" x14ac:dyDescent="0.25">
      <c r="A38" s="203">
        <f>A37+A35+A33+A9</f>
        <v>26</v>
      </c>
      <c r="B38" s="275" t="s">
        <v>110</v>
      </c>
      <c r="C38" s="198">
        <f>C36+C34+C10+C8</f>
        <v>16.43</v>
      </c>
      <c r="D38" s="198">
        <f t="shared" ref="D38:N38" si="7">D36+D34+D10+D8</f>
        <v>13.59</v>
      </c>
      <c r="E38" s="198">
        <f t="shared" si="7"/>
        <v>0</v>
      </c>
      <c r="F38" s="198">
        <f t="shared" si="7"/>
        <v>0</v>
      </c>
      <c r="G38" s="198">
        <f t="shared" si="7"/>
        <v>2.8400000000000003</v>
      </c>
      <c r="H38" s="198">
        <f t="shared" si="7"/>
        <v>0</v>
      </c>
      <c r="I38" s="198">
        <f t="shared" si="7"/>
        <v>38.239999999999995</v>
      </c>
      <c r="J38" s="198">
        <f t="shared" si="7"/>
        <v>0</v>
      </c>
      <c r="K38" s="198">
        <f t="shared" si="7"/>
        <v>0</v>
      </c>
      <c r="L38" s="198">
        <f t="shared" si="7"/>
        <v>0</v>
      </c>
      <c r="M38" s="198">
        <f t="shared" si="7"/>
        <v>15.600000000000003</v>
      </c>
      <c r="N38" s="198">
        <f t="shared" si="7"/>
        <v>22.64</v>
      </c>
      <c r="O38" s="424"/>
      <c r="P38" s="541"/>
      <c r="Q38" s="194"/>
      <c r="S38" s="125" t="s">
        <v>87</v>
      </c>
    </row>
    <row r="39" spans="1:19" s="197" customFormat="1" x14ac:dyDescent="0.25">
      <c r="A39" s="196"/>
      <c r="B39" s="201"/>
      <c r="C39" s="202"/>
      <c r="D39" s="196"/>
      <c r="E39" s="196"/>
      <c r="F39" s="196"/>
      <c r="G39" s="196"/>
      <c r="H39" s="196"/>
      <c r="I39" s="196"/>
      <c r="J39" s="196"/>
      <c r="K39" s="196"/>
      <c r="L39" s="196"/>
      <c r="M39" s="196"/>
      <c r="N39" s="196"/>
      <c r="O39" s="13"/>
      <c r="P39" s="196"/>
      <c r="Q39" s="196"/>
    </row>
    <row r="40" spans="1:19" x14ac:dyDescent="0.25">
      <c r="M40" s="819" t="s">
        <v>624</v>
      </c>
      <c r="N40" s="819"/>
      <c r="O40" s="819"/>
      <c r="P40" s="819"/>
    </row>
    <row r="41" spans="1:19" x14ac:dyDescent="0.25">
      <c r="M41" s="819"/>
      <c r="N41" s="819"/>
      <c r="O41" s="819"/>
      <c r="P41" s="819"/>
    </row>
  </sheetData>
  <mergeCells count="15">
    <mergeCell ref="M40:P41"/>
    <mergeCell ref="O11:O33"/>
    <mergeCell ref="A2:P2"/>
    <mergeCell ref="A1:P1"/>
    <mergeCell ref="A3:P3"/>
    <mergeCell ref="O5:O6"/>
    <mergeCell ref="P5:P6"/>
    <mergeCell ref="A5:A6"/>
    <mergeCell ref="B5:B6"/>
    <mergeCell ref="C5:C6"/>
    <mergeCell ref="D5:G5"/>
    <mergeCell ref="H5:H6"/>
    <mergeCell ref="I5:I6"/>
    <mergeCell ref="J5:N5"/>
    <mergeCell ref="A4:P4"/>
  </mergeCells>
  <phoneticPr fontId="27" type="noConversion"/>
  <conditionalFormatting sqref="B62 B68">
    <cfRule type="cellIs" dxfId="8" priority="10" stopIfTrue="1" operator="equal">
      <formula>0</formula>
    </cfRule>
  </conditionalFormatting>
  <printOptions horizontalCentered="1"/>
  <pageMargins left="0.39370078740157483" right="0.39370078740157483" top="0.39370078740157483" bottom="0.39370078740157483" header="0.11811023622047245" footer="0.27559055118110237"/>
  <pageSetup paperSize="9" scale="84" fitToHeight="100" orientation="landscape" r:id="rId1"/>
  <headerFooter>
    <oddFooter>&amp;L&amp;"Times New Roman,nghiêng"&amp;9Phụ lục &amp;A&amp;R&amp;10&amp;P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showZeros="0" topLeftCell="E1" zoomScale="120" zoomScaleNormal="120" zoomScaleSheetLayoutView="80" workbookViewId="0">
      <selection activeCell="E8" sqref="E8"/>
    </sheetView>
  </sheetViews>
  <sheetFormatPr defaultColWidth="8.875" defaultRowHeight="12.75" outlineLevelRow="1" x14ac:dyDescent="0.25"/>
  <cols>
    <col min="1" max="1" width="4.375" style="8" customWidth="1"/>
    <col min="2" max="2" width="27.625" style="11" customWidth="1"/>
    <col min="3" max="3" width="8.125" style="8" customWidth="1"/>
    <col min="4" max="7" width="6.125" style="8" customWidth="1"/>
    <col min="8" max="8" width="15" style="8" customWidth="1"/>
    <col min="9" max="9" width="14.125" style="39" customWidth="1"/>
    <col min="10" max="12" width="6.625" style="8" customWidth="1"/>
    <col min="13" max="13" width="6.625" style="39" customWidth="1"/>
    <col min="14" max="14" width="6.625" style="8" customWidth="1"/>
    <col min="15" max="15" width="28" style="11" customWidth="1"/>
    <col min="16" max="16" width="8.625" style="8" customWidth="1"/>
    <col min="17" max="16384" width="8.875" style="1"/>
  </cols>
  <sheetData>
    <row r="1" spans="1:34" s="15" customFormat="1" ht="20.100000000000001" customHeight="1" x14ac:dyDescent="0.25">
      <c r="A1" s="761" t="s">
        <v>136</v>
      </c>
      <c r="B1" s="761"/>
      <c r="C1" s="761"/>
      <c r="D1" s="761"/>
      <c r="E1" s="761"/>
      <c r="F1" s="761"/>
      <c r="G1" s="761"/>
      <c r="H1" s="761"/>
      <c r="I1" s="761"/>
      <c r="J1" s="761"/>
      <c r="K1" s="761"/>
      <c r="L1" s="761"/>
      <c r="M1" s="761"/>
      <c r="N1" s="761"/>
      <c r="O1" s="761"/>
      <c r="P1" s="761"/>
      <c r="Q1" s="40"/>
      <c r="R1" s="40"/>
      <c r="S1" s="46"/>
      <c r="T1" s="40"/>
      <c r="U1" s="40"/>
      <c r="V1" s="40"/>
      <c r="W1" s="40"/>
      <c r="X1" s="40"/>
      <c r="Y1" s="40"/>
      <c r="Z1" s="40"/>
      <c r="AA1" s="40"/>
      <c r="AB1" s="40"/>
      <c r="AC1" s="40"/>
      <c r="AD1" s="40"/>
      <c r="AE1" s="40"/>
      <c r="AF1" s="40"/>
      <c r="AG1" s="40"/>
      <c r="AH1" s="40"/>
    </row>
    <row r="2" spans="1:34" s="15" customFormat="1" ht="20.100000000000001" customHeight="1" x14ac:dyDescent="0.25">
      <c r="A2" s="761" t="s">
        <v>71</v>
      </c>
      <c r="B2" s="761"/>
      <c r="C2" s="761"/>
      <c r="D2" s="761"/>
      <c r="E2" s="761"/>
      <c r="F2" s="761"/>
      <c r="G2" s="761"/>
      <c r="H2" s="761"/>
      <c r="I2" s="761"/>
      <c r="J2" s="761"/>
      <c r="K2" s="761"/>
      <c r="L2" s="761"/>
      <c r="M2" s="761"/>
      <c r="N2" s="761"/>
      <c r="O2" s="761"/>
      <c r="P2" s="761"/>
      <c r="Q2" s="40"/>
      <c r="R2" s="40"/>
      <c r="S2" s="46"/>
      <c r="T2" s="40"/>
      <c r="U2" s="40"/>
      <c r="V2" s="40"/>
      <c r="W2" s="40"/>
      <c r="X2" s="40"/>
      <c r="Y2" s="40"/>
      <c r="Z2" s="40"/>
      <c r="AA2" s="40"/>
      <c r="AB2" s="40"/>
      <c r="AC2" s="40"/>
      <c r="AD2" s="40"/>
      <c r="AE2" s="40"/>
      <c r="AF2" s="40"/>
      <c r="AG2" s="40"/>
      <c r="AH2" s="40"/>
    </row>
    <row r="3" spans="1:34"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34" s="15" customFormat="1" ht="20.100000000000001" customHeight="1" x14ac:dyDescent="0.25">
      <c r="A4" s="774"/>
      <c r="B4" s="774"/>
      <c r="C4" s="774"/>
      <c r="D4" s="774"/>
      <c r="E4" s="774"/>
      <c r="F4" s="774"/>
      <c r="G4" s="774"/>
      <c r="H4" s="774"/>
      <c r="I4" s="774"/>
      <c r="J4" s="774"/>
      <c r="K4" s="774"/>
      <c r="L4" s="774"/>
      <c r="M4" s="774"/>
      <c r="N4" s="774"/>
      <c r="O4" s="774"/>
      <c r="P4" s="774"/>
      <c r="S4" s="47" t="s">
        <v>87</v>
      </c>
    </row>
    <row r="5" spans="1:34" s="145" customFormat="1" ht="20.100000000000001"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S5" s="47" t="s">
        <v>87</v>
      </c>
    </row>
    <row r="6" spans="1:34" s="3" customFormat="1" ht="35.25" customHeight="1" x14ac:dyDescent="0.25">
      <c r="A6" s="775"/>
      <c r="B6" s="771"/>
      <c r="C6" s="771"/>
      <c r="D6" s="338" t="s">
        <v>13</v>
      </c>
      <c r="E6" s="338" t="s">
        <v>12</v>
      </c>
      <c r="F6" s="338" t="s">
        <v>37</v>
      </c>
      <c r="G6" s="338" t="s">
        <v>36</v>
      </c>
      <c r="H6" s="771"/>
      <c r="I6" s="771"/>
      <c r="J6" s="338" t="s">
        <v>10</v>
      </c>
      <c r="K6" s="338" t="s">
        <v>9</v>
      </c>
      <c r="L6" s="338" t="s">
        <v>43</v>
      </c>
      <c r="M6" s="338" t="s">
        <v>35</v>
      </c>
      <c r="N6" s="338" t="s">
        <v>6</v>
      </c>
      <c r="O6" s="771"/>
      <c r="P6" s="771"/>
      <c r="S6" s="47" t="s">
        <v>87</v>
      </c>
    </row>
    <row r="7" spans="1:34" s="245" customFormat="1" ht="25.5" x14ac:dyDescent="0.25">
      <c r="A7" s="161">
        <v>-1</v>
      </c>
      <c r="B7" s="161">
        <v>-2</v>
      </c>
      <c r="C7" s="161" t="s">
        <v>45</v>
      </c>
      <c r="D7" s="161">
        <v>-4</v>
      </c>
      <c r="E7" s="161">
        <v>-5</v>
      </c>
      <c r="F7" s="161">
        <v>-6</v>
      </c>
      <c r="G7" s="161">
        <v>-7</v>
      </c>
      <c r="H7" s="161">
        <v>-8</v>
      </c>
      <c r="I7" s="161" t="s">
        <v>4</v>
      </c>
      <c r="J7" s="161">
        <v>-10</v>
      </c>
      <c r="K7" s="161">
        <v>-11</v>
      </c>
      <c r="L7" s="161">
        <v>-12</v>
      </c>
      <c r="M7" s="161">
        <v>-13</v>
      </c>
      <c r="N7" s="161">
        <v>-14</v>
      </c>
      <c r="O7" s="161">
        <v>-15</v>
      </c>
      <c r="P7" s="161">
        <v>-16</v>
      </c>
      <c r="S7" s="243" t="s">
        <v>87</v>
      </c>
    </row>
    <row r="8" spans="1:34" ht="25.5" x14ac:dyDescent="0.25">
      <c r="A8" s="430" t="s">
        <v>31</v>
      </c>
      <c r="B8" s="425" t="s">
        <v>30</v>
      </c>
      <c r="C8" s="424">
        <f>C9+C10</f>
        <v>0.61</v>
      </c>
      <c r="D8" s="424">
        <f t="shared" ref="D8:N8" si="0">D9+D10</f>
        <v>0.61</v>
      </c>
      <c r="E8" s="424">
        <f t="shared" si="0"/>
        <v>0</v>
      </c>
      <c r="F8" s="424">
        <f t="shared" si="0"/>
        <v>0</v>
      </c>
      <c r="G8" s="424">
        <f t="shared" si="0"/>
        <v>0</v>
      </c>
      <c r="H8" s="424"/>
      <c r="I8" s="424">
        <f t="shared" si="0"/>
        <v>0.72760800000000003</v>
      </c>
      <c r="J8" s="424">
        <f t="shared" si="0"/>
        <v>0</v>
      </c>
      <c r="K8" s="424">
        <f t="shared" si="0"/>
        <v>0</v>
      </c>
      <c r="L8" s="424">
        <f t="shared" si="0"/>
        <v>0</v>
      </c>
      <c r="M8" s="424">
        <f t="shared" si="0"/>
        <v>0.72760800000000003</v>
      </c>
      <c r="N8" s="424">
        <f t="shared" si="0"/>
        <v>0</v>
      </c>
      <c r="O8" s="431"/>
      <c r="P8" s="430"/>
      <c r="S8" s="47" t="s">
        <v>87</v>
      </c>
    </row>
    <row r="9" spans="1:34" ht="76.5" x14ac:dyDescent="0.25">
      <c r="A9" s="426">
        <v>1</v>
      </c>
      <c r="B9" s="427" t="s">
        <v>292</v>
      </c>
      <c r="C9" s="428">
        <v>0.25</v>
      </c>
      <c r="D9" s="428">
        <v>0.25</v>
      </c>
      <c r="E9" s="428"/>
      <c r="F9" s="428"/>
      <c r="G9" s="428">
        <v>0</v>
      </c>
      <c r="H9" s="427" t="s">
        <v>293</v>
      </c>
      <c r="I9" s="428">
        <v>0.29819999999999997</v>
      </c>
      <c r="J9" s="428"/>
      <c r="K9" s="428"/>
      <c r="L9" s="428"/>
      <c r="M9" s="428">
        <v>0.29819999999999997</v>
      </c>
      <c r="N9" s="428"/>
      <c r="O9" s="429" t="s">
        <v>294</v>
      </c>
      <c r="P9" s="432"/>
      <c r="S9" s="47" t="s">
        <v>87</v>
      </c>
    </row>
    <row r="10" spans="1:34" s="120" customFormat="1" ht="76.5" x14ac:dyDescent="0.25">
      <c r="A10" s="426">
        <v>2</v>
      </c>
      <c r="B10" s="427" t="s">
        <v>295</v>
      </c>
      <c r="C10" s="428">
        <v>0.36</v>
      </c>
      <c r="D10" s="428">
        <v>0.36</v>
      </c>
      <c r="E10" s="428"/>
      <c r="F10" s="428"/>
      <c r="G10" s="428">
        <v>0</v>
      </c>
      <c r="H10" s="427" t="s">
        <v>296</v>
      </c>
      <c r="I10" s="428">
        <v>0.42940800000000001</v>
      </c>
      <c r="J10" s="428"/>
      <c r="K10" s="428"/>
      <c r="L10" s="428"/>
      <c r="M10" s="428">
        <v>0.42940800000000001</v>
      </c>
      <c r="N10" s="428"/>
      <c r="O10" s="429" t="s">
        <v>297</v>
      </c>
      <c r="P10" s="429"/>
      <c r="S10" s="121" t="s">
        <v>87</v>
      </c>
    </row>
    <row r="11" spans="1:34" ht="25.5" outlineLevel="1" x14ac:dyDescent="0.25">
      <c r="A11" s="430" t="s">
        <v>27</v>
      </c>
      <c r="B11" s="433" t="s">
        <v>25</v>
      </c>
      <c r="C11" s="424">
        <f>SUM(C12:C21)</f>
        <v>9.9</v>
      </c>
      <c r="D11" s="424">
        <f t="shared" ref="D11:N11" si="1">SUM(D12:D21)</f>
        <v>8.2999999999999989</v>
      </c>
      <c r="E11" s="424">
        <f t="shared" si="1"/>
        <v>0</v>
      </c>
      <c r="F11" s="424">
        <f t="shared" si="1"/>
        <v>0</v>
      </c>
      <c r="G11" s="424">
        <f t="shared" si="1"/>
        <v>1.6</v>
      </c>
      <c r="H11" s="424">
        <f t="shared" si="1"/>
        <v>0</v>
      </c>
      <c r="I11" s="424">
        <f t="shared" si="1"/>
        <v>10.638799999999998</v>
      </c>
      <c r="J11" s="424">
        <f t="shared" si="1"/>
        <v>0</v>
      </c>
      <c r="K11" s="424">
        <f t="shared" si="1"/>
        <v>0</v>
      </c>
      <c r="L11" s="424">
        <f t="shared" si="1"/>
        <v>0</v>
      </c>
      <c r="M11" s="424">
        <f t="shared" si="1"/>
        <v>10.638799999999998</v>
      </c>
      <c r="N11" s="424">
        <f t="shared" si="1"/>
        <v>0</v>
      </c>
      <c r="O11" s="431"/>
      <c r="P11" s="430"/>
      <c r="S11" s="47" t="s">
        <v>87</v>
      </c>
    </row>
    <row r="12" spans="1:34" ht="76.5" outlineLevel="1" x14ac:dyDescent="0.25">
      <c r="A12" s="426">
        <v>1</v>
      </c>
      <c r="B12" s="427" t="s">
        <v>42</v>
      </c>
      <c r="C12" s="428">
        <v>2</v>
      </c>
      <c r="D12" s="428">
        <v>2</v>
      </c>
      <c r="E12" s="428"/>
      <c r="F12" s="428"/>
      <c r="G12" s="428">
        <v>0</v>
      </c>
      <c r="H12" s="427" t="s">
        <v>298</v>
      </c>
      <c r="I12" s="428">
        <v>2.3855999999999997</v>
      </c>
      <c r="J12" s="428"/>
      <c r="K12" s="428"/>
      <c r="L12" s="428"/>
      <c r="M12" s="428">
        <v>2.3855999999999997</v>
      </c>
      <c r="N12" s="428"/>
      <c r="O12" s="429" t="s">
        <v>299</v>
      </c>
      <c r="P12" s="429"/>
      <c r="S12" s="47" t="s">
        <v>87</v>
      </c>
    </row>
    <row r="13" spans="1:34" ht="114.75" outlineLevel="1" x14ac:dyDescent="0.25">
      <c r="A13" s="426">
        <v>2</v>
      </c>
      <c r="B13" s="427" t="s">
        <v>42</v>
      </c>
      <c r="C13" s="428">
        <v>1.3</v>
      </c>
      <c r="D13" s="428">
        <v>0.55000000000000004</v>
      </c>
      <c r="E13" s="428"/>
      <c r="F13" s="428"/>
      <c r="G13" s="428">
        <v>0.75</v>
      </c>
      <c r="H13" s="427" t="s">
        <v>300</v>
      </c>
      <c r="I13" s="428">
        <v>0.65603999999999996</v>
      </c>
      <c r="J13" s="428"/>
      <c r="K13" s="428"/>
      <c r="L13" s="428"/>
      <c r="M13" s="428">
        <v>0.65603999999999996</v>
      </c>
      <c r="N13" s="428"/>
      <c r="O13" s="429" t="s">
        <v>301</v>
      </c>
      <c r="P13" s="429"/>
      <c r="S13" s="47" t="s">
        <v>87</v>
      </c>
    </row>
    <row r="14" spans="1:34" ht="76.5" outlineLevel="1" x14ac:dyDescent="0.25">
      <c r="A14" s="426">
        <v>3</v>
      </c>
      <c r="B14" s="427" t="s">
        <v>42</v>
      </c>
      <c r="C14" s="428">
        <v>0.2</v>
      </c>
      <c r="D14" s="428">
        <v>0</v>
      </c>
      <c r="E14" s="428"/>
      <c r="F14" s="428"/>
      <c r="G14" s="428">
        <v>0.2</v>
      </c>
      <c r="H14" s="427" t="s">
        <v>302</v>
      </c>
      <c r="I14" s="428">
        <v>0.23855999999999997</v>
      </c>
      <c r="J14" s="428"/>
      <c r="K14" s="428"/>
      <c r="L14" s="428"/>
      <c r="M14" s="428">
        <v>0.23855999999999997</v>
      </c>
      <c r="N14" s="428"/>
      <c r="O14" s="429" t="s">
        <v>303</v>
      </c>
      <c r="P14" s="429"/>
      <c r="S14" s="47" t="s">
        <v>87</v>
      </c>
    </row>
    <row r="15" spans="1:34" ht="76.5" outlineLevel="1" x14ac:dyDescent="0.25">
      <c r="A15" s="426">
        <v>4</v>
      </c>
      <c r="B15" s="427" t="s">
        <v>42</v>
      </c>
      <c r="C15" s="428">
        <v>0.6</v>
      </c>
      <c r="D15" s="428">
        <v>0.6</v>
      </c>
      <c r="E15" s="428"/>
      <c r="F15" s="428"/>
      <c r="G15" s="428">
        <v>0</v>
      </c>
      <c r="H15" s="427" t="s">
        <v>304</v>
      </c>
      <c r="I15" s="428">
        <v>0.71567999999999998</v>
      </c>
      <c r="J15" s="428"/>
      <c r="K15" s="428"/>
      <c r="L15" s="428"/>
      <c r="M15" s="428">
        <v>0.71567999999999998</v>
      </c>
      <c r="N15" s="428"/>
      <c r="O15" s="429" t="s">
        <v>305</v>
      </c>
      <c r="P15" s="429"/>
      <c r="Q15" s="4"/>
      <c r="S15" s="47" t="s">
        <v>87</v>
      </c>
    </row>
    <row r="16" spans="1:34" ht="63.75" outlineLevel="1" x14ac:dyDescent="0.25">
      <c r="A16" s="426">
        <v>5</v>
      </c>
      <c r="B16" s="427" t="s">
        <v>42</v>
      </c>
      <c r="C16" s="428">
        <v>2.2000000000000002</v>
      </c>
      <c r="D16" s="428">
        <v>2.2000000000000002</v>
      </c>
      <c r="E16" s="428"/>
      <c r="F16" s="428"/>
      <c r="G16" s="428">
        <v>0</v>
      </c>
      <c r="H16" s="434" t="s">
        <v>306</v>
      </c>
      <c r="I16" s="428">
        <v>2.6241599999999998</v>
      </c>
      <c r="J16" s="428"/>
      <c r="K16" s="428"/>
      <c r="L16" s="428"/>
      <c r="M16" s="428">
        <v>2.6241599999999998</v>
      </c>
      <c r="N16" s="428"/>
      <c r="O16" s="429" t="s">
        <v>307</v>
      </c>
      <c r="P16" s="429"/>
      <c r="S16" s="47" t="s">
        <v>87</v>
      </c>
    </row>
    <row r="17" spans="1:19" ht="63.75" outlineLevel="1" x14ac:dyDescent="0.25">
      <c r="A17" s="426">
        <v>6</v>
      </c>
      <c r="B17" s="427" t="s">
        <v>42</v>
      </c>
      <c r="C17" s="428">
        <v>2</v>
      </c>
      <c r="D17" s="428">
        <v>2</v>
      </c>
      <c r="E17" s="428"/>
      <c r="F17" s="428"/>
      <c r="G17" s="428">
        <v>0</v>
      </c>
      <c r="H17" s="427" t="s">
        <v>308</v>
      </c>
      <c r="I17" s="428">
        <v>2.3855999999999997</v>
      </c>
      <c r="J17" s="428"/>
      <c r="K17" s="428"/>
      <c r="L17" s="428"/>
      <c r="M17" s="428">
        <v>2.3855999999999997</v>
      </c>
      <c r="N17" s="428"/>
      <c r="O17" s="429" t="s">
        <v>309</v>
      </c>
      <c r="P17" s="426"/>
      <c r="S17" s="47" t="s">
        <v>87</v>
      </c>
    </row>
    <row r="18" spans="1:19" ht="89.25" outlineLevel="1" x14ac:dyDescent="0.25">
      <c r="A18" s="426">
        <v>7</v>
      </c>
      <c r="B18" s="427" t="s">
        <v>42</v>
      </c>
      <c r="C18" s="428">
        <v>0.77</v>
      </c>
      <c r="D18" s="428">
        <v>0.52</v>
      </c>
      <c r="E18" s="428"/>
      <c r="F18" s="428"/>
      <c r="G18" s="428">
        <v>0.25</v>
      </c>
      <c r="H18" s="427" t="s">
        <v>310</v>
      </c>
      <c r="I18" s="428">
        <v>0.62025600000000003</v>
      </c>
      <c r="J18" s="428"/>
      <c r="K18" s="428"/>
      <c r="L18" s="428"/>
      <c r="M18" s="428">
        <v>0.62025600000000003</v>
      </c>
      <c r="N18" s="428"/>
      <c r="O18" s="429" t="s">
        <v>311</v>
      </c>
      <c r="P18" s="429"/>
      <c r="S18" s="47" t="s">
        <v>87</v>
      </c>
    </row>
    <row r="19" spans="1:19" ht="51" outlineLevel="1" x14ac:dyDescent="0.25">
      <c r="A19" s="426">
        <v>8</v>
      </c>
      <c r="B19" s="427" t="s">
        <v>312</v>
      </c>
      <c r="C19" s="428">
        <v>0.15</v>
      </c>
      <c r="D19" s="428">
        <v>0.15</v>
      </c>
      <c r="E19" s="428"/>
      <c r="F19" s="428"/>
      <c r="G19" s="428">
        <v>0</v>
      </c>
      <c r="H19" s="427" t="s">
        <v>313</v>
      </c>
      <c r="I19" s="428">
        <v>0.17892</v>
      </c>
      <c r="J19" s="428"/>
      <c r="K19" s="428"/>
      <c r="L19" s="428"/>
      <c r="M19" s="428">
        <v>0.17892</v>
      </c>
      <c r="N19" s="428"/>
      <c r="O19" s="429" t="s">
        <v>314</v>
      </c>
      <c r="P19" s="429"/>
      <c r="S19" s="47" t="s">
        <v>87</v>
      </c>
    </row>
    <row r="20" spans="1:19" ht="89.25" outlineLevel="1" x14ac:dyDescent="0.25">
      <c r="A20" s="426">
        <v>9</v>
      </c>
      <c r="B20" s="427" t="s">
        <v>42</v>
      </c>
      <c r="C20" s="428">
        <v>0.68</v>
      </c>
      <c r="D20" s="428">
        <v>0.28000000000000003</v>
      </c>
      <c r="E20" s="428"/>
      <c r="F20" s="428"/>
      <c r="G20" s="428">
        <v>0.4</v>
      </c>
      <c r="H20" s="427" t="s">
        <v>315</v>
      </c>
      <c r="I20" s="428">
        <v>0.333984</v>
      </c>
      <c r="J20" s="428"/>
      <c r="K20" s="428"/>
      <c r="L20" s="428"/>
      <c r="M20" s="428">
        <v>0.333984</v>
      </c>
      <c r="N20" s="428"/>
      <c r="O20" s="429" t="s">
        <v>316</v>
      </c>
      <c r="P20" s="429"/>
      <c r="S20" s="47" t="s">
        <v>87</v>
      </c>
    </row>
    <row r="21" spans="1:19" ht="63.75" outlineLevel="1" x14ac:dyDescent="0.25">
      <c r="A21" s="426">
        <v>10</v>
      </c>
      <c r="B21" s="427" t="s">
        <v>42</v>
      </c>
      <c r="C21" s="428" t="s">
        <v>317</v>
      </c>
      <c r="D21" s="428"/>
      <c r="E21" s="428"/>
      <c r="F21" s="428"/>
      <c r="G21" s="428" t="s">
        <v>317</v>
      </c>
      <c r="H21" s="427" t="s">
        <v>318</v>
      </c>
      <c r="I21" s="428">
        <v>0.5</v>
      </c>
      <c r="J21" s="428"/>
      <c r="K21" s="428"/>
      <c r="L21" s="428"/>
      <c r="M21" s="428">
        <v>0.5</v>
      </c>
      <c r="N21" s="428"/>
      <c r="O21" s="429" t="s">
        <v>319</v>
      </c>
      <c r="P21" s="429"/>
      <c r="S21" s="47" t="s">
        <v>87</v>
      </c>
    </row>
    <row r="22" spans="1:19" ht="25.5" outlineLevel="1" x14ac:dyDescent="0.25">
      <c r="A22" s="430" t="s">
        <v>26</v>
      </c>
      <c r="B22" s="433" t="s">
        <v>23</v>
      </c>
      <c r="C22" s="424">
        <f>C23</f>
        <v>1.8</v>
      </c>
      <c r="D22" s="424">
        <f t="shared" ref="D22:N22" si="2">D23</f>
        <v>0</v>
      </c>
      <c r="E22" s="424">
        <f t="shared" si="2"/>
        <v>0</v>
      </c>
      <c r="F22" s="424">
        <f t="shared" si="2"/>
        <v>0</v>
      </c>
      <c r="G22" s="424">
        <f t="shared" si="2"/>
        <v>1.8</v>
      </c>
      <c r="H22" s="424"/>
      <c r="I22" s="424">
        <f t="shared" si="2"/>
        <v>2.1470400000000001</v>
      </c>
      <c r="J22" s="424">
        <f t="shared" si="2"/>
        <v>0</v>
      </c>
      <c r="K22" s="424">
        <f t="shared" si="2"/>
        <v>0</v>
      </c>
      <c r="L22" s="424">
        <f t="shared" si="2"/>
        <v>0</v>
      </c>
      <c r="M22" s="424">
        <f t="shared" si="2"/>
        <v>2.1470400000000001</v>
      </c>
      <c r="N22" s="424">
        <f t="shared" si="2"/>
        <v>0</v>
      </c>
      <c r="O22" s="431"/>
      <c r="P22" s="431"/>
      <c r="S22" s="47" t="s">
        <v>87</v>
      </c>
    </row>
    <row r="23" spans="1:19" ht="51" outlineLevel="1" x14ac:dyDescent="0.25">
      <c r="A23" s="426">
        <v>1</v>
      </c>
      <c r="B23" s="427" t="s">
        <v>320</v>
      </c>
      <c r="C23" s="428">
        <v>1.8</v>
      </c>
      <c r="D23" s="428">
        <v>0</v>
      </c>
      <c r="E23" s="428"/>
      <c r="F23" s="428"/>
      <c r="G23" s="428">
        <v>1.8</v>
      </c>
      <c r="H23" s="427" t="s">
        <v>321</v>
      </c>
      <c r="I23" s="428">
        <v>2.1470400000000001</v>
      </c>
      <c r="J23" s="428"/>
      <c r="K23" s="428"/>
      <c r="L23" s="428"/>
      <c r="M23" s="428">
        <v>2.1470400000000001</v>
      </c>
      <c r="N23" s="428"/>
      <c r="O23" s="429" t="s">
        <v>322</v>
      </c>
      <c r="P23" s="429"/>
      <c r="S23" s="47" t="s">
        <v>87</v>
      </c>
    </row>
    <row r="24" spans="1:19" ht="25.5" outlineLevel="1" x14ac:dyDescent="0.25">
      <c r="A24" s="430" t="s">
        <v>24</v>
      </c>
      <c r="B24" s="433" t="s">
        <v>323</v>
      </c>
      <c r="C24" s="424">
        <f>C25</f>
        <v>0.12</v>
      </c>
      <c r="D24" s="424">
        <f t="shared" ref="D24:N24" si="3">D25</f>
        <v>0.12</v>
      </c>
      <c r="E24" s="424">
        <f t="shared" si="3"/>
        <v>0</v>
      </c>
      <c r="F24" s="424">
        <f t="shared" si="3"/>
        <v>0</v>
      </c>
      <c r="G24" s="424">
        <f t="shared" si="3"/>
        <v>0</v>
      </c>
      <c r="H24" s="424"/>
      <c r="I24" s="424">
        <f t="shared" si="3"/>
        <v>0.14313600000000001</v>
      </c>
      <c r="J24" s="424">
        <f t="shared" si="3"/>
        <v>0</v>
      </c>
      <c r="K24" s="424">
        <f t="shared" si="3"/>
        <v>0</v>
      </c>
      <c r="L24" s="424">
        <f t="shared" si="3"/>
        <v>0</v>
      </c>
      <c r="M24" s="424">
        <f t="shared" si="3"/>
        <v>0.14313600000000001</v>
      </c>
      <c r="N24" s="424">
        <f t="shared" si="3"/>
        <v>0</v>
      </c>
      <c r="O24" s="431"/>
      <c r="P24" s="431"/>
      <c r="S24" s="47" t="s">
        <v>87</v>
      </c>
    </row>
    <row r="25" spans="1:19" s="588" customFormat="1" ht="63.75" outlineLevel="1" x14ac:dyDescent="0.25">
      <c r="A25" s="426">
        <v>1</v>
      </c>
      <c r="B25" s="427" t="s">
        <v>324</v>
      </c>
      <c r="C25" s="428">
        <v>0.12</v>
      </c>
      <c r="D25" s="428">
        <v>0.12</v>
      </c>
      <c r="E25" s="428"/>
      <c r="F25" s="428"/>
      <c r="G25" s="428">
        <v>0</v>
      </c>
      <c r="H25" s="427" t="s">
        <v>325</v>
      </c>
      <c r="I25" s="428">
        <v>0.14313600000000001</v>
      </c>
      <c r="J25" s="428"/>
      <c r="K25" s="428"/>
      <c r="L25" s="428"/>
      <c r="M25" s="428">
        <v>0.14313600000000001</v>
      </c>
      <c r="N25" s="428"/>
      <c r="O25" s="429" t="s">
        <v>326</v>
      </c>
      <c r="P25" s="429"/>
      <c r="S25" s="554" t="s">
        <v>87</v>
      </c>
    </row>
    <row r="26" spans="1:19" s="126" customFormat="1" ht="25.5" x14ac:dyDescent="0.2">
      <c r="A26" s="208">
        <f>A25+A23+A21+A10</f>
        <v>14</v>
      </c>
      <c r="B26" s="155" t="s">
        <v>109</v>
      </c>
      <c r="C26" s="155">
        <f>C24+C22+C11+C8</f>
        <v>12.43</v>
      </c>
      <c r="D26" s="155">
        <f t="shared" ref="D26:N26" si="4">D24+D22+D11+D8</f>
        <v>9.0299999999999976</v>
      </c>
      <c r="E26" s="155">
        <f t="shared" si="4"/>
        <v>0</v>
      </c>
      <c r="F26" s="155">
        <f t="shared" si="4"/>
        <v>0</v>
      </c>
      <c r="G26" s="155">
        <f t="shared" si="4"/>
        <v>3.4000000000000004</v>
      </c>
      <c r="H26" s="155">
        <f t="shared" si="4"/>
        <v>0</v>
      </c>
      <c r="I26" s="155">
        <f t="shared" si="4"/>
        <v>13.656583999999999</v>
      </c>
      <c r="J26" s="155">
        <f t="shared" si="4"/>
        <v>0</v>
      </c>
      <c r="K26" s="155">
        <f t="shared" si="4"/>
        <v>0</v>
      </c>
      <c r="L26" s="155">
        <f t="shared" si="4"/>
        <v>0</v>
      </c>
      <c r="M26" s="155">
        <f t="shared" si="4"/>
        <v>13.656583999999999</v>
      </c>
      <c r="N26" s="155">
        <f t="shared" si="4"/>
        <v>0</v>
      </c>
      <c r="O26" s="165"/>
      <c r="P26" s="226"/>
      <c r="S26" s="127" t="s">
        <v>87</v>
      </c>
    </row>
    <row r="27" spans="1:19" ht="8.25" customHeight="1" x14ac:dyDescent="0.25">
      <c r="S27" s="47" t="s">
        <v>87</v>
      </c>
    </row>
    <row r="28" spans="1:19" ht="25.5" hidden="1" x14ac:dyDescent="0.25">
      <c r="S28" s="47" t="s">
        <v>87</v>
      </c>
    </row>
    <row r="29" spans="1:19" ht="3.75" customHeight="1" x14ac:dyDescent="0.25">
      <c r="M29" s="782"/>
      <c r="N29" s="782"/>
      <c r="O29" s="782"/>
      <c r="P29" s="782"/>
      <c r="S29" s="47" t="s">
        <v>87</v>
      </c>
    </row>
    <row r="30" spans="1:19" x14ac:dyDescent="0.25">
      <c r="M30" s="782" t="s">
        <v>624</v>
      </c>
      <c r="N30" s="782"/>
      <c r="O30" s="782"/>
      <c r="P30" s="782"/>
    </row>
    <row r="31" spans="1:19" x14ac:dyDescent="0.25">
      <c r="M31" s="782"/>
      <c r="N31" s="782"/>
      <c r="O31" s="782"/>
      <c r="P31" s="782"/>
    </row>
  </sheetData>
  <mergeCells count="15">
    <mergeCell ref="M30:P31"/>
    <mergeCell ref="M29:P29"/>
    <mergeCell ref="A2:P2"/>
    <mergeCell ref="A1:P1"/>
    <mergeCell ref="A3:P3"/>
    <mergeCell ref="A5:A6"/>
    <mergeCell ref="B5:B6"/>
    <mergeCell ref="A4:P4"/>
    <mergeCell ref="O5:O6"/>
    <mergeCell ref="P5:P6"/>
    <mergeCell ref="C5:C6"/>
    <mergeCell ref="D5:G5"/>
    <mergeCell ref="H5:H6"/>
    <mergeCell ref="I5:I6"/>
    <mergeCell ref="J5:N5"/>
  </mergeCells>
  <phoneticPr fontId="27" type="noConversion"/>
  <printOptions horizontalCentered="1"/>
  <pageMargins left="0.39370078740157483" right="0.39370078740157483" top="0.39370078740157483" bottom="0.39370078740157483" header="0.11811023622047245" footer="0.27559055118110237"/>
  <pageSetup paperSize="9" scale="79" fitToHeight="100" orientation="landscape" r:id="rId1"/>
  <headerFooter>
    <oddFooter>&amp;L&amp;"Times New Roman,nghiêng"&amp;9Phụ lục &amp;A&amp;R&amp;10&amp;P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
  <sheetViews>
    <sheetView showZeros="0" zoomScaleSheetLayoutView="70" workbookViewId="0">
      <selection sqref="A1:P40"/>
    </sheetView>
  </sheetViews>
  <sheetFormatPr defaultColWidth="8.875" defaultRowHeight="12.75" outlineLevelRow="1" x14ac:dyDescent="0.25"/>
  <cols>
    <col min="1" max="1" width="4.375" style="1" customWidth="1"/>
    <col min="2" max="2" width="22.25" style="2" customWidth="1"/>
    <col min="3" max="3" width="9.125" style="1" customWidth="1"/>
    <col min="4" max="4" width="7.125" style="1" customWidth="1"/>
    <col min="5" max="6" width="6.125" style="1" customWidth="1"/>
    <col min="7" max="7" width="7.625" style="1" customWidth="1"/>
    <col min="8" max="8" width="14.375" style="1" customWidth="1"/>
    <col min="9" max="9" width="10.625" style="1" customWidth="1"/>
    <col min="10" max="14" width="6.625" style="1" customWidth="1"/>
    <col min="15" max="15" width="39.125" style="2" customWidth="1"/>
    <col min="16" max="16" width="6.375" style="1" customWidth="1"/>
    <col min="17" max="16384" width="8.875" style="1"/>
  </cols>
  <sheetData>
    <row r="1" spans="1:52" s="16" customFormat="1" ht="20.100000000000001" customHeight="1" x14ac:dyDescent="0.25">
      <c r="A1" s="761" t="s">
        <v>137</v>
      </c>
      <c r="B1" s="761"/>
      <c r="C1" s="761"/>
      <c r="D1" s="761"/>
      <c r="E1" s="761"/>
      <c r="F1" s="761"/>
      <c r="G1" s="761"/>
      <c r="H1" s="761"/>
      <c r="I1" s="761"/>
      <c r="J1" s="761"/>
      <c r="K1" s="761"/>
      <c r="L1" s="761"/>
      <c r="M1" s="761"/>
      <c r="N1" s="761"/>
      <c r="O1" s="761"/>
      <c r="P1" s="761"/>
      <c r="Q1" s="246"/>
      <c r="R1" s="246"/>
      <c r="S1" s="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row>
    <row r="2" spans="1:52" s="16" customFormat="1" ht="20.100000000000001" customHeight="1" x14ac:dyDescent="0.25">
      <c r="A2" s="761" t="s">
        <v>46</v>
      </c>
      <c r="B2" s="761"/>
      <c r="C2" s="761"/>
      <c r="D2" s="761"/>
      <c r="E2" s="761"/>
      <c r="F2" s="761"/>
      <c r="G2" s="761"/>
      <c r="H2" s="761"/>
      <c r="I2" s="761"/>
      <c r="J2" s="761"/>
      <c r="K2" s="761"/>
      <c r="L2" s="761"/>
      <c r="M2" s="761"/>
      <c r="N2" s="761"/>
      <c r="O2" s="761"/>
      <c r="P2" s="761"/>
      <c r="Q2" s="246"/>
      <c r="R2" s="246"/>
      <c r="S2" s="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row>
    <row r="3" spans="1:52"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52" s="15" customFormat="1" ht="15" customHeight="1" x14ac:dyDescent="0.25">
      <c r="A4" s="774"/>
      <c r="B4" s="774"/>
      <c r="C4" s="774"/>
      <c r="D4" s="774"/>
      <c r="E4" s="774"/>
      <c r="F4" s="774"/>
      <c r="G4" s="774"/>
      <c r="H4" s="774"/>
      <c r="I4" s="774"/>
      <c r="J4" s="774"/>
      <c r="K4" s="774"/>
      <c r="L4" s="774"/>
      <c r="M4" s="774"/>
      <c r="N4" s="774"/>
      <c r="O4" s="774"/>
      <c r="P4" s="774"/>
      <c r="S4" s="47" t="s">
        <v>87</v>
      </c>
    </row>
    <row r="5" spans="1:52" s="247" customFormat="1" ht="20.100000000000001" customHeight="1" x14ac:dyDescent="0.25">
      <c r="A5" s="783" t="s">
        <v>21</v>
      </c>
      <c r="B5" s="784" t="s">
        <v>41</v>
      </c>
      <c r="C5" s="784" t="s">
        <v>40</v>
      </c>
      <c r="D5" s="784" t="s">
        <v>73</v>
      </c>
      <c r="E5" s="784"/>
      <c r="F5" s="784"/>
      <c r="G5" s="784"/>
      <c r="H5" s="784" t="s">
        <v>72</v>
      </c>
      <c r="I5" s="784" t="s">
        <v>16</v>
      </c>
      <c r="J5" s="784" t="s">
        <v>15</v>
      </c>
      <c r="K5" s="784"/>
      <c r="L5" s="784"/>
      <c r="M5" s="784"/>
      <c r="N5" s="784"/>
      <c r="O5" s="784" t="s">
        <v>44</v>
      </c>
      <c r="P5" s="784" t="s">
        <v>14</v>
      </c>
      <c r="S5" s="47" t="s">
        <v>87</v>
      </c>
    </row>
    <row r="6" spans="1:52" s="3" customFormat="1" ht="61.5" customHeight="1" x14ac:dyDescent="0.25">
      <c r="A6" s="783"/>
      <c r="B6" s="784"/>
      <c r="C6" s="784"/>
      <c r="D6" s="522" t="s">
        <v>13</v>
      </c>
      <c r="E6" s="522" t="s">
        <v>12</v>
      </c>
      <c r="F6" s="522" t="s">
        <v>37</v>
      </c>
      <c r="G6" s="522" t="s">
        <v>36</v>
      </c>
      <c r="H6" s="784"/>
      <c r="I6" s="784"/>
      <c r="J6" s="522" t="s">
        <v>10</v>
      </c>
      <c r="K6" s="522" t="s">
        <v>9</v>
      </c>
      <c r="L6" s="522" t="s">
        <v>43</v>
      </c>
      <c r="M6" s="522" t="s">
        <v>35</v>
      </c>
      <c r="N6" s="522" t="s">
        <v>6</v>
      </c>
      <c r="O6" s="784"/>
      <c r="P6" s="784"/>
      <c r="S6" s="47" t="s">
        <v>87</v>
      </c>
    </row>
    <row r="7" spans="1:52" ht="25.5" x14ac:dyDescent="0.25">
      <c r="A7" s="593">
        <v>-1</v>
      </c>
      <c r="B7" s="593">
        <v>-2</v>
      </c>
      <c r="C7" s="593" t="s">
        <v>34</v>
      </c>
      <c r="D7" s="593">
        <v>-4</v>
      </c>
      <c r="E7" s="593">
        <v>-5</v>
      </c>
      <c r="F7" s="593">
        <v>-6</v>
      </c>
      <c r="G7" s="593">
        <v>-7</v>
      </c>
      <c r="H7" s="593">
        <v>-8</v>
      </c>
      <c r="I7" s="593" t="s">
        <v>33</v>
      </c>
      <c r="J7" s="593">
        <v>-10</v>
      </c>
      <c r="K7" s="593">
        <v>-11</v>
      </c>
      <c r="L7" s="593">
        <v>-12</v>
      </c>
      <c r="M7" s="593">
        <v>-13</v>
      </c>
      <c r="N7" s="593">
        <v>-14</v>
      </c>
      <c r="O7" s="593">
        <v>-15</v>
      </c>
      <c r="P7" s="593">
        <v>-16</v>
      </c>
      <c r="S7" s="47" t="s">
        <v>87</v>
      </c>
    </row>
    <row r="8" spans="1:52" s="3" customFormat="1" ht="25.5" x14ac:dyDescent="0.25">
      <c r="A8" s="340" t="s">
        <v>31</v>
      </c>
      <c r="B8" s="293" t="s">
        <v>30</v>
      </c>
      <c r="C8" s="251">
        <f>C9+C10+C11+C12+C13</f>
        <v>1.67</v>
      </c>
      <c r="D8" s="251">
        <f t="shared" ref="D8:N8" si="0">D9+D10+D11+D12+D13</f>
        <v>0.3</v>
      </c>
      <c r="E8" s="251">
        <f t="shared" si="0"/>
        <v>0.2</v>
      </c>
      <c r="F8" s="251">
        <f t="shared" si="0"/>
        <v>0</v>
      </c>
      <c r="G8" s="251">
        <f t="shared" si="0"/>
        <v>1.17</v>
      </c>
      <c r="H8" s="251"/>
      <c r="I8" s="251">
        <f t="shared" si="0"/>
        <v>2.6297649999999999</v>
      </c>
      <c r="J8" s="251">
        <f t="shared" si="0"/>
        <v>0</v>
      </c>
      <c r="K8" s="251">
        <f t="shared" si="0"/>
        <v>0</v>
      </c>
      <c r="L8" s="251">
        <f t="shared" si="0"/>
        <v>0</v>
      </c>
      <c r="M8" s="251">
        <f t="shared" si="0"/>
        <v>2.6297649999999999</v>
      </c>
      <c r="N8" s="251">
        <f t="shared" si="0"/>
        <v>0</v>
      </c>
      <c r="O8" s="340"/>
      <c r="P8" s="273"/>
      <c r="S8" s="45" t="s">
        <v>87</v>
      </c>
    </row>
    <row r="9" spans="1:52" ht="45" x14ac:dyDescent="0.25">
      <c r="A9" s="341">
        <v>1</v>
      </c>
      <c r="B9" s="343" t="s">
        <v>245</v>
      </c>
      <c r="C9" s="252">
        <v>0.02</v>
      </c>
      <c r="D9" s="346">
        <v>0</v>
      </c>
      <c r="E9" s="346"/>
      <c r="F9" s="346"/>
      <c r="G9" s="252">
        <v>0.02</v>
      </c>
      <c r="H9" s="341" t="s">
        <v>259</v>
      </c>
      <c r="I9" s="346">
        <v>0.2</v>
      </c>
      <c r="J9" s="346"/>
      <c r="K9" s="346"/>
      <c r="L9" s="346"/>
      <c r="M9" s="346">
        <v>0.2</v>
      </c>
      <c r="N9" s="346"/>
      <c r="O9" s="349" t="s">
        <v>606</v>
      </c>
      <c r="P9" s="131"/>
      <c r="S9" s="47" t="s">
        <v>87</v>
      </c>
    </row>
    <row r="10" spans="1:52" s="254" customFormat="1" ht="45" x14ac:dyDescent="0.25">
      <c r="A10" s="341">
        <v>2</v>
      </c>
      <c r="B10" s="343" t="s">
        <v>246</v>
      </c>
      <c r="C10" s="252">
        <v>0.1</v>
      </c>
      <c r="D10" s="346">
        <v>0</v>
      </c>
      <c r="E10" s="346"/>
      <c r="F10" s="346"/>
      <c r="G10" s="253">
        <v>0.1</v>
      </c>
      <c r="H10" s="341" t="s">
        <v>260</v>
      </c>
      <c r="I10" s="346">
        <v>1</v>
      </c>
      <c r="J10" s="346"/>
      <c r="K10" s="346"/>
      <c r="L10" s="346"/>
      <c r="M10" s="346">
        <v>1</v>
      </c>
      <c r="N10" s="348"/>
      <c r="O10" s="349" t="s">
        <v>607</v>
      </c>
      <c r="P10" s="131"/>
    </row>
    <row r="11" spans="1:52" s="254" customFormat="1" ht="60" x14ac:dyDescent="0.25">
      <c r="A11" s="341">
        <v>3</v>
      </c>
      <c r="B11" s="343" t="s">
        <v>247</v>
      </c>
      <c r="C11" s="252">
        <v>1</v>
      </c>
      <c r="D11" s="346">
        <v>0</v>
      </c>
      <c r="E11" s="341">
        <v>0.2</v>
      </c>
      <c r="F11" s="341"/>
      <c r="G11" s="255">
        <v>0.8</v>
      </c>
      <c r="H11" s="341" t="s">
        <v>261</v>
      </c>
      <c r="I11" s="346">
        <v>0.96423999999999987</v>
      </c>
      <c r="J11" s="341"/>
      <c r="K11" s="341"/>
      <c r="L11" s="341"/>
      <c r="M11" s="346">
        <v>0.96423999999999987</v>
      </c>
      <c r="N11" s="341"/>
      <c r="O11" s="349" t="s">
        <v>288</v>
      </c>
      <c r="P11" s="131"/>
    </row>
    <row r="12" spans="1:52" s="254" customFormat="1" ht="75" x14ac:dyDescent="0.25">
      <c r="A12" s="589">
        <v>4</v>
      </c>
      <c r="B12" s="590" t="s">
        <v>536</v>
      </c>
      <c r="C12" s="252">
        <v>0.4</v>
      </c>
      <c r="D12" s="591">
        <v>0.3</v>
      </c>
      <c r="E12" s="589"/>
      <c r="F12" s="589"/>
      <c r="G12" s="255">
        <v>0.1</v>
      </c>
      <c r="H12" s="589" t="s">
        <v>537</v>
      </c>
      <c r="I12" s="591">
        <v>0.36</v>
      </c>
      <c r="J12" s="589"/>
      <c r="K12" s="589"/>
      <c r="L12" s="589"/>
      <c r="M12" s="591">
        <v>0.36</v>
      </c>
      <c r="N12" s="589"/>
      <c r="O12" s="592" t="s">
        <v>535</v>
      </c>
      <c r="P12" s="131"/>
    </row>
    <row r="13" spans="1:52" s="254" customFormat="1" ht="45" x14ac:dyDescent="0.25">
      <c r="A13" s="341">
        <v>5</v>
      </c>
      <c r="B13" s="343" t="s">
        <v>248</v>
      </c>
      <c r="C13" s="256">
        <v>0.15</v>
      </c>
      <c r="D13" s="346">
        <v>0</v>
      </c>
      <c r="E13" s="346"/>
      <c r="F13" s="346"/>
      <c r="G13" s="256">
        <v>0.15</v>
      </c>
      <c r="H13" s="341" t="s">
        <v>262</v>
      </c>
      <c r="I13" s="346">
        <v>0.10552499999999999</v>
      </c>
      <c r="J13" s="346"/>
      <c r="K13" s="346"/>
      <c r="L13" s="346"/>
      <c r="M13" s="346">
        <v>0.10552499999999999</v>
      </c>
      <c r="N13" s="346"/>
      <c r="O13" s="349" t="s">
        <v>288</v>
      </c>
      <c r="P13" s="131"/>
    </row>
    <row r="14" spans="1:52" s="254" customFormat="1" ht="28.5" outlineLevel="1" x14ac:dyDescent="0.25">
      <c r="A14" s="342" t="s">
        <v>27</v>
      </c>
      <c r="B14" s="344" t="s">
        <v>28</v>
      </c>
      <c r="C14" s="256">
        <f>SUM(C15:C18)</f>
        <v>0.17000000000000004</v>
      </c>
      <c r="D14" s="256">
        <f t="shared" ref="D14:N14" si="1">SUM(D15:D18)</f>
        <v>0.13</v>
      </c>
      <c r="E14" s="256">
        <f t="shared" si="1"/>
        <v>0</v>
      </c>
      <c r="F14" s="256">
        <f t="shared" si="1"/>
        <v>0</v>
      </c>
      <c r="G14" s="256">
        <f t="shared" si="1"/>
        <v>0.04</v>
      </c>
      <c r="H14" s="256">
        <f t="shared" si="1"/>
        <v>0</v>
      </c>
      <c r="I14" s="256">
        <f t="shared" si="1"/>
        <v>0.19788299999999998</v>
      </c>
      <c r="J14" s="256">
        <f t="shared" si="1"/>
        <v>0</v>
      </c>
      <c r="K14" s="256">
        <f t="shared" si="1"/>
        <v>0</v>
      </c>
      <c r="L14" s="256">
        <f t="shared" si="1"/>
        <v>0</v>
      </c>
      <c r="M14" s="256">
        <f t="shared" si="1"/>
        <v>0.19788299999999998</v>
      </c>
      <c r="N14" s="256">
        <f t="shared" si="1"/>
        <v>0</v>
      </c>
      <c r="O14" s="350"/>
      <c r="P14" s="134"/>
    </row>
    <row r="15" spans="1:52" s="254" customFormat="1" ht="60" x14ac:dyDescent="0.25">
      <c r="A15" s="341">
        <v>1</v>
      </c>
      <c r="B15" s="343" t="s">
        <v>249</v>
      </c>
      <c r="C15" s="172">
        <v>0.05</v>
      </c>
      <c r="D15" s="346">
        <v>0.05</v>
      </c>
      <c r="E15" s="341"/>
      <c r="F15" s="341"/>
      <c r="G15" s="172">
        <v>0</v>
      </c>
      <c r="H15" s="341" t="s">
        <v>263</v>
      </c>
      <c r="I15" s="346">
        <v>5.9639999999999992E-2</v>
      </c>
      <c r="J15" s="341"/>
      <c r="K15" s="341"/>
      <c r="L15" s="341"/>
      <c r="M15" s="346">
        <v>5.9639999999999992E-2</v>
      </c>
      <c r="N15" s="341"/>
      <c r="O15" s="341" t="s">
        <v>289</v>
      </c>
      <c r="P15" s="131"/>
    </row>
    <row r="16" spans="1:52" s="254" customFormat="1" ht="105" x14ac:dyDescent="0.25">
      <c r="A16" s="341">
        <v>2</v>
      </c>
      <c r="B16" s="343" t="s">
        <v>250</v>
      </c>
      <c r="C16" s="257">
        <v>0.1</v>
      </c>
      <c r="D16" s="346">
        <v>0.08</v>
      </c>
      <c r="E16" s="341"/>
      <c r="F16" s="341"/>
      <c r="G16" s="257">
        <v>0.02</v>
      </c>
      <c r="H16" s="341" t="s">
        <v>264</v>
      </c>
      <c r="I16" s="346">
        <v>0.11927999999999998</v>
      </c>
      <c r="J16" s="341"/>
      <c r="K16" s="341"/>
      <c r="L16" s="341"/>
      <c r="M16" s="346">
        <v>0.11927999999999998</v>
      </c>
      <c r="N16" s="341"/>
      <c r="O16" s="341" t="s">
        <v>529</v>
      </c>
      <c r="P16" s="131"/>
    </row>
    <row r="17" spans="1:62" s="254" customFormat="1" ht="75" x14ac:dyDescent="0.25">
      <c r="A17" s="341">
        <v>3</v>
      </c>
      <c r="B17" s="343" t="s">
        <v>251</v>
      </c>
      <c r="C17" s="253">
        <v>0.01</v>
      </c>
      <c r="D17" s="346">
        <v>0</v>
      </c>
      <c r="E17" s="346"/>
      <c r="F17" s="346"/>
      <c r="G17" s="253">
        <v>0.01</v>
      </c>
      <c r="H17" s="341" t="s">
        <v>265</v>
      </c>
      <c r="I17" s="346">
        <v>7.0349999999999996E-3</v>
      </c>
      <c r="J17" s="346"/>
      <c r="K17" s="346"/>
      <c r="L17" s="346"/>
      <c r="M17" s="346">
        <v>7.0349999999999996E-3</v>
      </c>
      <c r="N17" s="346"/>
      <c r="O17" s="349" t="s">
        <v>530</v>
      </c>
      <c r="P17" s="131"/>
    </row>
    <row r="18" spans="1:62" s="3" customFormat="1" ht="75" outlineLevel="1" x14ac:dyDescent="0.25">
      <c r="A18" s="341">
        <v>5</v>
      </c>
      <c r="B18" s="343" t="s">
        <v>253</v>
      </c>
      <c r="C18" s="251">
        <v>0.01</v>
      </c>
      <c r="D18" s="346">
        <v>0</v>
      </c>
      <c r="E18" s="341"/>
      <c r="F18" s="341"/>
      <c r="G18" s="251">
        <v>0.01</v>
      </c>
      <c r="H18" s="341" t="s">
        <v>267</v>
      </c>
      <c r="I18" s="346">
        <v>1.1927999999999999E-2</v>
      </c>
      <c r="J18" s="341"/>
      <c r="K18" s="341"/>
      <c r="L18" s="341"/>
      <c r="M18" s="346">
        <v>1.1927999999999999E-2</v>
      </c>
      <c r="N18" s="341"/>
      <c r="O18" s="349" t="s">
        <v>530</v>
      </c>
      <c r="P18" s="135"/>
      <c r="S18" s="45" t="s">
        <v>87</v>
      </c>
    </row>
    <row r="19" spans="1:62" ht="28.5" outlineLevel="1" x14ac:dyDescent="0.25">
      <c r="A19" s="342" t="s">
        <v>26</v>
      </c>
      <c r="B19" s="345" t="s">
        <v>254</v>
      </c>
      <c r="C19" s="252">
        <v>0.08</v>
      </c>
      <c r="D19" s="347">
        <v>0.02</v>
      </c>
      <c r="E19" s="347">
        <f t="shared" ref="E19:F19" si="2">E20+E21</f>
        <v>0</v>
      </c>
      <c r="F19" s="347">
        <f t="shared" si="2"/>
        <v>0</v>
      </c>
      <c r="G19" s="252">
        <v>6.0000000000000005E-2</v>
      </c>
      <c r="H19" s="347"/>
      <c r="I19" s="347">
        <v>9.5423999999999995E-2</v>
      </c>
      <c r="J19" s="347">
        <v>0</v>
      </c>
      <c r="K19" s="347">
        <v>0</v>
      </c>
      <c r="L19" s="347">
        <v>0</v>
      </c>
      <c r="M19" s="347">
        <v>9.5423999999999995E-2</v>
      </c>
      <c r="N19" s="347">
        <v>0</v>
      </c>
      <c r="O19" s="350"/>
      <c r="P19" s="135"/>
      <c r="S19" s="47" t="s">
        <v>87</v>
      </c>
    </row>
    <row r="20" spans="1:62" s="3" customFormat="1" ht="45" x14ac:dyDescent="0.25">
      <c r="A20" s="341">
        <v>1</v>
      </c>
      <c r="B20" s="343" t="s">
        <v>255</v>
      </c>
      <c r="C20" s="251">
        <v>0.03</v>
      </c>
      <c r="D20" s="346">
        <v>0.02</v>
      </c>
      <c r="E20" s="346"/>
      <c r="F20" s="346"/>
      <c r="G20" s="251">
        <v>0.01</v>
      </c>
      <c r="H20" s="341" t="s">
        <v>268</v>
      </c>
      <c r="I20" s="346">
        <v>3.5784000000000003E-2</v>
      </c>
      <c r="J20" s="346"/>
      <c r="K20" s="346"/>
      <c r="L20" s="346"/>
      <c r="M20" s="346">
        <v>3.5784000000000003E-2</v>
      </c>
      <c r="N20" s="346"/>
      <c r="O20" s="349" t="s">
        <v>291</v>
      </c>
      <c r="P20" s="135"/>
      <c r="S20" s="45" t="s">
        <v>87</v>
      </c>
    </row>
    <row r="21" spans="1:62" ht="45" outlineLevel="1" x14ac:dyDescent="0.25">
      <c r="A21" s="341">
        <v>2</v>
      </c>
      <c r="B21" s="343" t="s">
        <v>256</v>
      </c>
      <c r="C21" s="252">
        <v>0.05</v>
      </c>
      <c r="D21" s="346">
        <v>0</v>
      </c>
      <c r="E21" s="346"/>
      <c r="F21" s="346"/>
      <c r="G21" s="258">
        <v>0.05</v>
      </c>
      <c r="H21" s="341" t="s">
        <v>269</v>
      </c>
      <c r="I21" s="346">
        <v>5.9639999999999992E-2</v>
      </c>
      <c r="J21" s="346"/>
      <c r="K21" s="346"/>
      <c r="L21" s="346"/>
      <c r="M21" s="346">
        <v>5.9639999999999992E-2</v>
      </c>
      <c r="N21" s="346"/>
      <c r="O21" s="349" t="s">
        <v>531</v>
      </c>
      <c r="P21" s="135"/>
      <c r="S21" s="47" t="s">
        <v>87</v>
      </c>
    </row>
    <row r="22" spans="1:62" ht="25.5" outlineLevel="1" x14ac:dyDescent="0.25">
      <c r="A22" s="342" t="s">
        <v>24</v>
      </c>
      <c r="B22" s="293" t="s">
        <v>25</v>
      </c>
      <c r="C22" s="251">
        <f>SUM(C23:C37)</f>
        <v>2.75</v>
      </c>
      <c r="D22" s="251">
        <f t="shared" ref="D22:N22" si="3">SUM(D23:D37)</f>
        <v>1.1200000000000001</v>
      </c>
      <c r="E22" s="251">
        <f t="shared" si="3"/>
        <v>0</v>
      </c>
      <c r="F22" s="251">
        <f t="shared" si="3"/>
        <v>0</v>
      </c>
      <c r="G22" s="251">
        <f t="shared" si="3"/>
        <v>1.6300000000000001</v>
      </c>
      <c r="H22" s="251">
        <f t="shared" si="3"/>
        <v>0</v>
      </c>
      <c r="I22" s="251">
        <f t="shared" si="3"/>
        <v>3.1394909999999991</v>
      </c>
      <c r="J22" s="251">
        <f t="shared" si="3"/>
        <v>0</v>
      </c>
      <c r="K22" s="251">
        <f t="shared" si="3"/>
        <v>0</v>
      </c>
      <c r="L22" s="251">
        <f t="shared" si="3"/>
        <v>0</v>
      </c>
      <c r="M22" s="251">
        <f t="shared" si="3"/>
        <v>3.1394909999999991</v>
      </c>
      <c r="N22" s="251">
        <f t="shared" si="3"/>
        <v>0</v>
      </c>
      <c r="O22" s="350"/>
      <c r="P22" s="135"/>
      <c r="S22" s="47" t="s">
        <v>87</v>
      </c>
    </row>
    <row r="23" spans="1:62" ht="45" outlineLevel="1" x14ac:dyDescent="0.25">
      <c r="A23" s="341">
        <v>1</v>
      </c>
      <c r="B23" s="343" t="s">
        <v>257</v>
      </c>
      <c r="C23" s="252">
        <v>0.1</v>
      </c>
      <c r="D23" s="346">
        <v>0.1</v>
      </c>
      <c r="E23" s="346"/>
      <c r="F23" s="346"/>
      <c r="G23" s="258">
        <v>0</v>
      </c>
      <c r="H23" s="341" t="s">
        <v>270</v>
      </c>
      <c r="I23" s="346">
        <v>0.11927999999999998</v>
      </c>
      <c r="J23" s="346"/>
      <c r="K23" s="346"/>
      <c r="L23" s="346"/>
      <c r="M23" s="346">
        <v>0.11927999999999998</v>
      </c>
      <c r="N23" s="341"/>
      <c r="O23" s="349" t="s">
        <v>608</v>
      </c>
      <c r="P23" s="135"/>
      <c r="S23" s="47" t="s">
        <v>87</v>
      </c>
    </row>
    <row r="24" spans="1:62" ht="45" outlineLevel="1" x14ac:dyDescent="0.25">
      <c r="A24" s="341">
        <v>2</v>
      </c>
      <c r="B24" s="343" t="s">
        <v>257</v>
      </c>
      <c r="C24" s="252">
        <v>0.25</v>
      </c>
      <c r="D24" s="346">
        <v>0.18</v>
      </c>
      <c r="E24" s="346"/>
      <c r="F24" s="346"/>
      <c r="G24" s="258">
        <v>7.0000000000000007E-2</v>
      </c>
      <c r="H24" s="341" t="s">
        <v>271</v>
      </c>
      <c r="I24" s="346">
        <v>0.29819999999999997</v>
      </c>
      <c r="J24" s="346"/>
      <c r="K24" s="346"/>
      <c r="L24" s="346"/>
      <c r="M24" s="346">
        <v>0.29819999999999997</v>
      </c>
      <c r="N24" s="346"/>
      <c r="O24" s="349" t="s">
        <v>608</v>
      </c>
      <c r="P24" s="135"/>
      <c r="S24" s="47" t="s">
        <v>87</v>
      </c>
    </row>
    <row r="25" spans="1:62" ht="45" outlineLevel="1" x14ac:dyDescent="0.25">
      <c r="A25" s="341">
        <v>3</v>
      </c>
      <c r="B25" s="343" t="s">
        <v>257</v>
      </c>
      <c r="C25" s="252">
        <v>0.05</v>
      </c>
      <c r="D25" s="346">
        <v>0</v>
      </c>
      <c r="E25" s="346"/>
      <c r="F25" s="346"/>
      <c r="G25" s="258">
        <v>0.05</v>
      </c>
      <c r="H25" s="341" t="s">
        <v>272</v>
      </c>
      <c r="I25" s="346">
        <v>5.9639999999999992E-2</v>
      </c>
      <c r="J25" s="346"/>
      <c r="K25" s="346"/>
      <c r="L25" s="346"/>
      <c r="M25" s="346">
        <v>5.9639999999999992E-2</v>
      </c>
      <c r="N25" s="346"/>
      <c r="O25" s="349" t="s">
        <v>608</v>
      </c>
      <c r="P25" s="135"/>
      <c r="S25" s="47" t="s">
        <v>87</v>
      </c>
    </row>
    <row r="26" spans="1:62" ht="45" outlineLevel="1" x14ac:dyDescent="0.25">
      <c r="A26" s="341">
        <v>4</v>
      </c>
      <c r="B26" s="343" t="s">
        <v>257</v>
      </c>
      <c r="C26" s="252">
        <v>0.02</v>
      </c>
      <c r="D26" s="346">
        <v>0</v>
      </c>
      <c r="E26" s="346"/>
      <c r="F26" s="346"/>
      <c r="G26" s="258">
        <v>0.02</v>
      </c>
      <c r="H26" s="346" t="s">
        <v>273</v>
      </c>
      <c r="I26" s="346">
        <v>1.4069999999999999E-2</v>
      </c>
      <c r="J26" s="346"/>
      <c r="K26" s="346"/>
      <c r="L26" s="346"/>
      <c r="M26" s="346">
        <v>1.4069999999999999E-2</v>
      </c>
      <c r="N26" s="346"/>
      <c r="O26" s="349" t="s">
        <v>608</v>
      </c>
      <c r="P26" s="135"/>
      <c r="S26" s="47" t="s">
        <v>87</v>
      </c>
    </row>
    <row r="27" spans="1:62" s="261" customFormat="1" ht="75" x14ac:dyDescent="0.25">
      <c r="A27" s="341">
        <v>5</v>
      </c>
      <c r="B27" s="343" t="s">
        <v>257</v>
      </c>
      <c r="C27" s="171">
        <v>0.77</v>
      </c>
      <c r="D27" s="346">
        <v>0.27</v>
      </c>
      <c r="E27" s="346"/>
      <c r="F27" s="346"/>
      <c r="G27" s="259">
        <v>0.5</v>
      </c>
      <c r="H27" s="341" t="s">
        <v>274</v>
      </c>
      <c r="I27" s="346">
        <v>0.91845599999999983</v>
      </c>
      <c r="J27" s="346"/>
      <c r="K27" s="346"/>
      <c r="L27" s="346"/>
      <c r="M27" s="346">
        <v>0.91845599999999983</v>
      </c>
      <c r="N27" s="346"/>
      <c r="O27" s="349" t="s">
        <v>608</v>
      </c>
      <c r="P27" s="133"/>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row>
    <row r="28" spans="1:62" s="261" customFormat="1" ht="60" x14ac:dyDescent="0.25">
      <c r="A28" s="341">
        <v>6</v>
      </c>
      <c r="B28" s="343" t="s">
        <v>257</v>
      </c>
      <c r="C28" s="171">
        <v>0.08</v>
      </c>
      <c r="D28" s="346">
        <v>0.12</v>
      </c>
      <c r="E28" s="346"/>
      <c r="F28" s="346"/>
      <c r="G28" s="259">
        <v>0</v>
      </c>
      <c r="H28" s="341" t="s">
        <v>275</v>
      </c>
      <c r="I28" s="346">
        <v>0.14313600000000001</v>
      </c>
      <c r="J28" s="346"/>
      <c r="K28" s="346"/>
      <c r="L28" s="346"/>
      <c r="M28" s="346">
        <v>0.14313600000000001</v>
      </c>
      <c r="N28" s="346"/>
      <c r="O28" s="349" t="s">
        <v>608</v>
      </c>
      <c r="P28" s="133"/>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row>
    <row r="29" spans="1:62" s="48" customFormat="1" ht="45" x14ac:dyDescent="0.25">
      <c r="A29" s="341">
        <v>7</v>
      </c>
      <c r="B29" s="343" t="s">
        <v>257</v>
      </c>
      <c r="C29" s="252">
        <v>0.3</v>
      </c>
      <c r="D29" s="346">
        <v>0</v>
      </c>
      <c r="E29" s="346"/>
      <c r="F29" s="346"/>
      <c r="G29" s="252">
        <v>0.3</v>
      </c>
      <c r="H29" s="341" t="s">
        <v>276</v>
      </c>
      <c r="I29" s="346">
        <v>0.35783999999999999</v>
      </c>
      <c r="J29" s="346"/>
      <c r="K29" s="346"/>
      <c r="L29" s="346"/>
      <c r="M29" s="346">
        <v>0.35783999999999999</v>
      </c>
      <c r="N29" s="346"/>
      <c r="O29" s="349" t="s">
        <v>608</v>
      </c>
      <c r="P29" s="135"/>
      <c r="S29" s="47" t="s">
        <v>87</v>
      </c>
    </row>
    <row r="30" spans="1:62" s="3" customFormat="1" ht="60" x14ac:dyDescent="0.25">
      <c r="A30" s="341">
        <v>8</v>
      </c>
      <c r="B30" s="343" t="s">
        <v>258</v>
      </c>
      <c r="C30" s="251">
        <v>0.31</v>
      </c>
      <c r="D30" s="346">
        <v>0</v>
      </c>
      <c r="E30" s="346"/>
      <c r="F30" s="346"/>
      <c r="G30" s="251">
        <v>0.31</v>
      </c>
      <c r="H30" s="341" t="s">
        <v>277</v>
      </c>
      <c r="I30" s="346">
        <v>0.36976799999999999</v>
      </c>
      <c r="J30" s="346"/>
      <c r="K30" s="346"/>
      <c r="L30" s="346"/>
      <c r="M30" s="346">
        <v>0.36976799999999999</v>
      </c>
      <c r="N30" s="346"/>
      <c r="O30" s="349" t="s">
        <v>608</v>
      </c>
      <c r="P30" s="135"/>
      <c r="S30" s="45" t="s">
        <v>87</v>
      </c>
    </row>
    <row r="31" spans="1:62" ht="45" x14ac:dyDescent="0.25">
      <c r="A31" s="341">
        <v>9</v>
      </c>
      <c r="B31" s="343" t="s">
        <v>258</v>
      </c>
      <c r="C31" s="252">
        <v>0.03</v>
      </c>
      <c r="D31" s="346">
        <v>0.02</v>
      </c>
      <c r="E31" s="346"/>
      <c r="F31" s="346"/>
      <c r="G31" s="252">
        <v>0.03</v>
      </c>
      <c r="H31" s="346" t="s">
        <v>278</v>
      </c>
      <c r="I31" s="346">
        <v>4.4961000000000001E-2</v>
      </c>
      <c r="J31" s="346"/>
      <c r="K31" s="346"/>
      <c r="L31" s="346"/>
      <c r="M31" s="346">
        <v>4.4961000000000001E-2</v>
      </c>
      <c r="N31" s="346"/>
      <c r="O31" s="349" t="s">
        <v>608</v>
      </c>
      <c r="P31" s="134"/>
      <c r="S31" s="47" t="s">
        <v>87</v>
      </c>
    </row>
    <row r="32" spans="1:62" ht="45" x14ac:dyDescent="0.25">
      <c r="A32" s="341">
        <v>10</v>
      </c>
      <c r="B32" s="343" t="s">
        <v>257</v>
      </c>
      <c r="C32" s="253">
        <v>0.02</v>
      </c>
      <c r="D32" s="346">
        <v>0</v>
      </c>
      <c r="E32" s="346"/>
      <c r="F32" s="346"/>
      <c r="G32" s="253">
        <v>0.02</v>
      </c>
      <c r="H32" s="341" t="s">
        <v>279</v>
      </c>
      <c r="I32" s="346">
        <v>1.4069999999999999E-2</v>
      </c>
      <c r="J32" s="346"/>
      <c r="K32" s="346"/>
      <c r="L32" s="346"/>
      <c r="M32" s="346">
        <v>1.4069999999999999E-2</v>
      </c>
      <c r="N32" s="346"/>
      <c r="O32" s="349" t="s">
        <v>608</v>
      </c>
      <c r="P32" s="134"/>
      <c r="S32" s="47"/>
    </row>
    <row r="33" spans="1:19" ht="45" x14ac:dyDescent="0.25">
      <c r="A33" s="341">
        <v>11</v>
      </c>
      <c r="B33" s="343" t="s">
        <v>257</v>
      </c>
      <c r="C33" s="253">
        <v>0.26</v>
      </c>
      <c r="D33" s="346">
        <v>0.2</v>
      </c>
      <c r="E33" s="346"/>
      <c r="F33" s="346"/>
      <c r="G33" s="253">
        <v>0</v>
      </c>
      <c r="H33" s="341" t="s">
        <v>280</v>
      </c>
      <c r="I33" s="346">
        <v>0.23855999999999997</v>
      </c>
      <c r="J33" s="346"/>
      <c r="K33" s="346"/>
      <c r="L33" s="346"/>
      <c r="M33" s="346">
        <v>0.23855999999999997</v>
      </c>
      <c r="N33" s="346"/>
      <c r="O33" s="349" t="s">
        <v>608</v>
      </c>
      <c r="P33" s="134"/>
      <c r="S33" s="47"/>
    </row>
    <row r="34" spans="1:19" ht="45" x14ac:dyDescent="0.25">
      <c r="A34" s="341">
        <v>12</v>
      </c>
      <c r="B34" s="343" t="s">
        <v>257</v>
      </c>
      <c r="C34" s="253">
        <v>0.06</v>
      </c>
      <c r="D34" s="346">
        <v>0</v>
      </c>
      <c r="E34" s="346"/>
      <c r="F34" s="346"/>
      <c r="G34" s="253">
        <v>0.06</v>
      </c>
      <c r="H34" s="341" t="s">
        <v>281</v>
      </c>
      <c r="I34" s="346">
        <v>1.404E-2</v>
      </c>
      <c r="J34" s="346"/>
      <c r="K34" s="346"/>
      <c r="L34" s="346"/>
      <c r="M34" s="346">
        <v>1.404E-2</v>
      </c>
      <c r="N34" s="346"/>
      <c r="O34" s="349" t="s">
        <v>608</v>
      </c>
      <c r="P34" s="134"/>
      <c r="S34" s="47"/>
    </row>
    <row r="35" spans="1:19" s="3" customFormat="1" ht="45" x14ac:dyDescent="0.25">
      <c r="A35" s="341">
        <v>13</v>
      </c>
      <c r="B35" s="343" t="s">
        <v>258</v>
      </c>
      <c r="C35" s="251">
        <v>0.01</v>
      </c>
      <c r="D35" s="346">
        <v>0</v>
      </c>
      <c r="E35" s="346"/>
      <c r="F35" s="346"/>
      <c r="G35" s="251">
        <v>0.01</v>
      </c>
      <c r="H35" s="341" t="s">
        <v>282</v>
      </c>
      <c r="I35" s="346">
        <v>7.0349999999999996E-3</v>
      </c>
      <c r="J35" s="346"/>
      <c r="K35" s="346"/>
      <c r="L35" s="346"/>
      <c r="M35" s="346">
        <v>7.0349999999999996E-3</v>
      </c>
      <c r="N35" s="346"/>
      <c r="O35" s="349" t="s">
        <v>608</v>
      </c>
      <c r="P35" s="135"/>
      <c r="S35" s="45" t="s">
        <v>87</v>
      </c>
    </row>
    <row r="36" spans="1:19" ht="60" x14ac:dyDescent="0.25">
      <c r="A36" s="341">
        <v>14</v>
      </c>
      <c r="B36" s="343" t="s">
        <v>257</v>
      </c>
      <c r="C36" s="253">
        <v>0.4</v>
      </c>
      <c r="D36" s="346">
        <v>0.23</v>
      </c>
      <c r="E36" s="346"/>
      <c r="F36" s="346"/>
      <c r="G36" s="253">
        <v>0.17</v>
      </c>
      <c r="H36" s="341" t="s">
        <v>283</v>
      </c>
      <c r="I36" s="346">
        <v>0.47711999999999993</v>
      </c>
      <c r="J36" s="346"/>
      <c r="K36" s="346"/>
      <c r="L36" s="346"/>
      <c r="M36" s="346">
        <v>0.47711999999999993</v>
      </c>
      <c r="N36" s="346"/>
      <c r="O36" s="349" t="s">
        <v>608</v>
      </c>
      <c r="P36" s="135"/>
      <c r="S36" s="47"/>
    </row>
    <row r="37" spans="1:19" s="3" customFormat="1" ht="45" x14ac:dyDescent="0.25">
      <c r="A37" s="341">
        <v>15</v>
      </c>
      <c r="B37" s="343" t="s">
        <v>257</v>
      </c>
      <c r="C37" s="251">
        <v>0.09</v>
      </c>
      <c r="D37" s="346">
        <v>0</v>
      </c>
      <c r="E37" s="341"/>
      <c r="F37" s="341"/>
      <c r="G37" s="251">
        <v>0.09</v>
      </c>
      <c r="H37" s="341" t="s">
        <v>284</v>
      </c>
      <c r="I37" s="346">
        <v>6.3314999999999996E-2</v>
      </c>
      <c r="J37" s="341"/>
      <c r="K37" s="341"/>
      <c r="L37" s="341"/>
      <c r="M37" s="346">
        <v>6.3314999999999996E-2</v>
      </c>
      <c r="N37" s="341"/>
      <c r="O37" s="349" t="s">
        <v>608</v>
      </c>
      <c r="P37" s="135"/>
      <c r="S37" s="45" t="s">
        <v>87</v>
      </c>
    </row>
    <row r="38" spans="1:19" ht="25.5" x14ac:dyDescent="0.25">
      <c r="A38" s="273">
        <f>A37+A21+A18+A13</f>
        <v>27</v>
      </c>
      <c r="B38" s="136" t="s">
        <v>110</v>
      </c>
      <c r="C38" s="251">
        <f>C22+C19+C14+C8</f>
        <v>4.67</v>
      </c>
      <c r="D38" s="251">
        <f t="shared" ref="D38:N38" si="4">D22+D19+D14+D8</f>
        <v>1.57</v>
      </c>
      <c r="E38" s="251">
        <f t="shared" si="4"/>
        <v>0.2</v>
      </c>
      <c r="F38" s="251">
        <f t="shared" si="4"/>
        <v>0</v>
      </c>
      <c r="G38" s="251">
        <f t="shared" si="4"/>
        <v>2.9000000000000004</v>
      </c>
      <c r="H38" s="251">
        <f t="shared" si="4"/>
        <v>0</v>
      </c>
      <c r="I38" s="251">
        <f t="shared" si="4"/>
        <v>6.062562999999999</v>
      </c>
      <c r="J38" s="251">
        <f t="shared" si="4"/>
        <v>0</v>
      </c>
      <c r="K38" s="251">
        <f t="shared" si="4"/>
        <v>0</v>
      </c>
      <c r="L38" s="251">
        <f t="shared" si="4"/>
        <v>0</v>
      </c>
      <c r="M38" s="251">
        <f t="shared" si="4"/>
        <v>6.062562999999999</v>
      </c>
      <c r="N38" s="251">
        <f t="shared" si="4"/>
        <v>0</v>
      </c>
      <c r="O38" s="262"/>
      <c r="P38" s="136"/>
      <c r="S38" s="47" t="s">
        <v>87</v>
      </c>
    </row>
    <row r="39" spans="1:19" ht="25.5" x14ac:dyDescent="0.25">
      <c r="S39" s="47" t="s">
        <v>87</v>
      </c>
    </row>
    <row r="40" spans="1:19" ht="25.5" x14ac:dyDescent="0.25">
      <c r="L40" s="820" t="s">
        <v>624</v>
      </c>
      <c r="M40" s="820"/>
      <c r="N40" s="820"/>
      <c r="O40" s="820"/>
      <c r="P40" s="820"/>
      <c r="S40" s="47" t="s">
        <v>87</v>
      </c>
    </row>
    <row r="41" spans="1:19" ht="25.5" x14ac:dyDescent="0.25">
      <c r="S41" s="47" t="s">
        <v>87</v>
      </c>
    </row>
    <row r="42" spans="1:19" ht="25.5" x14ac:dyDescent="0.25">
      <c r="S42" s="47" t="s">
        <v>87</v>
      </c>
    </row>
    <row r="43" spans="1:19" ht="25.5" x14ac:dyDescent="0.25">
      <c r="S43" s="47" t="s">
        <v>87</v>
      </c>
    </row>
    <row r="44" spans="1:19" ht="25.5" x14ac:dyDescent="0.25">
      <c r="S44" s="47" t="s">
        <v>87</v>
      </c>
    </row>
    <row r="45" spans="1:19" ht="25.5" x14ac:dyDescent="0.25">
      <c r="S45" s="47" t="s">
        <v>87</v>
      </c>
    </row>
    <row r="46" spans="1:19" ht="25.5" x14ac:dyDescent="0.25">
      <c r="S46" s="47" t="s">
        <v>87</v>
      </c>
    </row>
    <row r="47" spans="1:19" ht="25.5" x14ac:dyDescent="0.25">
      <c r="S47" s="47" t="s">
        <v>87</v>
      </c>
    </row>
  </sheetData>
  <mergeCells count="14">
    <mergeCell ref="L40:P40"/>
    <mergeCell ref="A1:P1"/>
    <mergeCell ref="A2:P2"/>
    <mergeCell ref="A5:A6"/>
    <mergeCell ref="H5:H6"/>
    <mergeCell ref="I5:I6"/>
    <mergeCell ref="J5:N5"/>
    <mergeCell ref="O5:O6"/>
    <mergeCell ref="P5:P6"/>
    <mergeCell ref="A3:P3"/>
    <mergeCell ref="B5:B6"/>
    <mergeCell ref="C5:C6"/>
    <mergeCell ref="D5:G5"/>
    <mergeCell ref="A4:P4"/>
  </mergeCells>
  <phoneticPr fontId="27" type="noConversion"/>
  <conditionalFormatting sqref="B19">
    <cfRule type="cellIs" dxfId="7" priority="4" stopIfTrue="1" operator="equal">
      <formula>0</formula>
    </cfRule>
    <cfRule type="cellIs" dxfId="6" priority="5" stopIfTrue="1" operator="equal">
      <formula>0</formula>
    </cfRule>
    <cfRule type="cellIs" dxfId="5" priority="6" stopIfTrue="1" operator="equal">
      <formula>0</formula>
    </cfRule>
  </conditionalFormatting>
  <printOptions horizontalCentered="1"/>
  <pageMargins left="0.39370078740157483" right="0.39370078740157483" top="0.39370078740157483" bottom="0.39370078740157483" header="0.11811023622047245" footer="0.27559055118110237"/>
  <pageSetup paperSize="9" scale="78" fitToHeight="100" orientation="landscape" r:id="rId1"/>
  <headerFooter>
    <oddFooter>&amp;L&amp;"Times New Roman,nghiêng"&amp;9Phụ lục &amp;A&amp;R&amp;10&amp;P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showZeros="0" topLeftCell="A13" zoomScaleSheetLayoutView="91" workbookViewId="0">
      <selection activeCell="H10" sqref="H10"/>
    </sheetView>
  </sheetViews>
  <sheetFormatPr defaultColWidth="8.875" defaultRowHeight="12.75" x14ac:dyDescent="0.25"/>
  <cols>
    <col min="1" max="1" width="6.375" style="49" customWidth="1"/>
    <col min="2" max="2" width="27.625" style="55" customWidth="1"/>
    <col min="3" max="3" width="9.375" style="49" customWidth="1"/>
    <col min="4" max="4" width="7.625" style="49" customWidth="1"/>
    <col min="5" max="5" width="5.625" style="49" customWidth="1"/>
    <col min="6" max="6" width="6.125" style="49" customWidth="1"/>
    <col min="7" max="7" width="7.625" style="49" customWidth="1"/>
    <col min="8" max="8" width="13.625" style="49" customWidth="1"/>
    <col min="9" max="9" width="14.875" style="56" customWidth="1"/>
    <col min="10" max="14" width="6.625" style="56" customWidth="1"/>
    <col min="15" max="15" width="29.125" style="55" customWidth="1"/>
    <col min="16" max="16" width="8.625" style="6" customWidth="1"/>
    <col min="17" max="16384" width="8.875" style="49"/>
  </cols>
  <sheetData>
    <row r="1" spans="1:19" s="54" customFormat="1" ht="20.100000000000001" customHeight="1" x14ac:dyDescent="0.25">
      <c r="A1" s="761" t="s">
        <v>138</v>
      </c>
      <c r="B1" s="761"/>
      <c r="C1" s="761"/>
      <c r="D1" s="761"/>
      <c r="E1" s="761"/>
      <c r="F1" s="761"/>
      <c r="G1" s="761"/>
      <c r="H1" s="761"/>
      <c r="I1" s="761"/>
      <c r="J1" s="761"/>
      <c r="K1" s="761"/>
      <c r="L1" s="761"/>
      <c r="M1" s="761"/>
      <c r="N1" s="761"/>
      <c r="O1" s="761"/>
      <c r="P1" s="761"/>
      <c r="S1" s="46"/>
    </row>
    <row r="2" spans="1:19" s="54" customFormat="1" ht="20.100000000000001" customHeight="1" x14ac:dyDescent="0.25">
      <c r="A2" s="761" t="s">
        <v>47</v>
      </c>
      <c r="B2" s="761"/>
      <c r="C2" s="761"/>
      <c r="D2" s="761"/>
      <c r="E2" s="761"/>
      <c r="F2" s="761"/>
      <c r="G2" s="761"/>
      <c r="H2" s="761"/>
      <c r="I2" s="761"/>
      <c r="J2" s="761"/>
      <c r="K2" s="761"/>
      <c r="L2" s="761"/>
      <c r="M2" s="761"/>
      <c r="N2" s="761"/>
      <c r="O2" s="761"/>
      <c r="P2" s="761"/>
      <c r="S2" s="46"/>
    </row>
    <row r="3" spans="1:19" s="15" customFormat="1" ht="20.100000000000001" customHeight="1" x14ac:dyDescent="0.25">
      <c r="A3" s="762" t="str">
        <f>'1.1.TPHT'!A3:P3</f>
        <v>(Kèm theo Tờ trình số 193/TTr-UBND ngày 03 tháng 7 năm 2019 của Ủy ban nhân dân tỉnh)</v>
      </c>
      <c r="B3" s="762"/>
      <c r="C3" s="762"/>
      <c r="D3" s="762"/>
      <c r="E3" s="762"/>
      <c r="F3" s="762"/>
      <c r="G3" s="762"/>
      <c r="H3" s="762"/>
      <c r="I3" s="762"/>
      <c r="J3" s="762"/>
      <c r="K3" s="762"/>
      <c r="L3" s="762"/>
      <c r="M3" s="762"/>
      <c r="N3" s="762"/>
      <c r="O3" s="762"/>
      <c r="P3" s="762"/>
      <c r="S3" s="46"/>
    </row>
    <row r="4" spans="1:19" s="53" customFormat="1" ht="10.5" customHeight="1" x14ac:dyDescent="0.25">
      <c r="A4" s="785"/>
      <c r="B4" s="785"/>
      <c r="C4" s="785"/>
      <c r="D4" s="785"/>
      <c r="E4" s="785"/>
      <c r="F4" s="785"/>
      <c r="G4" s="785"/>
      <c r="H4" s="785"/>
      <c r="I4" s="785"/>
      <c r="J4" s="785"/>
      <c r="K4" s="785"/>
      <c r="L4" s="785"/>
      <c r="M4" s="785"/>
      <c r="N4" s="785"/>
      <c r="O4" s="785"/>
      <c r="P4" s="785"/>
      <c r="S4" s="47" t="s">
        <v>87</v>
      </c>
    </row>
    <row r="5" spans="1:19" s="123" customFormat="1" ht="29.25" customHeight="1" x14ac:dyDescent="0.25">
      <c r="A5" s="775" t="s">
        <v>21</v>
      </c>
      <c r="B5" s="771" t="s">
        <v>41</v>
      </c>
      <c r="C5" s="771" t="s">
        <v>40</v>
      </c>
      <c r="D5" s="771" t="s">
        <v>73</v>
      </c>
      <c r="E5" s="771"/>
      <c r="F5" s="771"/>
      <c r="G5" s="771"/>
      <c r="H5" s="771" t="s">
        <v>72</v>
      </c>
      <c r="I5" s="771" t="s">
        <v>16</v>
      </c>
      <c r="J5" s="771" t="s">
        <v>15</v>
      </c>
      <c r="K5" s="771"/>
      <c r="L5" s="771"/>
      <c r="M5" s="771"/>
      <c r="N5" s="771"/>
      <c r="O5" s="771" t="s">
        <v>44</v>
      </c>
      <c r="P5" s="771" t="s">
        <v>14</v>
      </c>
      <c r="S5" s="554" t="s">
        <v>87</v>
      </c>
    </row>
    <row r="6" spans="1:19" s="123" customFormat="1" ht="35.25" customHeight="1" x14ac:dyDescent="0.25">
      <c r="A6" s="775"/>
      <c r="B6" s="771"/>
      <c r="C6" s="771"/>
      <c r="D6" s="517" t="s">
        <v>13</v>
      </c>
      <c r="E6" s="517" t="s">
        <v>12</v>
      </c>
      <c r="F6" s="517" t="s">
        <v>37</v>
      </c>
      <c r="G6" s="517" t="s">
        <v>36</v>
      </c>
      <c r="H6" s="771"/>
      <c r="I6" s="771"/>
      <c r="J6" s="517" t="s">
        <v>10</v>
      </c>
      <c r="K6" s="517" t="s">
        <v>9</v>
      </c>
      <c r="L6" s="517" t="s">
        <v>43</v>
      </c>
      <c r="M6" s="517" t="s">
        <v>35</v>
      </c>
      <c r="N6" s="517" t="s">
        <v>6</v>
      </c>
      <c r="O6" s="771"/>
      <c r="P6" s="771"/>
      <c r="S6" s="554" t="s">
        <v>87</v>
      </c>
    </row>
    <row r="7" spans="1:19" s="595" customFormat="1" ht="25.5" x14ac:dyDescent="0.25">
      <c r="A7" s="161">
        <v>-1</v>
      </c>
      <c r="B7" s="161">
        <v>-2</v>
      </c>
      <c r="C7" s="161" t="s">
        <v>34</v>
      </c>
      <c r="D7" s="161">
        <v>-4</v>
      </c>
      <c r="E7" s="161">
        <v>-5</v>
      </c>
      <c r="F7" s="161">
        <v>-6</v>
      </c>
      <c r="G7" s="161">
        <v>-7</v>
      </c>
      <c r="H7" s="161">
        <v>-8</v>
      </c>
      <c r="I7" s="594" t="s">
        <v>33</v>
      </c>
      <c r="J7" s="161">
        <v>-10</v>
      </c>
      <c r="K7" s="161">
        <v>-11</v>
      </c>
      <c r="L7" s="161">
        <v>-12</v>
      </c>
      <c r="M7" s="161">
        <v>-13</v>
      </c>
      <c r="N7" s="161">
        <v>-14</v>
      </c>
      <c r="O7" s="161">
        <v>-15</v>
      </c>
      <c r="P7" s="161">
        <v>-16</v>
      </c>
      <c r="S7" s="554" t="s">
        <v>87</v>
      </c>
    </row>
    <row r="8" spans="1:19" s="123" customFormat="1" ht="22.5" customHeight="1" x14ac:dyDescent="0.25">
      <c r="A8" s="368" t="s">
        <v>31</v>
      </c>
      <c r="B8" s="433" t="s">
        <v>28</v>
      </c>
      <c r="C8" s="596">
        <v>0.32</v>
      </c>
      <c r="D8" s="596">
        <v>0.32</v>
      </c>
      <c r="E8" s="596">
        <v>0</v>
      </c>
      <c r="F8" s="596">
        <v>0</v>
      </c>
      <c r="G8" s="596">
        <v>0</v>
      </c>
      <c r="H8" s="368"/>
      <c r="I8" s="596">
        <v>0.38169599999999998</v>
      </c>
      <c r="J8" s="596">
        <v>0</v>
      </c>
      <c r="K8" s="596">
        <v>0</v>
      </c>
      <c r="L8" s="596">
        <v>0</v>
      </c>
      <c r="M8" s="596"/>
      <c r="N8" s="596">
        <v>0.38169599999999998</v>
      </c>
      <c r="O8" s="368"/>
      <c r="P8" s="368"/>
      <c r="S8" s="121" t="s">
        <v>87</v>
      </c>
    </row>
    <row r="9" spans="1:19" s="595" customFormat="1" ht="63.75" x14ac:dyDescent="0.2">
      <c r="A9" s="366">
        <v>1</v>
      </c>
      <c r="B9" s="102" t="s">
        <v>176</v>
      </c>
      <c r="C9" s="550">
        <v>0.32</v>
      </c>
      <c r="D9" s="550">
        <v>0.32</v>
      </c>
      <c r="E9" s="550"/>
      <c r="F9" s="550"/>
      <c r="G9" s="550"/>
      <c r="H9" s="366" t="s">
        <v>200</v>
      </c>
      <c r="I9" s="550">
        <v>0.38169599999999998</v>
      </c>
      <c r="J9" s="550"/>
      <c r="K9" s="550"/>
      <c r="L9" s="550"/>
      <c r="M9" s="550"/>
      <c r="N9" s="550">
        <v>0.38</v>
      </c>
      <c r="O9" s="366" t="s">
        <v>178</v>
      </c>
      <c r="P9" s="597"/>
      <c r="S9" s="554" t="s">
        <v>87</v>
      </c>
    </row>
    <row r="10" spans="1:19" s="123" customFormat="1" ht="20.25" customHeight="1" x14ac:dyDescent="0.2">
      <c r="A10" s="598" t="s">
        <v>27</v>
      </c>
      <c r="B10" s="433" t="s">
        <v>25</v>
      </c>
      <c r="C10" s="596">
        <v>2.23</v>
      </c>
      <c r="D10" s="596">
        <v>1.38</v>
      </c>
      <c r="E10" s="596">
        <v>0</v>
      </c>
      <c r="F10" s="596">
        <v>0</v>
      </c>
      <c r="G10" s="596">
        <v>0.85</v>
      </c>
      <c r="H10" s="596">
        <v>0</v>
      </c>
      <c r="I10" s="596">
        <v>2.7406639999999993</v>
      </c>
      <c r="J10" s="596">
        <v>0</v>
      </c>
      <c r="K10" s="596">
        <v>0</v>
      </c>
      <c r="L10" s="596">
        <v>0</v>
      </c>
      <c r="M10" s="596">
        <v>2.7406639999999993</v>
      </c>
      <c r="N10" s="596"/>
      <c r="O10" s="368"/>
      <c r="P10" s="597"/>
      <c r="S10" s="121" t="s">
        <v>87</v>
      </c>
    </row>
    <row r="11" spans="1:19" s="595" customFormat="1" ht="51" x14ac:dyDescent="0.2">
      <c r="A11" s="366">
        <v>1</v>
      </c>
      <c r="B11" s="599" t="s">
        <v>182</v>
      </c>
      <c r="C11" s="550">
        <v>0.6</v>
      </c>
      <c r="D11" s="397">
        <v>0.6</v>
      </c>
      <c r="E11" s="600"/>
      <c r="F11" s="600"/>
      <c r="G11" s="397"/>
      <c r="H11" s="601" t="s">
        <v>183</v>
      </c>
      <c r="I11" s="550">
        <v>0.71567999999999998</v>
      </c>
      <c r="J11" s="600"/>
      <c r="K11" s="600"/>
      <c r="L11" s="600"/>
      <c r="M11" s="397">
        <v>0.71567999999999998</v>
      </c>
      <c r="N11" s="600"/>
      <c r="O11" s="601" t="s">
        <v>201</v>
      </c>
      <c r="P11" s="597"/>
      <c r="S11" s="554" t="s">
        <v>87</v>
      </c>
    </row>
    <row r="12" spans="1:19" s="123" customFormat="1" ht="51" x14ac:dyDescent="0.2">
      <c r="A12" s="366">
        <v>2</v>
      </c>
      <c r="B12" s="599" t="s">
        <v>179</v>
      </c>
      <c r="C12" s="550">
        <v>0.8</v>
      </c>
      <c r="D12" s="397">
        <v>0.6</v>
      </c>
      <c r="E12" s="600"/>
      <c r="F12" s="600"/>
      <c r="G12" s="397">
        <v>0.2</v>
      </c>
      <c r="H12" s="601" t="s">
        <v>180</v>
      </c>
      <c r="I12" s="550">
        <v>0.95423999999999987</v>
      </c>
      <c r="J12" s="600"/>
      <c r="K12" s="600"/>
      <c r="L12" s="600"/>
      <c r="M12" s="397">
        <v>0.95423999999999987</v>
      </c>
      <c r="N12" s="600"/>
      <c r="O12" s="601" t="s">
        <v>181</v>
      </c>
      <c r="P12" s="597"/>
      <c r="S12" s="121" t="s">
        <v>87</v>
      </c>
    </row>
    <row r="13" spans="1:19" s="123" customFormat="1" ht="51" x14ac:dyDescent="0.2">
      <c r="A13" s="366">
        <v>3</v>
      </c>
      <c r="B13" s="599" t="s">
        <v>202</v>
      </c>
      <c r="C13" s="550">
        <v>0.30000000000000004</v>
      </c>
      <c r="D13" s="397">
        <v>0</v>
      </c>
      <c r="E13" s="600"/>
      <c r="F13" s="600"/>
      <c r="G13" s="397">
        <v>0.30000000000000004</v>
      </c>
      <c r="H13" s="601" t="s">
        <v>203</v>
      </c>
      <c r="I13" s="550">
        <v>0.43856000000000001</v>
      </c>
      <c r="J13" s="600"/>
      <c r="K13" s="600"/>
      <c r="L13" s="600"/>
      <c r="M13" s="397">
        <v>0.43856000000000001</v>
      </c>
      <c r="N13" s="600"/>
      <c r="O13" s="464" t="s">
        <v>187</v>
      </c>
      <c r="P13" s="597"/>
      <c r="S13" s="121" t="s">
        <v>87</v>
      </c>
    </row>
    <row r="14" spans="1:19" s="595" customFormat="1" ht="51" x14ac:dyDescent="0.2">
      <c r="A14" s="366">
        <v>4</v>
      </c>
      <c r="B14" s="599" t="s">
        <v>190</v>
      </c>
      <c r="C14" s="550">
        <v>0.18</v>
      </c>
      <c r="D14" s="397">
        <v>0.18</v>
      </c>
      <c r="E14" s="600"/>
      <c r="F14" s="600"/>
      <c r="G14" s="397"/>
      <c r="H14" s="601" t="s">
        <v>204</v>
      </c>
      <c r="I14" s="550">
        <v>0.21470400000000001</v>
      </c>
      <c r="J14" s="600"/>
      <c r="K14" s="600"/>
      <c r="L14" s="600"/>
      <c r="M14" s="397">
        <v>0.21470400000000001</v>
      </c>
      <c r="N14" s="600"/>
      <c r="O14" s="464" t="s">
        <v>187</v>
      </c>
      <c r="P14" s="597"/>
      <c r="S14" s="554" t="s">
        <v>87</v>
      </c>
    </row>
    <row r="15" spans="1:19" s="123" customFormat="1" ht="51" x14ac:dyDescent="0.2">
      <c r="A15" s="366">
        <v>5</v>
      </c>
      <c r="B15" s="599" t="s">
        <v>205</v>
      </c>
      <c r="C15" s="550">
        <v>0.35</v>
      </c>
      <c r="D15" s="397"/>
      <c r="E15" s="600"/>
      <c r="F15" s="600"/>
      <c r="G15" s="397">
        <v>0.35</v>
      </c>
      <c r="H15" s="601" t="s">
        <v>206</v>
      </c>
      <c r="I15" s="550">
        <v>0.41747999999999996</v>
      </c>
      <c r="J15" s="600"/>
      <c r="K15" s="600"/>
      <c r="L15" s="600"/>
      <c r="M15" s="397">
        <v>0.41747999999999996</v>
      </c>
      <c r="N15" s="600"/>
      <c r="O15" s="464" t="s">
        <v>187</v>
      </c>
      <c r="P15" s="597"/>
      <c r="S15" s="121" t="s">
        <v>87</v>
      </c>
    </row>
    <row r="16" spans="1:19" s="595" customFormat="1" ht="21" customHeight="1" x14ac:dyDescent="0.2">
      <c r="A16" s="598" t="s">
        <v>26</v>
      </c>
      <c r="B16" s="433" t="s">
        <v>23</v>
      </c>
      <c r="C16" s="596">
        <v>2.2999999999999998</v>
      </c>
      <c r="D16" s="596">
        <v>2.2999999999999998</v>
      </c>
      <c r="E16" s="596">
        <v>0</v>
      </c>
      <c r="F16" s="596">
        <v>0</v>
      </c>
      <c r="G16" s="596">
        <v>0</v>
      </c>
      <c r="H16" s="602"/>
      <c r="I16" s="596">
        <v>2.7434400000000001</v>
      </c>
      <c r="J16" s="596">
        <v>0</v>
      </c>
      <c r="K16" s="596">
        <v>0</v>
      </c>
      <c r="L16" s="596">
        <v>0</v>
      </c>
      <c r="M16" s="596">
        <v>2.7434400000000001</v>
      </c>
      <c r="N16" s="596">
        <v>0</v>
      </c>
      <c r="O16" s="603"/>
      <c r="P16" s="597"/>
      <c r="S16" s="554" t="s">
        <v>87</v>
      </c>
    </row>
    <row r="17" spans="1:19" s="595" customFormat="1" ht="51" x14ac:dyDescent="0.2">
      <c r="A17" s="366">
        <v>1</v>
      </c>
      <c r="B17" s="599" t="s">
        <v>198</v>
      </c>
      <c r="C17" s="550">
        <v>2.2999999999999998</v>
      </c>
      <c r="D17" s="397">
        <v>2.2999999999999998</v>
      </c>
      <c r="E17" s="600"/>
      <c r="F17" s="600"/>
      <c r="G17" s="397"/>
      <c r="H17" s="601" t="s">
        <v>199</v>
      </c>
      <c r="I17" s="397">
        <v>2.7434400000000001</v>
      </c>
      <c r="J17" s="600"/>
      <c r="K17" s="600"/>
      <c r="L17" s="600"/>
      <c r="M17" s="397">
        <v>2.7434400000000001</v>
      </c>
      <c r="N17" s="600"/>
      <c r="O17" s="464" t="s">
        <v>187</v>
      </c>
      <c r="P17" s="597"/>
      <c r="S17" s="554" t="s">
        <v>87</v>
      </c>
    </row>
    <row r="18" spans="1:19" s="595" customFormat="1" ht="25.5" x14ac:dyDescent="0.2">
      <c r="A18" s="598" t="s">
        <v>24</v>
      </c>
      <c r="B18" s="433" t="s">
        <v>50</v>
      </c>
      <c r="C18" s="596">
        <v>4.4000000000000004</v>
      </c>
      <c r="D18" s="596">
        <v>0</v>
      </c>
      <c r="E18" s="596">
        <v>0</v>
      </c>
      <c r="F18" s="596">
        <v>0</v>
      </c>
      <c r="G18" s="596">
        <v>4.4000000000000004</v>
      </c>
      <c r="H18" s="602"/>
      <c r="I18" s="596">
        <v>4.0555199999999996</v>
      </c>
      <c r="J18" s="596">
        <v>0</v>
      </c>
      <c r="K18" s="596">
        <v>0</v>
      </c>
      <c r="L18" s="596">
        <v>0</v>
      </c>
      <c r="M18" s="596">
        <v>4.0555199999999996</v>
      </c>
      <c r="N18" s="596">
        <v>0</v>
      </c>
      <c r="O18" s="602"/>
      <c r="P18" s="597"/>
      <c r="S18" s="554" t="s">
        <v>87</v>
      </c>
    </row>
    <row r="19" spans="1:19" s="123" customFormat="1" ht="51" x14ac:dyDescent="0.2">
      <c r="A19" s="366">
        <v>1</v>
      </c>
      <c r="B19" s="109" t="s">
        <v>207</v>
      </c>
      <c r="C19" s="550">
        <v>4.4000000000000004</v>
      </c>
      <c r="D19" s="397"/>
      <c r="E19" s="600"/>
      <c r="F19" s="600"/>
      <c r="G19" s="397">
        <v>4.4000000000000004</v>
      </c>
      <c r="H19" s="601" t="s">
        <v>208</v>
      </c>
      <c r="I19" s="397">
        <v>4.0555199999999996</v>
      </c>
      <c r="J19" s="600"/>
      <c r="K19" s="600"/>
      <c r="L19" s="600"/>
      <c r="M19" s="397">
        <v>4.0555199999999996</v>
      </c>
      <c r="N19" s="600"/>
      <c r="O19" s="464" t="s">
        <v>187</v>
      </c>
      <c r="P19" s="597"/>
      <c r="S19" s="121" t="s">
        <v>87</v>
      </c>
    </row>
    <row r="20" spans="1:19" s="123" customFormat="1" x14ac:dyDescent="0.25">
      <c r="A20" s="162">
        <f>A19+A17+A15+A9</f>
        <v>8</v>
      </c>
      <c r="B20" s="236" t="s">
        <v>110</v>
      </c>
      <c r="C20" s="233">
        <f>C18+C16+C10+C8</f>
        <v>9.25</v>
      </c>
      <c r="D20" s="233">
        <f t="shared" ref="D20:N20" si="0">D18+D16+D10+D8</f>
        <v>3.9999999999999996</v>
      </c>
      <c r="E20" s="233">
        <f t="shared" si="0"/>
        <v>0</v>
      </c>
      <c r="F20" s="233">
        <f t="shared" si="0"/>
        <v>0</v>
      </c>
      <c r="G20" s="233">
        <f t="shared" si="0"/>
        <v>5.25</v>
      </c>
      <c r="H20" s="233">
        <f t="shared" si="0"/>
        <v>0</v>
      </c>
      <c r="I20" s="233">
        <f t="shared" si="0"/>
        <v>9.9213199999999979</v>
      </c>
      <c r="J20" s="233">
        <f t="shared" si="0"/>
        <v>0</v>
      </c>
      <c r="K20" s="233">
        <f t="shared" si="0"/>
        <v>0</v>
      </c>
      <c r="L20" s="233">
        <f t="shared" si="0"/>
        <v>0</v>
      </c>
      <c r="M20" s="233">
        <f t="shared" si="0"/>
        <v>9.5396239999999981</v>
      </c>
      <c r="N20" s="233">
        <f t="shared" si="0"/>
        <v>0.38169599999999998</v>
      </c>
      <c r="O20" s="604"/>
      <c r="P20" s="119"/>
      <c r="S20" s="121"/>
    </row>
    <row r="21" spans="1:19" ht="14.25" customHeight="1" x14ac:dyDescent="0.25">
      <c r="S21" s="47" t="s">
        <v>87</v>
      </c>
    </row>
    <row r="22" spans="1:19" ht="20.25" customHeight="1" x14ac:dyDescent="0.25">
      <c r="L22" s="821" t="s">
        <v>624</v>
      </c>
      <c r="M22" s="821"/>
      <c r="N22" s="821"/>
      <c r="O22" s="821"/>
      <c r="P22" s="821"/>
      <c r="S22" s="47" t="s">
        <v>87</v>
      </c>
    </row>
    <row r="23" spans="1:19" ht="25.5" x14ac:dyDescent="0.25">
      <c r="S23" s="47" t="s">
        <v>87</v>
      </c>
    </row>
    <row r="24" spans="1:19" ht="25.5" x14ac:dyDescent="0.25">
      <c r="S24" s="47" t="s">
        <v>87</v>
      </c>
    </row>
    <row r="25" spans="1:19" ht="25.5" x14ac:dyDescent="0.25">
      <c r="S25" s="47" t="s">
        <v>87</v>
      </c>
    </row>
    <row r="26" spans="1:19" ht="25.5" x14ac:dyDescent="0.25">
      <c r="S26" s="47" t="s">
        <v>87</v>
      </c>
    </row>
    <row r="27" spans="1:19" ht="25.5" x14ac:dyDescent="0.25">
      <c r="S27" s="47" t="s">
        <v>87</v>
      </c>
    </row>
    <row r="28" spans="1:19" ht="25.5" x14ac:dyDescent="0.25">
      <c r="S28" s="47" t="s">
        <v>87</v>
      </c>
    </row>
    <row r="29" spans="1:19" ht="25.5" x14ac:dyDescent="0.25">
      <c r="S29" s="47" t="s">
        <v>87</v>
      </c>
    </row>
    <row r="30" spans="1:19" ht="25.5" x14ac:dyDescent="0.25">
      <c r="S30" s="47" t="s">
        <v>87</v>
      </c>
    </row>
    <row r="31" spans="1:19" ht="25.5" x14ac:dyDescent="0.25">
      <c r="S31" s="47" t="s">
        <v>87</v>
      </c>
    </row>
    <row r="32" spans="1:19" ht="25.5" x14ac:dyDescent="0.25">
      <c r="S32" s="47" t="s">
        <v>87</v>
      </c>
    </row>
  </sheetData>
  <mergeCells count="14">
    <mergeCell ref="L22:P22"/>
    <mergeCell ref="A1:P1"/>
    <mergeCell ref="J5:N5"/>
    <mergeCell ref="O5:O6"/>
    <mergeCell ref="P5:P6"/>
    <mergeCell ref="A4:P4"/>
    <mergeCell ref="A2:P2"/>
    <mergeCell ref="A3:P3"/>
    <mergeCell ref="A5:A6"/>
    <mergeCell ref="C5:C6"/>
    <mergeCell ref="D5:G5"/>
    <mergeCell ref="H5:H6"/>
    <mergeCell ref="I5:I6"/>
    <mergeCell ref="B5:B6"/>
  </mergeCells>
  <phoneticPr fontId="27" type="noConversion"/>
  <printOptions horizontalCentered="1"/>
  <pageMargins left="0.39370078740157483" right="0.39370078740157483" top="0.39370078740157483" bottom="0.39370078740157483" header="0.11811023622047245" footer="0.27559055118110237"/>
  <pageSetup paperSize="9" scale="77" fitToHeight="100" orientation="landscape" r:id="rId1"/>
  <headerFooter>
    <oddFooter>&amp;L&amp;9Phụ lục &amp;A&amp;R&amp;10&amp;P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51</vt:i4>
      </vt:variant>
    </vt:vector>
  </HeadingPairs>
  <TitlesOfParts>
    <vt:vector size="79" baseType="lpstr">
      <vt:lpstr>TH -BO SUNG 2019</vt:lpstr>
      <vt:lpstr>1.1.TPHT</vt:lpstr>
      <vt:lpstr>1.2.TXHL</vt:lpstr>
      <vt:lpstr>1.3.TXKA</vt:lpstr>
      <vt:lpstr>1.4.NXz</vt:lpstr>
      <vt:lpstr>1.5.TH</vt:lpstr>
      <vt:lpstr>1.6.CX</vt:lpstr>
      <vt:lpstr>1.7.HS</vt:lpstr>
      <vt:lpstr>1.8.DTz</vt:lpstr>
      <vt:lpstr>1.9.CL</vt:lpstr>
      <vt:lpstr>1.10.KAHz</vt:lpstr>
      <vt:lpstr>1.11.HKz</vt:lpstr>
      <vt:lpstr>1.12.VQ</vt:lpstr>
      <vt:lpstr>1.13.LH</vt:lpstr>
      <vt:lpstr>CMD-BO SUNG 2018</vt:lpstr>
      <vt:lpstr>2.1.TPHT</vt:lpstr>
      <vt:lpstr>2.2.TXHL</vt:lpstr>
      <vt:lpstr>2.3.TXKA</vt:lpstr>
      <vt:lpstr>2.4.NX</vt:lpstr>
      <vt:lpstr>2.5.TH</vt:lpstr>
      <vt:lpstr>2.6.CX</vt:lpstr>
      <vt:lpstr>2.7.HS</vt:lpstr>
      <vt:lpstr>2.8.DT</vt:lpstr>
      <vt:lpstr>2.9.CL</vt:lpstr>
      <vt:lpstr>2.10.KAH</vt:lpstr>
      <vt:lpstr>2.11.HHKE</vt:lpstr>
      <vt:lpstr>2.12.VQ</vt:lpstr>
      <vt:lpstr>2.13.LH</vt:lpstr>
      <vt:lpstr>'1.1.TPHT'!Print_Area</vt:lpstr>
      <vt:lpstr>'1.10.KAHz'!Print_Area</vt:lpstr>
      <vt:lpstr>'1.11.HKz'!Print_Area</vt:lpstr>
      <vt:lpstr>'1.12.VQ'!Print_Area</vt:lpstr>
      <vt:lpstr>'1.13.LH'!Print_Area</vt:lpstr>
      <vt:lpstr>'1.2.TXHL'!Print_Area</vt:lpstr>
      <vt:lpstr>'1.3.TXKA'!Print_Area</vt:lpstr>
      <vt:lpstr>'1.4.NXz'!Print_Area</vt:lpstr>
      <vt:lpstr>'1.5.TH'!Print_Area</vt:lpstr>
      <vt:lpstr>'1.6.CX'!Print_Area</vt:lpstr>
      <vt:lpstr>'1.7.HS'!Print_Area</vt:lpstr>
      <vt:lpstr>'1.8.DTz'!Print_Area</vt:lpstr>
      <vt:lpstr>'1.9.CL'!Print_Area</vt:lpstr>
      <vt:lpstr>'2.1.TPHT'!Print_Area</vt:lpstr>
      <vt:lpstr>'2.10.KAH'!Print_Area</vt:lpstr>
      <vt:lpstr>'2.11.HHKE'!Print_Area</vt:lpstr>
      <vt:lpstr>'2.12.VQ'!Print_Area</vt:lpstr>
      <vt:lpstr>'2.13.LH'!Print_Area</vt:lpstr>
      <vt:lpstr>'2.2.TXHL'!Print_Area</vt:lpstr>
      <vt:lpstr>'2.3.TXKA'!Print_Area</vt:lpstr>
      <vt:lpstr>'2.4.NX'!Print_Area</vt:lpstr>
      <vt:lpstr>'2.5.TH'!Print_Area</vt:lpstr>
      <vt:lpstr>'2.6.CX'!Print_Area</vt:lpstr>
      <vt:lpstr>'2.7.HS'!Print_Area</vt:lpstr>
      <vt:lpstr>'2.8.DT'!Print_Area</vt:lpstr>
      <vt:lpstr>'2.9.CL'!Print_Area</vt:lpstr>
      <vt:lpstr>'CMD-BO SUNG 2018'!Print_Area</vt:lpstr>
      <vt:lpstr>'TH -BO SUNG 2019'!Print_Area</vt:lpstr>
      <vt:lpstr>'1.1.TPHT'!Print_Titles</vt:lpstr>
      <vt:lpstr>'1.10.KAHz'!Print_Titles</vt:lpstr>
      <vt:lpstr>'1.11.HKz'!Print_Titles</vt:lpstr>
      <vt:lpstr>'1.12.VQ'!Print_Titles</vt:lpstr>
      <vt:lpstr>'1.13.LH'!Print_Titles</vt:lpstr>
      <vt:lpstr>'1.3.TXKA'!Print_Titles</vt:lpstr>
      <vt:lpstr>'1.4.NXz'!Print_Titles</vt:lpstr>
      <vt:lpstr>'1.5.TH'!Print_Titles</vt:lpstr>
      <vt:lpstr>'1.6.CX'!Print_Titles</vt:lpstr>
      <vt:lpstr>'1.7.HS'!Print_Titles</vt:lpstr>
      <vt:lpstr>'1.8.DTz'!Print_Titles</vt:lpstr>
      <vt:lpstr>'1.9.CL'!Print_Titles</vt:lpstr>
      <vt:lpstr>'2.1.TPHT'!Print_Titles</vt:lpstr>
      <vt:lpstr>'2.10.KAH'!Print_Titles</vt:lpstr>
      <vt:lpstr>'2.11.HHKE'!Print_Titles</vt:lpstr>
      <vt:lpstr>'2.13.LH'!Print_Titles</vt:lpstr>
      <vt:lpstr>'2.2.TXHL'!Print_Titles</vt:lpstr>
      <vt:lpstr>'2.3.TXKA'!Print_Titles</vt:lpstr>
      <vt:lpstr>'2.5.TH'!Print_Titles</vt:lpstr>
      <vt:lpstr>'2.6.CX'!Print_Titles</vt:lpstr>
      <vt:lpstr>'2.7.HS'!Print_Titles</vt:lpstr>
      <vt:lpstr>'2.8.DT'!Print_Titles</vt:lpstr>
      <vt:lpstr>'TH -BO SUNG 2019'!Print_Titles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TQD</dc:creator>
  <cp:lastModifiedBy>NONGNGHIEP</cp:lastModifiedBy>
  <cp:lastPrinted>2019-07-03T07:59:36Z</cp:lastPrinted>
  <dcterms:created xsi:type="dcterms:W3CDTF">2017-12-11T07:29:45Z</dcterms:created>
  <dcterms:modified xsi:type="dcterms:W3CDTF">2019-07-03T08:09:37Z</dcterms:modified>
</cp:coreProperties>
</file>