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640" windowHeight="11160" tabRatio="908" activeTab="19"/>
  </bookViews>
  <sheets>
    <sheet name="PLI " sheetId="1" r:id="rId1"/>
    <sheet name="PL I.01" sheetId="23" r:id="rId2"/>
    <sheet name="PL I.01A" sheetId="22" r:id="rId3"/>
    <sheet name="PL I.01B" sheetId="21" r:id="rId4"/>
    <sheet name="PL I.02" sheetId="20" r:id="rId5"/>
    <sheet name="PL I.03" sheetId="2" r:id="rId6"/>
    <sheet name="PL I.04" sheetId="3" r:id="rId7"/>
    <sheet name="PL I.05" sheetId="4" r:id="rId8"/>
    <sheet name="PL I.06" sheetId="5" r:id="rId9"/>
    <sheet name="PL I.07" sheetId="6" r:id="rId10"/>
    <sheet name="PL I.08" sheetId="7" r:id="rId11"/>
    <sheet name="PL I.09" sheetId="8" r:id="rId12"/>
    <sheet name="PL I.10" sheetId="9" r:id="rId13"/>
    <sheet name="PL I.11" sheetId="10" r:id="rId14"/>
    <sheet name="PL I.12" sheetId="19" r:id="rId15"/>
    <sheet name="PL I.13" sheetId="12" r:id="rId16"/>
    <sheet name="PL I.14" sheetId="13" r:id="rId17"/>
    <sheet name="PL I.15" sheetId="14" r:id="rId18"/>
    <sheet name="PL I.16" sheetId="15" r:id="rId19"/>
    <sheet name="PL I.17" sheetId="16" r:id="rId20"/>
    <sheet name="BS I.18" sheetId="17" r:id="rId21"/>
  </sheets>
  <definedNames>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gon4">#REF!</definedName>
    <definedName name="__hom2">#REF!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p1">#REF!</definedName>
    <definedName name="__lap2">#REF!</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sat10">#REF!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ua20">#REF!</definedName>
    <definedName name="__sua30">#REF!</definedName>
    <definedName name="__TB1">#REF!</definedName>
    <definedName name="__TH1">#REF!</definedName>
    <definedName name="__TH2">#REF!</definedName>
    <definedName name="__TH3">#REF!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vc1">#REF!</definedName>
    <definedName name="__vc2">#REF!</definedName>
    <definedName name="__vc3">#REF!</definedName>
    <definedName name="__VL100">#REF!</definedName>
    <definedName name="__vl2" hidden="1">{"'Sheet1'!$L$16"}</definedName>
    <definedName name="__VL250">#REF!</definedName>
    <definedName name="_1">#N/A</definedName>
    <definedName name="_1000A01">#N/A</definedName>
    <definedName name="_2">#N/A</definedName>
    <definedName name="_40x4">5100</definedName>
    <definedName name="_boi1">#REF!</definedName>
    <definedName name="_boi2">#REF!</definedName>
    <definedName name="_boi3">#REF!</definedName>
    <definedName name="_boi4">#REF!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 hidden="1">#REF!</definedName>
    <definedName name="_xlnm._FilterDatabase" localSheetId="5" hidden="1">'PL I.03'!$A$5:$E$45</definedName>
    <definedName name="_xlnm._FilterDatabase" localSheetId="7" hidden="1">'PL I.05'!$A$5:$D$29</definedName>
    <definedName name="_xlnm._FilterDatabase" localSheetId="8" hidden="1">'PL I.06'!$A$5:$D$44</definedName>
    <definedName name="_xlnm._FilterDatabase" localSheetId="9" hidden="1">'PL I.07'!$A$5:$D$56</definedName>
    <definedName name="_xlnm._FilterDatabase" localSheetId="10" hidden="1">'PL I.08'!$A$5:$D$34</definedName>
    <definedName name="_xlnm._FilterDatabase" localSheetId="11" hidden="1">'PL I.09'!$A$5:$D$24</definedName>
    <definedName name="_xlnm._FilterDatabase" localSheetId="12" hidden="1">'PL I.10'!$A$5:$D$19</definedName>
    <definedName name="_xlnm._FilterDatabase" localSheetId="14" hidden="1">'PL I.12'!$A$5:$D$64</definedName>
    <definedName name="_xlnm._FilterDatabase" localSheetId="15" hidden="1">'PL I.13'!$A$6:$G$41</definedName>
    <definedName name="_xlnm._FilterDatabase" localSheetId="16" hidden="1">'PL I.14'!$A$5:$E$32</definedName>
    <definedName name="_xlnm._FilterDatabase" localSheetId="17" hidden="1">'PL I.15'!$A$5:$E$45</definedName>
    <definedName name="_xlnm._FilterDatabase" localSheetId="18" hidden="1">'PL I.16'!$A$6:$J$55</definedName>
    <definedName name="_xlnm._FilterDatabase" localSheetId="19" hidden="1">'PL I.17'!$A$5:$D$5</definedName>
    <definedName name="_gon4">#REF!</definedName>
    <definedName name="_Key1" hidden="1">#REF!</definedName>
    <definedName name="_Key2" hidden="1">#REF!</definedName>
    <definedName name="_km190">#REF!</definedName>
    <definedName name="_km191">#REF!</definedName>
    <definedName name="_km192">#REF!</definedName>
    <definedName name="_lap1">#REF!</definedName>
    <definedName name="_lap2">#REF!</definedName>
    <definedName name="_MAC12">#REF!</definedName>
    <definedName name="_MAC46">#REF!</definedName>
    <definedName name="_NET2">#REF!</definedName>
    <definedName name="_NSO2" hidden="1">{"'Sheet1'!$L$16"}</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L1242">#REF!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ort" hidden="1">#REF!</definedName>
    <definedName name="_TH1">#REF!</definedName>
    <definedName name="_TH2">#REF!</definedName>
    <definedName name="_TH3">#REF!</definedName>
    <definedName name="_TL1">#REF!</definedName>
    <definedName name="_TL2">#REF!</definedName>
    <definedName name="_TLA120">#REF!</definedName>
    <definedName name="_TLA35">#REF!</definedName>
    <definedName name="_TLA50">#REF!</definedName>
    <definedName name="_TLA70">#REF!</definedName>
    <definedName name="_TLA95">#REF!</definedName>
    <definedName name="_vc1">#REF!</definedName>
    <definedName name="_vc2">#REF!</definedName>
    <definedName name="_vc3">#REF!</definedName>
    <definedName name="_vl2"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d" localSheetId="20">#REF!</definedName>
    <definedName name="ad" localSheetId="5">#REF!</definedName>
    <definedName name="ad" localSheetId="6">#REF!</definedName>
    <definedName name="ad" localSheetId="7">#REF!</definedName>
    <definedName name="ad" localSheetId="8">#REF!</definedName>
    <definedName name="ad" localSheetId="9">#REF!</definedName>
    <definedName name="ad" localSheetId="10">#REF!</definedName>
    <definedName name="ad" localSheetId="11">#REF!</definedName>
    <definedName name="ad" localSheetId="13">#REF!</definedName>
    <definedName name="ad" localSheetId="14">#REF!</definedName>
    <definedName name="ad" localSheetId="15">#REF!</definedName>
    <definedName name="ad" localSheetId="16">#REF!</definedName>
    <definedName name="ad" localSheetId="17">#REF!</definedName>
    <definedName name="ad" localSheetId="18">#REF!</definedName>
    <definedName name="ad" localSheetId="19">#REF!</definedName>
    <definedName name="ad">#REF!</definedName>
    <definedName name="All_Item">#REF!</definedName>
    <definedName name="ALPIN">#N/A</definedName>
    <definedName name="ALPJYOU">#N/A</definedName>
    <definedName name="ALPTOI">#N/A</definedName>
    <definedName name="anpha">#REF!</definedName>
    <definedName name="b_240">#REF!</definedName>
    <definedName name="b_280">#REF!</definedName>
    <definedName name="b_320">#REF!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B">#REF!</definedName>
    <definedName name="bengam">#REF!</definedName>
    <definedName name="benuoc">#REF!</definedName>
    <definedName name="beta">#REF!</definedName>
    <definedName name="blkh">#REF!</definedName>
    <definedName name="blkh1">#REF!</definedName>
    <definedName name="Book2">#REF!</definedName>
    <definedName name="BOQ">#REF!</definedName>
    <definedName name="BT">#REF!</definedName>
    <definedName name="btchiuaxitm300">#REF!</definedName>
    <definedName name="BTchiuaxm200">#REF!</definedName>
    <definedName name="btcocM4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a.1111">#REF!</definedName>
    <definedName name="ca.1111.th">#REF!</definedName>
    <definedName name="CACAU">298161</definedName>
    <definedName name="cao">#REF!</definedName>
    <definedName name="Cat">#REF!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vang">#REF!</definedName>
    <definedName name="CCS">#REF!</definedName>
    <definedName name="CDD">#REF!</definedName>
    <definedName name="CDDD">#REF!</definedName>
    <definedName name="CDDD1P">#REF!</definedName>
    <definedName name="CDDD1PHA">#REF!</definedName>
    <definedName name="CDDD3PHA">#REF!</definedName>
    <definedName name="Cdnum">#REF!</definedName>
    <definedName name="CH">#REF!</definedName>
    <definedName name="chon">#REF!</definedName>
    <definedName name="chon1">#REF!</definedName>
    <definedName name="chon2">#REF!</definedName>
    <definedName name="chon3">#REF!</definedName>
    <definedName name="CK">#REF!</definedName>
    <definedName name="CLECH_0.4">#REF!</definedName>
    <definedName name="CLVC3">0.1</definedName>
    <definedName name="CLVC35">#REF!</definedName>
    <definedName name="CLVCTB">#REF!</definedName>
    <definedName name="clvl">#REF!</definedName>
    <definedName name="cn">#REF!</definedName>
    <definedName name="CNC">#REF!</definedName>
    <definedName name="CND">#REF!</definedName>
    <definedName name="CNG">#REF!</definedName>
    <definedName name="Co">#REF!</definedName>
    <definedName name="coc">#REF!</definedName>
    <definedName name="cocbtct">#REF!</definedName>
    <definedName name="cocot">#REF!</definedName>
    <definedName name="cocott">#REF!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VER">#REF!</definedName>
    <definedName name="cpmtc">#REF!</definedName>
    <definedName name="cpnc">#REF!</definedName>
    <definedName name="cptt">#REF!</definedName>
    <definedName name="CPVC35">#REF!</definedName>
    <definedName name="CPVCDN">#REF!</definedName>
    <definedName name="cpvl">#REF!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iep">#REF!</definedName>
    <definedName name="CTIET">#REF!</definedName>
    <definedName name="CU_LY_VAN_CHUYEN_GIA_QUYEN">#REF!</definedName>
    <definedName name="CU_LY_VAN_CHUYEN_THU_CONG">#REF!</definedName>
    <definedName name="CURRENCY">#REF!</definedName>
    <definedName name="cx">#REF!</definedName>
    <definedName name="d" localSheetId="20">#REF!</definedName>
    <definedName name="d" localSheetId="5">#REF!</definedName>
    <definedName name="d" localSheetId="6">#REF!</definedName>
    <definedName name="d" localSheetId="7">#REF!</definedName>
    <definedName name="d" localSheetId="8">#REF!</definedName>
    <definedName name="d" localSheetId="9">#REF!</definedName>
    <definedName name="d" localSheetId="10">#REF!</definedName>
    <definedName name="d" localSheetId="11">#REF!</definedName>
    <definedName name="d" localSheetId="13">#REF!</definedName>
    <definedName name="d" localSheetId="14">#REF!</definedName>
    <definedName name="d" localSheetId="15">#REF!</definedName>
    <definedName name="d" localSheetId="16">#REF!</definedName>
    <definedName name="d" localSheetId="17">#REF!</definedName>
    <definedName name="d" localSheetId="18">#REF!</definedName>
    <definedName name="d" localSheetId="19">#REF!</definedName>
    <definedName name="d">#REF!</definedName>
    <definedName name="D_7101A_B">#REF!</definedName>
    <definedName name="da1x2">#REF!</definedName>
    <definedName name="dahoc">#REF!</definedName>
    <definedName name="dam">#REF!</definedName>
    <definedName name="danducsan">#REF!</definedName>
    <definedName name="dao">#REF!</definedName>
    <definedName name="dap">#REF!</definedName>
    <definedName name="DAT">#REF!</definedName>
    <definedName name="DATA_DATA2_List">#REF!</definedName>
    <definedName name="_xlnm.Database">#REF!</definedName>
    <definedName name="DCL_22">12117600</definedName>
    <definedName name="DCL_35">25490000</definedName>
    <definedName name="DD">#REF!</definedName>
    <definedName name="DDAY">#REF!</definedName>
    <definedName name="DDK">#REF!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gbdII">#REF!</definedName>
    <definedName name="DGCTI592">#REF!</definedName>
    <definedName name="DGNC">#REF!</definedName>
    <definedName name="dgqndn">#REF!</definedName>
    <definedName name="DGTV">#REF!</definedName>
    <definedName name="dgvl">#REF!</definedName>
    <definedName name="DGVT">#REF!</definedName>
    <definedName name="dhom">#REF!</definedName>
    <definedName name="dien">#REF!</definedName>
    <definedName name="dientichck">#REF!</definedName>
    <definedName name="dinh2">#REF!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cument_array">{"Thuxm2.xls","Sheet1"}</definedName>
    <definedName name="DON_GIA_3282">#REF!</definedName>
    <definedName name="DON_GIA_3283">#REF!</definedName>
    <definedName name="DON_GIA_3285">#REF!</definedName>
    <definedName name="DON_GIA_VAN_CHUYEN_36">#REF!</definedName>
    <definedName name="dongia">#REF!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toanDongmo">#REF!</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f">#REF!</definedName>
    <definedName name="FACTOR">#REF!</definedName>
    <definedName name="FI_12">4820</definedName>
    <definedName name="G_ME">#REF!</definedName>
    <definedName name="gach">#REF!</definedName>
    <definedName name="geo">#REF!</definedName>
    <definedName name="gg">#REF!</definedName>
    <definedName name="ghip">#REF!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gl3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tb">#REF!</definedName>
    <definedName name="gtbtt">#REF!</definedName>
    <definedName name="gtst">#REF!</definedName>
    <definedName name="GTXL">#REF!</definedName>
    <definedName name="Gxl">#REF!</definedName>
    <definedName name="gxltt">#REF!</definedName>
    <definedName name="h">#REF!</definedName>
    <definedName name="H_THUCHTHH">#REF!</definedName>
    <definedName name="H_THUCTT">#REF!</definedName>
    <definedName name="HCM">#REF!</definedName>
    <definedName name="HE_SO_KHO_KHAN_CANG_DAY">#REF!</definedName>
    <definedName name="Heä_soá_laép_xaø_H">1.7</definedName>
    <definedName name="heä_soá_sình_laày">#REF!</definedName>
    <definedName name="hh">#REF!</definedName>
    <definedName name="HHcat">#REF!</definedName>
    <definedName name="HHda">#REF!</definedName>
    <definedName name="HHTT">#REF!</definedName>
    <definedName name="hien">#REF!</definedName>
    <definedName name="Hinh_thuc">#REF!</definedName>
    <definedName name="HiÕu">#REF!</definedName>
    <definedName name="HOME_MANP">#REF!</definedName>
    <definedName name="HOMEOFFICE_COST">#REF!</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ßm4">#REF!</definedName>
    <definedName name="hstb">#REF!</definedName>
    <definedName name="hstdtk">#REF!</definedName>
    <definedName name="hsthep">#REF!</definedName>
    <definedName name="HSVC1">#REF!</definedName>
    <definedName name="HSVC2">#REF!</definedName>
    <definedName name="HSVC3">#REF!</definedName>
    <definedName name="hsvl">#REF!</definedName>
    <definedName name="HT">#REF!</definedName>
    <definedName name="HTHH">#REF!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#REF!</definedName>
    <definedName name="IDLAB_COST">#REF!</definedName>
    <definedName name="IND_LAB">#REF!</definedName>
    <definedName name="INDMANP">#REF!</definedName>
    <definedName name="j">#REF!</definedName>
    <definedName name="j356C8">#REF!</definedName>
    <definedName name="k">#REF!</definedName>
    <definedName name="k2b">#REF!</definedName>
    <definedName name="kcong">#REF!</definedName>
    <definedName name="KH_Chang">#REF!</definedName>
    <definedName name="KHOI_LUONG_DAT_DAO_DAP">#REF!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THDN">#REF!</definedName>
    <definedName name="KLVANKHUON">#REF!</definedName>
    <definedName name="kp1ph">#REF!</definedName>
    <definedName name="KSTK">#REF!</definedName>
    <definedName name="l">#REF!</definedName>
    <definedName name="L_mong">#REF!</definedName>
    <definedName name="L63x6">5800</definedName>
    <definedName name="lan">#REF!</definedName>
    <definedName name="lanhto">#REF!</definedName>
    <definedName name="LAP_DAT_TBA">#REF!</definedName>
    <definedName name="LBS_22">107800000</definedName>
    <definedName name="LIET_KE_VI_TRI_DZ0.4KV">#REF!</definedName>
    <definedName name="LIET_KE_VI_TRI_DZ22KV">#REF!</definedName>
    <definedName name="LK_hathe">#REF!</definedName>
    <definedName name="Lmk">#REF!</definedName>
    <definedName name="lntt">#REF!</definedName>
    <definedName name="Loai_TD">#REF!</definedName>
    <definedName name="M0.4">#REF!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c">#REF!</definedName>
    <definedName name="MG_A">#REF!</definedName>
    <definedName name="MN">#REF!</definedName>
    <definedName name="mongbang">#REF!</definedName>
    <definedName name="mongdon">#REF!</definedName>
    <definedName name="Moùng">#REF!</definedName>
    <definedName name="MSCT">#REF!</definedName>
    <definedName name="mtcdg">#REF!</definedName>
    <definedName name="MTMAC12">#REF!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c">#REF!</definedName>
    <definedName name="nc_btm10">#REF!</definedName>
    <definedName name="nc_btm100">#REF!</definedName>
    <definedName name="nc3p">#REF!</definedName>
    <definedName name="NCBD100">#REF!</definedName>
    <definedName name="NCBD200">#REF!</definedName>
    <definedName name="NCBD250">#REF!</definedName>
    <definedName name="NCCT3p">#REF!</definedName>
    <definedName name="ncdg">#REF!</definedName>
    <definedName name="NCKT">#REF!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H">#REF!</definedName>
    <definedName name="nhn">#REF!</definedName>
    <definedName name="NHot">#REF!</definedName>
    <definedName name="nhu">#REF!</definedName>
    <definedName name="nhua">#REF!</definedName>
    <definedName name="nhuad">#REF!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g1p">#REF!</definedName>
    <definedName name="ningnc1p">#REF!</definedName>
    <definedName name="ningvl1p">#REF!</definedName>
    <definedName name="NINnc">#REF!</definedName>
    <definedName name="nint1p">#REF!</definedName>
    <definedName name="nintnc1p">#REF!</definedName>
    <definedName name="nintvl1p">#REF!</definedName>
    <definedName name="NINvc">#REF!</definedName>
    <definedName name="NINvl">#REF!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o">#REF!</definedName>
    <definedName name="nx">#REF!</definedName>
    <definedName name="ophom">#REF!</definedName>
    <definedName name="osc">#REF!</definedName>
    <definedName name="PA">#REF!</definedName>
    <definedName name="panen">#REF!</definedName>
    <definedName name="PHAN_DIEN_DZ0.4KV">#REF!</definedName>
    <definedName name="PHAN_DIEN_TBA">#REF!</definedName>
    <definedName name="PHAN_MUA_SAM_DZ0.4KV">#REF!</definedName>
    <definedName name="phu_luc_vua">#REF!</definedName>
    <definedName name="PLKL">#REF!</definedName>
    <definedName name="PRICE">#REF!</definedName>
    <definedName name="PRICE1">#REF!</definedName>
    <definedName name="_xlnm.Print_Titles" localSheetId="20">'BS I.18'!$5:$6</definedName>
    <definedName name="_xlnm.Print_Titles" localSheetId="2">'PL I.01A'!$3:$4</definedName>
    <definedName name="_xlnm.Print_Titles" localSheetId="3">'PL I.01B'!$3:$4</definedName>
    <definedName name="_xlnm.Print_Titles" localSheetId="4">'PL I.02'!$3:$4</definedName>
    <definedName name="_xlnm.Print_Titles" localSheetId="5">'PL I.03'!$5:$5</definedName>
    <definedName name="_xlnm.Print_Titles" localSheetId="7">'PL I.05'!$5:$5</definedName>
    <definedName name="_xlnm.Print_Titles" localSheetId="8">'PL I.06'!$5:$5</definedName>
    <definedName name="_xlnm.Print_Titles" localSheetId="9">'PL I.07'!$5:$5</definedName>
    <definedName name="_xlnm.Print_Titles" localSheetId="10">'PL I.08'!$5:$5</definedName>
    <definedName name="_xlnm.Print_Titles" localSheetId="11">'PL I.09'!$5:$5</definedName>
    <definedName name="_xlnm.Print_Titles" localSheetId="14">'PL I.12'!$5:$5</definedName>
    <definedName name="_xlnm.Print_Titles" localSheetId="15">'PL I.13'!$5:$6</definedName>
    <definedName name="_xlnm.Print_Titles" localSheetId="16">'PL I.14'!$5:$5</definedName>
    <definedName name="_xlnm.Print_Titles" localSheetId="17">'PL I.15'!$5:$5</definedName>
    <definedName name="_xlnm.Print_Titles" localSheetId="18">'PL I.16'!$5:$6</definedName>
    <definedName name="_xlnm.Print_Titles" localSheetId="19">'PL I.17'!$5:$5</definedName>
    <definedName name="_xlnm.Print_Titles" localSheetId="0">'PLI '!$5:$5</definedName>
    <definedName name="_xlnm.Print_Titles">#N/A</definedName>
    <definedName name="Print_Titles_MI">#REF!</definedName>
    <definedName name="PRINTA">#REF!</definedName>
    <definedName name="PRINTB">#REF!</definedName>
    <definedName name="PRINTC">#REF!</definedName>
    <definedName name="PROPOSAL">#REF!</definedName>
    <definedName name="pt">#REF!</definedName>
    <definedName name="PT_Duong">#REF!</definedName>
    <definedName name="ptdg">#REF!</definedName>
    <definedName name="PTDG_cau">#REF!</definedName>
    <definedName name="PTNC">#REF!</definedName>
    <definedName name="pvd">#REF!</definedName>
    <definedName name="qtdm">#REF!</definedName>
    <definedName name="ra11p">#REF!</definedName>
    <definedName name="ra13p">#REF!</definedName>
    <definedName name="rack1">#REF!</definedName>
    <definedName name="rack2">#REF!</definedName>
    <definedName name="rack3">#REF!</definedName>
    <definedName name="rack4">#REF!</definedName>
    <definedName name="rate">14000</definedName>
    <definedName name="_xlnm.Recorder">#REF!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an">#REF!</definedName>
    <definedName name="sand">#REF!</definedName>
    <definedName name="SCH">#REF!</definedName>
    <definedName name="sd1p">#REF!</definedName>
    <definedName name="sd3p">#REF!</definedName>
    <definedName name="SDMONG">#REF!</definedName>
    <definedName name="sho">#REF!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RT">#REF!</definedName>
    <definedName name="SPEC">#REF!</definedName>
    <definedName name="SPECSUMMARY">#REF!</definedName>
    <definedName name="ss">#REF!</definedName>
    <definedName name="sss">#REF!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MMARY">#REF!</definedName>
    <definedName name="sur">#REF!</definedName>
    <definedName name="T">#REF!</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æng_c_ng_suÊt_hiÖn_t_i">"THOP"</definedName>
    <definedName name="TAMTINH">#REF!</definedName>
    <definedName name="TaxTV">10%</definedName>
    <definedName name="TaxXL">5%</definedName>
    <definedName name="TBA">#REF!</definedName>
    <definedName name="tbtram">#REF!</definedName>
    <definedName name="TBXD">#REF!</definedName>
    <definedName name="TC">#REF!</definedName>
    <definedName name="TC_NHANH1">#REF!</definedName>
    <definedName name="TD">#REF!</definedName>
    <definedName name="TD12vl">#REF!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hang">#REF!</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onmai">#REF!</definedName>
    <definedName name="TPLRP">#REF!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AM">#REF!</definedName>
    <definedName name="trt">#REF!</definedName>
    <definedName name="TT_1P">#REF!</definedName>
    <definedName name="TT_3p">#REF!</definedName>
    <definedName name="TTDD1P">#REF!</definedName>
    <definedName name="TTDKKH">#REF!</definedName>
    <definedName name="tthi">#REF!</definedName>
    <definedName name="ttronmk">#REF!</definedName>
    <definedName name="tv75nc">#REF!</definedName>
    <definedName name="tv75vl">#REF!</definedName>
    <definedName name="ty_le">#REF!</definedName>
    <definedName name="ty_le_BTN">#REF!</definedName>
    <definedName name="Ty_le1">#REF!</definedName>
    <definedName name="upnoc">#REF!</definedName>
    <definedName name="uu">#REF!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cot">#REF!</definedName>
    <definedName name="vcdc">#REF!</definedName>
    <definedName name="VCHT">#REF!</definedName>
    <definedName name="vct">#REF!</definedName>
    <definedName name="VCTT">#REF!</definedName>
    <definedName name="VCVBT1">#REF!</definedName>
    <definedName name="VCVBT2">#REF!</definedName>
    <definedName name="vd3p">#REF!</definedName>
    <definedName name="vgk">#REF!</definedName>
    <definedName name="vgt">#REF!</definedName>
    <definedName name="vkcauthang">#REF!</definedName>
    <definedName name="vksan">#REF!</definedName>
    <definedName name="vl">#REF!</definedName>
    <definedName name="vl3p">#REF!</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W">#REF!</definedName>
    <definedName name="wrn.chi._.tiÆt." hidden="1">{#N/A,#N/A,FALSE,"Chi tiÆt"}</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vc">#REF!</definedName>
    <definedName name="XIGvl">#REF!</definedName>
    <definedName name="ximang">#REF!</definedName>
    <definedName name="xin">#REF!</definedName>
    <definedName name="xin190">#REF!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t1p">#REF!</definedName>
    <definedName name="XINvc">#REF!</definedName>
    <definedName name="XINvl">#REF!</definedName>
    <definedName name="xit">#REF!</definedName>
    <definedName name="xit1">#REF!</definedName>
    <definedName name="xit1p">#REF!</definedName>
    <definedName name="xit3p">#REF!</definedName>
    <definedName name="XITnc">#REF!</definedName>
    <definedName name="XITvc">#REF!</definedName>
    <definedName name="XITvl">#REF!</definedName>
    <definedName name="xk0.6">#REF!</definedName>
    <definedName name="xk1.3">#REF!</definedName>
    <definedName name="xk1.5">#REF!</definedName>
    <definedName name="xld1.4">#REF!</definedName>
    <definedName name="xlk1.4">#REF!</definedName>
    <definedName name="XM">#REF!</definedName>
    <definedName name="xmcax">#REF!</definedName>
    <definedName name="xn">#REF!</definedName>
    <definedName name="xx">#REF!</definedName>
    <definedName name="y">#REF!</definedName>
    <definedName name="z">#REF!</definedName>
    <definedName name="ZXD">#REF!</definedName>
    <definedName name="ZYX">#REF!</definedName>
    <definedName name="ZZZ">#REF!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0" i="20" l="1"/>
  <c r="E199" i="20"/>
  <c r="E198" i="20"/>
  <c r="E197" i="20"/>
  <c r="E196" i="20"/>
  <c r="E195" i="20"/>
  <c r="E194" i="20"/>
  <c r="E193" i="20"/>
  <c r="E192" i="20"/>
  <c r="E191" i="20"/>
  <c r="E190" i="20"/>
  <c r="E189" i="20" s="1"/>
  <c r="G189" i="20"/>
  <c r="F189" i="20"/>
  <c r="E188" i="20"/>
  <c r="E187" i="20"/>
  <c r="E186" i="20"/>
  <c r="E185" i="20"/>
  <c r="E184" i="20"/>
  <c r="E183" i="20"/>
  <c r="E182" i="20"/>
  <c r="E181" i="20"/>
  <c r="E180" i="20"/>
  <c r="E179" i="20" s="1"/>
  <c r="G179" i="20"/>
  <c r="F179" i="20"/>
  <c r="E178" i="20"/>
  <c r="E177" i="20" s="1"/>
  <c r="G177" i="20"/>
  <c r="F177" i="20"/>
  <c r="E176" i="20"/>
  <c r="E175" i="20"/>
  <c r="E174" i="20"/>
  <c r="E173" i="20"/>
  <c r="E172" i="20"/>
  <c r="E171" i="20"/>
  <c r="E170" i="20"/>
  <c r="E169" i="20"/>
  <c r="E168" i="20"/>
  <c r="E167" i="20"/>
  <c r="E166" i="20"/>
  <c r="E165" i="20"/>
  <c r="E164" i="20"/>
  <c r="E163" i="20"/>
  <c r="E162" i="20"/>
  <c r="E161" i="20"/>
  <c r="E160" i="20"/>
  <c r="E159" i="20"/>
  <c r="E158" i="20"/>
  <c r="E157" i="20"/>
  <c r="E156" i="20" s="1"/>
  <c r="G156" i="20"/>
  <c r="F156" i="20"/>
  <c r="E155" i="20"/>
  <c r="E154" i="20"/>
  <c r="E153" i="20"/>
  <c r="E152" i="20"/>
  <c r="E151" i="20"/>
  <c r="E150" i="20"/>
  <c r="E149" i="20"/>
  <c r="E148" i="20"/>
  <c r="E147" i="20"/>
  <c r="E146" i="20"/>
  <c r="E145" i="20"/>
  <c r="E144" i="20"/>
  <c r="E143" i="20"/>
  <c r="E142" i="20"/>
  <c r="E141" i="20"/>
  <c r="E140" i="20"/>
  <c r="E139" i="20"/>
  <c r="E138" i="20"/>
  <c r="E137" i="20"/>
  <c r="E136" i="20"/>
  <c r="E135" i="20"/>
  <c r="E134" i="20"/>
  <c r="E133" i="20"/>
  <c r="G132" i="20"/>
  <c r="F132" i="20"/>
  <c r="E132" i="20"/>
  <c r="E131" i="20"/>
  <c r="E130" i="20"/>
  <c r="E129" i="20"/>
  <c r="E128" i="20"/>
  <c r="E127" i="20"/>
  <c r="E126" i="20"/>
  <c r="E125" i="20"/>
  <c r="E124" i="20"/>
  <c r="E123" i="20"/>
  <c r="E122" i="20"/>
  <c r="E121" i="20"/>
  <c r="E120" i="20"/>
  <c r="E119" i="20"/>
  <c r="E118" i="20"/>
  <c r="E117" i="20"/>
  <c r="E116" i="20" s="1"/>
  <c r="G116" i="20"/>
  <c r="F116" i="20"/>
  <c r="E115" i="20"/>
  <c r="E114" i="20"/>
  <c r="E113" i="20"/>
  <c r="E112" i="20"/>
  <c r="E111" i="20"/>
  <c r="E110" i="20"/>
  <c r="E109" i="20"/>
  <c r="E108" i="20"/>
  <c r="E107" i="20"/>
  <c r="E106" i="20"/>
  <c r="E105" i="20"/>
  <c r="E104" i="20"/>
  <c r="E103" i="20"/>
  <c r="E102" i="20"/>
  <c r="E101" i="20"/>
  <c r="G100" i="20"/>
  <c r="F100" i="20"/>
  <c r="E100" i="20"/>
  <c r="E99" i="20"/>
  <c r="E98" i="20"/>
  <c r="E97" i="20"/>
  <c r="E96" i="20"/>
  <c r="E95" i="20"/>
  <c r="E94" i="20"/>
  <c r="E93" i="20"/>
  <c r="E92" i="20"/>
  <c r="E91" i="20"/>
  <c r="E90" i="20"/>
  <c r="E89" i="20"/>
  <c r="E88" i="20"/>
  <c r="E87" i="20"/>
  <c r="E86" i="20"/>
  <c r="E85" i="20"/>
  <c r="E84" i="20"/>
  <c r="E83" i="20" s="1"/>
  <c r="G83" i="20"/>
  <c r="F83" i="20"/>
  <c r="F82" i="20"/>
  <c r="E82" i="20" s="1"/>
  <c r="E61" i="20" s="1"/>
  <c r="E81" i="20"/>
  <c r="E80" i="20"/>
  <c r="E79" i="20"/>
  <c r="E78" i="20"/>
  <c r="E77" i="20"/>
  <c r="E76" i="20"/>
  <c r="E75" i="20"/>
  <c r="E74" i="20"/>
  <c r="E73" i="20"/>
  <c r="E72" i="20"/>
  <c r="E71" i="20"/>
  <c r="E70" i="20"/>
  <c r="E69" i="20"/>
  <c r="E68" i="20"/>
  <c r="E67" i="20"/>
  <c r="E66" i="20"/>
  <c r="E65" i="20"/>
  <c r="E64" i="20"/>
  <c r="E63" i="20"/>
  <c r="E62" i="20"/>
  <c r="G61" i="20"/>
  <c r="E60" i="20"/>
  <c r="E59" i="20"/>
  <c r="E58" i="20"/>
  <c r="E57" i="20"/>
  <c r="E56" i="20"/>
  <c r="G55" i="20"/>
  <c r="F55" i="20"/>
  <c r="E55" i="20"/>
  <c r="E54" i="20"/>
  <c r="E53" i="20"/>
  <c r="E52" i="20"/>
  <c r="E51" i="20"/>
  <c r="E50" i="20"/>
  <c r="E49" i="20"/>
  <c r="E48" i="20"/>
  <c r="E47" i="20"/>
  <c r="E46" i="20"/>
  <c r="E45" i="20"/>
  <c r="E44" i="20"/>
  <c r="E43" i="20"/>
  <c r="E42" i="20"/>
  <c r="E41" i="20"/>
  <c r="E40" i="20"/>
  <c r="E39" i="20"/>
  <c r="E38" i="20"/>
  <c r="E37" i="20"/>
  <c r="E36" i="20"/>
  <c r="E35" i="20"/>
  <c r="E34" i="20"/>
  <c r="G33" i="20"/>
  <c r="F33" i="20"/>
  <c r="E33" i="20"/>
  <c r="E32" i="20"/>
  <c r="E31" i="20"/>
  <c r="E30" i="20"/>
  <c r="E29" i="20"/>
  <c r="E28" i="20"/>
  <c r="G27" i="20"/>
  <c r="F27" i="20"/>
  <c r="E27" i="20"/>
  <c r="E26" i="20"/>
  <c r="E25" i="20"/>
  <c r="E24" i="20"/>
  <c r="E23" i="20"/>
  <c r="E22" i="20"/>
  <c r="E21" i="20"/>
  <c r="E20" i="20"/>
  <c r="E19" i="20"/>
  <c r="E18" i="20"/>
  <c r="E17" i="20"/>
  <c r="E16" i="20"/>
  <c r="E15" i="20"/>
  <c r="E14" i="20"/>
  <c r="E13" i="20"/>
  <c r="E12" i="20"/>
  <c r="E11" i="20"/>
  <c r="E10" i="20"/>
  <c r="E9" i="20"/>
  <c r="E8" i="20"/>
  <c r="E7" i="20"/>
  <c r="E6" i="20" s="1"/>
  <c r="G6" i="20"/>
  <c r="F6" i="20"/>
  <c r="G5" i="20"/>
  <c r="H18" i="21"/>
  <c r="I18" i="21" s="1"/>
  <c r="I17" i="21"/>
  <c r="I16" i="21"/>
  <c r="G15" i="21"/>
  <c r="H14" i="21"/>
  <c r="I14" i="21" s="1"/>
  <c r="I13" i="21" s="1"/>
  <c r="G13" i="21"/>
  <c r="H12" i="21"/>
  <c r="H11" i="21" s="1"/>
  <c r="G11" i="21"/>
  <c r="H10" i="21"/>
  <c r="I10" i="21" s="1"/>
  <c r="I9" i="21" s="1"/>
  <c r="G9" i="21"/>
  <c r="H8" i="21"/>
  <c r="I8" i="21" s="1"/>
  <c r="H7" i="21"/>
  <c r="I7" i="21" s="1"/>
  <c r="H6" i="21"/>
  <c r="I6" i="21" s="1"/>
  <c r="G5" i="21"/>
  <c r="G19" i="21" s="1"/>
  <c r="H95" i="22"/>
  <c r="I95" i="22" s="1"/>
  <c r="H94" i="22"/>
  <c r="I94" i="22" s="1"/>
  <c r="H93" i="22"/>
  <c r="I93" i="22" s="1"/>
  <c r="H92" i="22"/>
  <c r="I92" i="22" s="1"/>
  <c r="H91" i="22"/>
  <c r="I91" i="22" s="1"/>
  <c r="I90" i="22" s="1"/>
  <c r="G90" i="22"/>
  <c r="H89" i="22"/>
  <c r="I89" i="22" s="1"/>
  <c r="H88" i="22"/>
  <c r="I88" i="22" s="1"/>
  <c r="H87" i="22"/>
  <c r="I87" i="22" s="1"/>
  <c r="H86" i="22"/>
  <c r="I86" i="22" s="1"/>
  <c r="H85" i="22"/>
  <c r="I85" i="22" s="1"/>
  <c r="H84" i="22"/>
  <c r="I84" i="22" s="1"/>
  <c r="H83" i="22"/>
  <c r="H82" i="22" s="1"/>
  <c r="G82" i="22"/>
  <c r="H81" i="22"/>
  <c r="I81" i="22" s="1"/>
  <c r="H80" i="22"/>
  <c r="I80" i="22" s="1"/>
  <c r="H79" i="22"/>
  <c r="I79" i="22" s="1"/>
  <c r="H78" i="22"/>
  <c r="I78" i="22" s="1"/>
  <c r="H77" i="22"/>
  <c r="I77" i="22" s="1"/>
  <c r="I76" i="22" s="1"/>
  <c r="G76" i="22"/>
  <c r="H75" i="22"/>
  <c r="I75" i="22" s="1"/>
  <c r="H74" i="22"/>
  <c r="I74" i="22" s="1"/>
  <c r="H73" i="22"/>
  <c r="I73" i="22" s="1"/>
  <c r="H72" i="22"/>
  <c r="I72" i="22" s="1"/>
  <c r="H71" i="22"/>
  <c r="I71" i="22" s="1"/>
  <c r="H70" i="22"/>
  <c r="I70" i="22" s="1"/>
  <c r="H69" i="22"/>
  <c r="G69" i="22"/>
  <c r="H68" i="22"/>
  <c r="I68" i="22" s="1"/>
  <c r="H67" i="22"/>
  <c r="I67" i="22" s="1"/>
  <c r="H66" i="22"/>
  <c r="I66" i="22" s="1"/>
  <c r="H65" i="22"/>
  <c r="I65" i="22" s="1"/>
  <c r="G64" i="22"/>
  <c r="I63" i="22"/>
  <c r="H63" i="22"/>
  <c r="H62" i="22"/>
  <c r="I62" i="22" s="1"/>
  <c r="I61" i="22"/>
  <c r="H61" i="22"/>
  <c r="H60" i="22"/>
  <c r="I60" i="22" s="1"/>
  <c r="I59" i="22"/>
  <c r="I58" i="22" s="1"/>
  <c r="H59" i="22"/>
  <c r="H58" i="22"/>
  <c r="G58" i="22"/>
  <c r="H57" i="22"/>
  <c r="I57" i="22" s="1"/>
  <c r="H56" i="22"/>
  <c r="I56" i="22" s="1"/>
  <c r="H55" i="22"/>
  <c r="I55" i="22" s="1"/>
  <c r="H54" i="22"/>
  <c r="I54" i="22" s="1"/>
  <c r="H53" i="22"/>
  <c r="I53" i="22" s="1"/>
  <c r="H52" i="22"/>
  <c r="I52" i="22" s="1"/>
  <c r="H51" i="22"/>
  <c r="I51" i="22" s="1"/>
  <c r="H50" i="22"/>
  <c r="I50" i="22" s="1"/>
  <c r="H49" i="22"/>
  <c r="I49" i="22" s="1"/>
  <c r="H48" i="22"/>
  <c r="I48" i="22" s="1"/>
  <c r="H47" i="22"/>
  <c r="I47" i="22" s="1"/>
  <c r="H46" i="22"/>
  <c r="G46" i="22"/>
  <c r="H45" i="22"/>
  <c r="I45" i="22" s="1"/>
  <c r="I44" i="22"/>
  <c r="H44" i="22"/>
  <c r="H43" i="22"/>
  <c r="I43" i="22" s="1"/>
  <c r="I42" i="22"/>
  <c r="H42" i="22"/>
  <c r="H41" i="22"/>
  <c r="I41" i="22" s="1"/>
  <c r="I40" i="22"/>
  <c r="H40" i="22"/>
  <c r="H39" i="22"/>
  <c r="I39" i="22" s="1"/>
  <c r="I38" i="22"/>
  <c r="H38" i="22"/>
  <c r="H37" i="22"/>
  <c r="H36" i="22" s="1"/>
  <c r="G36" i="22"/>
  <c r="H35" i="22"/>
  <c r="I34" i="22"/>
  <c r="I33" i="22" s="1"/>
  <c r="H34" i="22"/>
  <c r="H33" i="22"/>
  <c r="G33" i="22"/>
  <c r="H32" i="22"/>
  <c r="I32" i="22" s="1"/>
  <c r="H31" i="22"/>
  <c r="I31" i="22" s="1"/>
  <c r="H30" i="22"/>
  <c r="I30" i="22" s="1"/>
  <c r="H29" i="22"/>
  <c r="I29" i="22" s="1"/>
  <c r="G28" i="22"/>
  <c r="H27" i="22"/>
  <c r="I27" i="22" s="1"/>
  <c r="H26" i="22"/>
  <c r="I26" i="22" s="1"/>
  <c r="H25" i="22"/>
  <c r="I25" i="22" s="1"/>
  <c r="H24" i="22"/>
  <c r="I24" i="22" s="1"/>
  <c r="H23" i="22"/>
  <c r="I23" i="22" s="1"/>
  <c r="H22" i="22"/>
  <c r="I22" i="22" s="1"/>
  <c r="H21" i="22"/>
  <c r="I21" i="22" s="1"/>
  <c r="H20" i="22"/>
  <c r="I20" i="22" s="1"/>
  <c r="H19" i="22"/>
  <c r="I19" i="22" s="1"/>
  <c r="H18" i="22"/>
  <c r="I18" i="22" s="1"/>
  <c r="H17" i="22"/>
  <c r="I17" i="22" s="1"/>
  <c r="H16" i="22"/>
  <c r="I16" i="22" s="1"/>
  <c r="G15" i="22"/>
  <c r="H14" i="22"/>
  <c r="I14" i="22" s="1"/>
  <c r="H13" i="22"/>
  <c r="I13" i="22" s="1"/>
  <c r="H12" i="22"/>
  <c r="I12" i="22" s="1"/>
  <c r="H11" i="22"/>
  <c r="I11" i="22" s="1"/>
  <c r="H10" i="22"/>
  <c r="I10" i="22" s="1"/>
  <c r="H9" i="22"/>
  <c r="I9" i="22" s="1"/>
  <c r="H8" i="22"/>
  <c r="I8" i="22" s="1"/>
  <c r="H7" i="22"/>
  <c r="I7" i="22" s="1"/>
  <c r="H6" i="22"/>
  <c r="I6" i="22" s="1"/>
  <c r="G5" i="22"/>
  <c r="D8" i="23"/>
  <c r="D7" i="23" s="1"/>
  <c r="C7" i="23"/>
  <c r="E5" i="20" l="1"/>
  <c r="I69" i="22"/>
  <c r="F5" i="20"/>
  <c r="H15" i="22"/>
  <c r="I46" i="22"/>
  <c r="G96" i="22"/>
  <c r="I83" i="22"/>
  <c r="I82" i="22" s="1"/>
  <c r="I12" i="21"/>
  <c r="I11" i="21" s="1"/>
  <c r="I15" i="21"/>
  <c r="F61" i="20"/>
  <c r="H5" i="22"/>
  <c r="I37" i="22"/>
  <c r="I36" i="22" s="1"/>
  <c r="H64" i="22"/>
  <c r="H5" i="21"/>
  <c r="H15" i="21"/>
  <c r="I5" i="22"/>
  <c r="H28" i="22"/>
  <c r="H76" i="22"/>
  <c r="H90" i="22"/>
  <c r="I5" i="21"/>
  <c r="H9" i="21"/>
  <c r="H13" i="21"/>
  <c r="I15" i="22"/>
  <c r="I96" i="22" s="1"/>
  <c r="I28" i="22"/>
  <c r="I64" i="22"/>
  <c r="H96" i="22" l="1"/>
  <c r="H19" i="21"/>
  <c r="I19" i="21"/>
  <c r="C62" i="19"/>
  <c r="C58" i="19"/>
  <c r="C54" i="19"/>
  <c r="C48" i="19"/>
  <c r="C42" i="19"/>
  <c r="C38" i="19"/>
  <c r="C34" i="19"/>
  <c r="C28" i="19"/>
  <c r="C23" i="19"/>
  <c r="C21" i="19"/>
  <c r="C17" i="19"/>
  <c r="C13" i="19"/>
  <c r="C7" i="19"/>
  <c r="C6" i="19" l="1"/>
  <c r="C64" i="19" s="1"/>
  <c r="C36" i="1" s="1"/>
  <c r="C18" i="1"/>
  <c r="C17" i="1"/>
  <c r="C16" i="1" s="1"/>
  <c r="C79" i="1" l="1"/>
  <c r="C11" i="10" l="1"/>
  <c r="C34" i="1" s="1"/>
  <c r="C28" i="7"/>
  <c r="C29" i="7"/>
  <c r="C37" i="14" l="1"/>
  <c r="C30" i="14"/>
  <c r="C27" i="14"/>
  <c r="C20" i="14"/>
  <c r="C16" i="14"/>
  <c r="C10" i="14"/>
  <c r="D6" i="14"/>
  <c r="C6" i="14"/>
  <c r="C30" i="13"/>
  <c r="C29" i="13"/>
  <c r="C28" i="13" s="1"/>
  <c r="D25" i="13"/>
  <c r="C25" i="13"/>
  <c r="D20" i="13"/>
  <c r="C20" i="13"/>
  <c r="D14" i="13"/>
  <c r="C14" i="13"/>
  <c r="D7" i="13"/>
  <c r="C7" i="13"/>
  <c r="C16" i="9"/>
  <c r="C10" i="9"/>
  <c r="C8" i="9"/>
  <c r="C22" i="8"/>
  <c r="C20" i="8"/>
  <c r="C17" i="8"/>
  <c r="C13" i="8"/>
  <c r="C6" i="8"/>
  <c r="C6" i="6"/>
  <c r="C7" i="4"/>
  <c r="C6" i="4"/>
  <c r="C13" i="3"/>
  <c r="C25" i="1" s="1"/>
  <c r="C6" i="3"/>
  <c r="C43" i="2"/>
  <c r="C41" i="2"/>
  <c r="C40" i="2" s="1"/>
  <c r="C35" i="2"/>
  <c r="C33" i="2"/>
  <c r="C32" i="2" s="1"/>
  <c r="C25" i="2"/>
  <c r="C23" i="2"/>
  <c r="C22" i="2" s="1"/>
  <c r="C20" i="2"/>
  <c r="C19" i="2"/>
  <c r="C10" i="2"/>
  <c r="C8" i="2"/>
  <c r="C45" i="1"/>
  <c r="C32" i="1"/>
  <c r="H20" i="17"/>
  <c r="G20" i="17"/>
  <c r="F20" i="17"/>
  <c r="E20" i="17"/>
  <c r="D20" i="17"/>
  <c r="I19" i="17"/>
  <c r="C19" i="17"/>
  <c r="I18" i="17"/>
  <c r="C18" i="17"/>
  <c r="I17" i="17"/>
  <c r="C17" i="17"/>
  <c r="I16" i="17"/>
  <c r="C16" i="17"/>
  <c r="I15" i="17"/>
  <c r="C15" i="17"/>
  <c r="I14" i="17"/>
  <c r="C14" i="17"/>
  <c r="I13" i="17"/>
  <c r="C13" i="17"/>
  <c r="I12" i="17"/>
  <c r="C12" i="17"/>
  <c r="I11" i="17"/>
  <c r="C11" i="17"/>
  <c r="I10" i="17"/>
  <c r="C10" i="17"/>
  <c r="I9" i="17"/>
  <c r="C9" i="17"/>
  <c r="A9" i="17"/>
  <c r="A10" i="17" s="1"/>
  <c r="A11" i="17" s="1"/>
  <c r="A12" i="17" s="1"/>
  <c r="A13" i="17" s="1"/>
  <c r="A14" i="17" s="1"/>
  <c r="A15" i="17" s="1"/>
  <c r="A16" i="17" s="1"/>
  <c r="A17" i="17" s="1"/>
  <c r="A18" i="17" s="1"/>
  <c r="A19" i="17" s="1"/>
  <c r="I8" i="17"/>
  <c r="C8" i="17"/>
  <c r="A8" i="17"/>
  <c r="L20" i="17"/>
  <c r="C83" i="1" s="1"/>
  <c r="K20" i="17"/>
  <c r="C81" i="1" s="1"/>
  <c r="I7" i="17"/>
  <c r="C7" i="17"/>
  <c r="C20" i="17" s="1"/>
  <c r="C14" i="16"/>
  <c r="C47" i="1" s="1"/>
  <c r="C11" i="16"/>
  <c r="C46" i="1" s="1"/>
  <c r="C7" i="16"/>
  <c r="C6" i="16" s="1"/>
  <c r="E51" i="15"/>
  <c r="C54" i="15"/>
  <c r="C53" i="15"/>
  <c r="C52" i="15"/>
  <c r="C50" i="15"/>
  <c r="C49" i="15"/>
  <c r="C48" i="15"/>
  <c r="C47" i="15"/>
  <c r="C46" i="15"/>
  <c r="C45" i="15"/>
  <c r="C44" i="15" s="1"/>
  <c r="C43" i="15"/>
  <c r="C42" i="15"/>
  <c r="C41" i="15"/>
  <c r="C40" i="15"/>
  <c r="C39" i="15"/>
  <c r="C38" i="15"/>
  <c r="C37" i="15"/>
  <c r="C36" i="15"/>
  <c r="C35" i="15"/>
  <c r="C34" i="15"/>
  <c r="C33" i="15"/>
  <c r="E31" i="15"/>
  <c r="C32" i="15"/>
  <c r="C30" i="15"/>
  <c r="C29" i="15"/>
  <c r="C28" i="15"/>
  <c r="D26" i="15"/>
  <c r="E26" i="15"/>
  <c r="C25" i="15"/>
  <c r="C24" i="15"/>
  <c r="C23" i="15"/>
  <c r="C22" i="15"/>
  <c r="C21" i="15"/>
  <c r="D18" i="15"/>
  <c r="E18" i="15"/>
  <c r="C17" i="15"/>
  <c r="C16" i="15"/>
  <c r="C15" i="15" s="1"/>
  <c r="E15" i="15"/>
  <c r="E13" i="15"/>
  <c r="C14" i="15"/>
  <c r="C13" i="15" s="1"/>
  <c r="D13" i="15"/>
  <c r="C12" i="15"/>
  <c r="C11" i="15"/>
  <c r="C10" i="15"/>
  <c r="C9" i="15"/>
  <c r="D43" i="14"/>
  <c r="C43" i="14"/>
  <c r="D37" i="14"/>
  <c r="D30" i="14"/>
  <c r="D27" i="14"/>
  <c r="C25" i="14"/>
  <c r="D25" i="14"/>
  <c r="C23" i="14"/>
  <c r="D23" i="14"/>
  <c r="D20" i="14"/>
  <c r="D16" i="14"/>
  <c r="D10" i="14"/>
  <c r="D30" i="13"/>
  <c r="D29" i="13" s="1"/>
  <c r="D28" i="13" s="1"/>
  <c r="D12" i="13"/>
  <c r="C12" i="13"/>
  <c r="D6" i="13"/>
  <c r="C6" i="13"/>
  <c r="C40" i="12"/>
  <c r="C39" i="12"/>
  <c r="C38" i="12"/>
  <c r="C37" i="12"/>
  <c r="C36" i="12"/>
  <c r="C35" i="12"/>
  <c r="C34" i="12"/>
  <c r="C33" i="12"/>
  <c r="C32" i="12"/>
  <c r="C31" i="12"/>
  <c r="E29" i="12"/>
  <c r="C30" i="12"/>
  <c r="C28" i="12"/>
  <c r="C27" i="12"/>
  <c r="C26" i="12"/>
  <c r="C25" i="12"/>
  <c r="C24" i="12"/>
  <c r="D23" i="12"/>
  <c r="E21" i="12"/>
  <c r="C22" i="12"/>
  <c r="C21" i="12" s="1"/>
  <c r="D21" i="12"/>
  <c r="C20" i="12"/>
  <c r="C19" i="12"/>
  <c r="C17" i="12"/>
  <c r="C16" i="12"/>
  <c r="C15" i="12"/>
  <c r="C14" i="12"/>
  <c r="C13" i="12"/>
  <c r="C12" i="12"/>
  <c r="D11" i="12"/>
  <c r="E8" i="12"/>
  <c r="E7" i="12" s="1"/>
  <c r="D8" i="12"/>
  <c r="D7" i="12" s="1"/>
  <c r="C8" i="12"/>
  <c r="C7" i="12" s="1"/>
  <c r="C6" i="9"/>
  <c r="C19" i="9" s="1"/>
  <c r="C31" i="1" s="1"/>
  <c r="C32" i="7"/>
  <c r="C31" i="7" s="1"/>
  <c r="C27" i="7" s="1"/>
  <c r="C22" i="7"/>
  <c r="C20" i="7"/>
  <c r="C19" i="7" s="1"/>
  <c r="C17" i="7"/>
  <c r="C16" i="7" s="1"/>
  <c r="C14" i="7"/>
  <c r="C13" i="7" s="1"/>
  <c r="C11" i="7"/>
  <c r="C10" i="7" s="1"/>
  <c r="C8" i="7"/>
  <c r="C7" i="7" s="1"/>
  <c r="C54" i="6"/>
  <c r="C50" i="6"/>
  <c r="C43" i="6"/>
  <c r="C39" i="6"/>
  <c r="C34" i="6"/>
  <c r="C30" i="6"/>
  <c r="C27" i="6"/>
  <c r="C24" i="6"/>
  <c r="C19" i="6"/>
  <c r="C16" i="6"/>
  <c r="C11" i="6"/>
  <c r="C40" i="5"/>
  <c r="C39" i="5" s="1"/>
  <c r="C37" i="5"/>
  <c r="C36" i="5" s="1"/>
  <c r="C34" i="5"/>
  <c r="C32" i="5"/>
  <c r="C30" i="5"/>
  <c r="C28" i="5"/>
  <c r="C26" i="5"/>
  <c r="C23" i="5"/>
  <c r="C21" i="5"/>
  <c r="C10" i="5"/>
  <c r="C27" i="4"/>
  <c r="C26" i="4" s="1"/>
  <c r="C29" i="4" s="1"/>
  <c r="C26" i="1" s="1"/>
  <c r="C24" i="4"/>
  <c r="C23" i="4" s="1"/>
  <c r="C21" i="4"/>
  <c r="C19" i="4"/>
  <c r="C18" i="4" s="1"/>
  <c r="C16" i="4"/>
  <c r="C15" i="4" s="1"/>
  <c r="C13" i="4"/>
  <c r="C12" i="4" s="1"/>
  <c r="C10" i="4"/>
  <c r="C9" i="4" s="1"/>
  <c r="C10" i="3"/>
  <c r="C38" i="2"/>
  <c r="C37" i="2" s="1"/>
  <c r="C30" i="2"/>
  <c r="C28" i="2"/>
  <c r="C27" i="2" s="1"/>
  <c r="C17" i="2"/>
  <c r="C15" i="2"/>
  <c r="C12" i="2" s="1"/>
  <c r="C13" i="2"/>
  <c r="C6" i="2"/>
  <c r="C76" i="1"/>
  <c r="C74" i="1"/>
  <c r="C72" i="1"/>
  <c r="C70" i="1"/>
  <c r="C68" i="1"/>
  <c r="C66" i="1"/>
  <c r="C64" i="1"/>
  <c r="C56" i="1"/>
  <c r="C54" i="1"/>
  <c r="C52" i="1"/>
  <c r="C49" i="1"/>
  <c r="C12" i="1"/>
  <c r="C45" i="2" l="1"/>
  <c r="C24" i="1" s="1"/>
  <c r="C44" i="1"/>
  <c r="C20" i="15"/>
  <c r="C19" i="16"/>
  <c r="C6" i="5"/>
  <c r="C44" i="5" s="1"/>
  <c r="C27" i="1" s="1"/>
  <c r="C9" i="14"/>
  <c r="C32" i="13"/>
  <c r="C12" i="8"/>
  <c r="C24" i="8" s="1"/>
  <c r="C30" i="1" s="1"/>
  <c r="I20" i="17"/>
  <c r="J20" i="17"/>
  <c r="C84" i="1" s="1"/>
  <c r="C82" i="1" s="1"/>
  <c r="C31" i="15"/>
  <c r="C51" i="15"/>
  <c r="C8" i="15"/>
  <c r="D8" i="15"/>
  <c r="D7" i="15" s="1"/>
  <c r="D55" i="15" s="1"/>
  <c r="C42" i="1" s="1"/>
  <c r="C19" i="15"/>
  <c r="C18" i="15" s="1"/>
  <c r="D20" i="15"/>
  <c r="C27" i="15"/>
  <c r="C26" i="15" s="1"/>
  <c r="D44" i="15"/>
  <c r="E8" i="15"/>
  <c r="D15" i="15"/>
  <c r="E20" i="15"/>
  <c r="D31" i="15"/>
  <c r="E44" i="15"/>
  <c r="D51" i="15"/>
  <c r="D9" i="14"/>
  <c r="D45" i="14" s="1"/>
  <c r="C40" i="1" s="1"/>
  <c r="C45" i="14"/>
  <c r="D32" i="13"/>
  <c r="C39" i="1" s="1"/>
  <c r="C23" i="12"/>
  <c r="C11" i="12"/>
  <c r="C18" i="12"/>
  <c r="C29" i="12"/>
  <c r="E11" i="12"/>
  <c r="D18" i="12"/>
  <c r="D10" i="12" s="1"/>
  <c r="D41" i="12" s="1"/>
  <c r="E23" i="12"/>
  <c r="E18" i="12"/>
  <c r="D29" i="12"/>
  <c r="C6" i="7"/>
  <c r="C34" i="7"/>
  <c r="C29" i="1" s="1"/>
  <c r="C56" i="6"/>
  <c r="C28" i="1" s="1"/>
  <c r="C48" i="1"/>
  <c r="C78" i="1"/>
  <c r="C59" i="1"/>
  <c r="C23" i="1" l="1"/>
  <c r="C7" i="15"/>
  <c r="C55" i="15" s="1"/>
  <c r="E7" i="15"/>
  <c r="E55" i="15" s="1"/>
  <c r="C43" i="1" s="1"/>
  <c r="C41" i="1" s="1"/>
  <c r="C38" i="1" s="1"/>
  <c r="C10" i="12"/>
  <c r="C41" i="12" s="1"/>
  <c r="C37" i="1" s="1"/>
  <c r="E10" i="12"/>
  <c r="E41" i="12" s="1"/>
  <c r="C58" i="1"/>
  <c r="C85" i="1" l="1"/>
  <c r="C22" i="1" l="1"/>
  <c r="C15" i="1" s="1"/>
  <c r="C10" i="1"/>
  <c r="C7" i="1"/>
  <c r="C6" i="1"/>
</calcChain>
</file>

<file path=xl/sharedStrings.xml><?xml version="1.0" encoding="utf-8"?>
<sst xmlns="http://schemas.openxmlformats.org/spreadsheetml/2006/main" count="1997" uniqueCount="999">
  <si>
    <t>PHỤ LỤC I</t>
  </si>
  <si>
    <t>TT</t>
  </si>
  <si>
    <t>Nội dung</t>
  </si>
  <si>
    <r>
      <t xml:space="preserve">Số tiền 
</t>
    </r>
    <r>
      <rPr>
        <sz val="13"/>
        <rFont val="Times New Roman"/>
        <family val="1"/>
      </rPr>
      <t>(triệu đồng)</t>
    </r>
  </si>
  <si>
    <t>Ghi chú</t>
  </si>
  <si>
    <t>Nguồn vốn năm 2019 chuyển sang</t>
  </si>
  <si>
    <t>Nguồn vốn năm 2020</t>
  </si>
  <si>
    <t>I</t>
  </si>
  <si>
    <t>Hỗ trợ phát triển sản xuất nâng cao thu nhập cho người dân; phát triển hợp tác xã, Chương trình mỗi xã một sản phẩm, xây dựng mô hình mẫu, khoa học công nghệ…</t>
  </si>
  <si>
    <t>Phát triển sản xuất liên kết theo chuỗi giá trị gắn với Chương trình OCOP và phát triển ngành nghề nông thôn, hỗ trợ thực hiện Tái cơ cấu ngành nông nghiệp</t>
  </si>
  <si>
    <t>Hỗ trợ bồi dưỡng nguồn nhân lực phát triển hợp tác xã giai đoạn 2015-2020 thực hiện theo Quyết định số 2261/QĐ-TTg ngày 15/12/2014 của TTCP</t>
  </si>
  <si>
    <t xml:space="preserve">Xây dựng mô hình chuyển đổi ruộng đất gắn với chuyển đổi cơ cấu cây trồng, vật nuôi </t>
  </si>
  <si>
    <t>Thực hiện Chương trình "Mỗi xã một sản phẩm"</t>
  </si>
  <si>
    <t>Hỗ trợ nâng cấp, mở rộng các điểm để học tập và trải nghiệm, xây dựng nông thôn mới</t>
  </si>
  <si>
    <t>Hỗ trợ xây dựng mô hình Hợp tác xã mẫu và khởi nghiệp</t>
  </si>
  <si>
    <t>Mô hình ứng dụng công nghệ thông tin thông minh trong quản lý điều hành tại các xã đăng ký đạt chuẩn nông thôn mới nâng cao, nông thôn mới kiểu mẫu …</t>
  </si>
  <si>
    <t>Hỗ trợ xây dựng các mô hình kiểu mẫu khác</t>
  </si>
  <si>
    <t>II</t>
  </si>
  <si>
    <t>Hỗ trợ công tác quy hoạch và xây dựng đề án</t>
  </si>
  <si>
    <t>Xây dựng đề án tỉnh đạt chuẩn nông thôn mới</t>
  </si>
  <si>
    <t>Xây dựng mô hình thí điểm kiến trúc nông thôn</t>
  </si>
  <si>
    <t>III</t>
  </si>
  <si>
    <t>Nâng cao chất lượng đào tạo nghề cho lao động nông thôn</t>
  </si>
  <si>
    <t>IV</t>
  </si>
  <si>
    <t>Phát triển giáo dục ở nông thôn</t>
  </si>
  <si>
    <t>Nâng cao chất lượng đời sống văn hóa của người dân NTM</t>
  </si>
  <si>
    <t>Vệ sinh môi trường nông thôn, khắc phục ô nhiễm và cải thiện môi trường tại các làng nghề</t>
  </si>
  <si>
    <t>Thực hiện VSMTNT, khắc phục ô nhiễm và cải thiện môi trường tại các làng nghề</t>
  </si>
  <si>
    <t>Nhân rộng mô hình "Đồng bộ hóa quản lý và kỹ thuật trong thu gom, phân loại, xử lý rác thải trong khu dân cư"</t>
  </si>
  <si>
    <t>Hỗ trợ xử lý, cải tạo môi trường trong khu dân cư; Hỗ trợ xét nghiệm mẫu nước tại xã đăng ký đạt chuẩn nông thôn mới, xã đăng ký đạt chuẩn nâng cao, kiễu mẫu năm 2020.</t>
  </si>
  <si>
    <t>-</t>
  </si>
  <si>
    <t>Hỗ trợ xử lý, cải tạo môi trường trong khu dân cư</t>
  </si>
  <si>
    <t>Hỗ trợ xét nghiệm mẫu nước tại xã đăng ký đạt chuẩn nông thôn mới, xã đăng ký đạt chuẩn nâng cao, kiễu mẫu năm 2020.</t>
  </si>
  <si>
    <t>Các nội dung khác</t>
  </si>
  <si>
    <t>Thực hiện các nội dung khác về Nước sạch và Vệ sinh môi trường nông thôn</t>
  </si>
  <si>
    <t>Hướng dẫn triển khai diện rộng tất cả các xã thực hiện phân loại, xử lý nước thải, rác thải</t>
  </si>
  <si>
    <t>Truyền thông về công tác môi trường</t>
  </si>
  <si>
    <t>Nâng cao năng lực, giám sát thực hiện Chương trình</t>
  </si>
  <si>
    <t>Văn phòng Điều phối nông thôn mới tỉnh</t>
  </si>
  <si>
    <t>Tập huấn khu dân cư mẫu, vườn mẫu, XD xã NTM kiểu mẫu; cơ chế chính sách, ứng xử văn hoá nông thôn mới, .</t>
  </si>
  <si>
    <t>Kinh phí thực hiện theo chuyên đề chuyên sâu tại cơ sở đối với các xã khó khăn, xã có tiêu chí thấp, xã đăng ký đạt chuẩn trong năm, xã đăng ký đạt chuẩn nông thôn mới nâng cao, kiểu mẫu…</t>
  </si>
  <si>
    <t>Hội làm vườn trang trại tỉnh</t>
  </si>
  <si>
    <t>Tập huấn, hướng dẫn làm vườn mẫu và nâng cấp vườn mẫu thích ứng biến đổi khí hậu tại các xã chưa đạt chuẩn</t>
  </si>
  <si>
    <t>Trung tâm nghiên cứu phát triển nấm và tài nguyên sinh vật (Sở Khoa học và Công nghệ)</t>
  </si>
  <si>
    <t>Đào tạo, tập huấn nâng cao nhận thức, kỹ thuật và chế biên nấm, mở rộng thị trường nấm ăn và nấm dược liệu</t>
  </si>
  <si>
    <t>Bộ Chỉ huy Quân sự tỉnh</t>
  </si>
  <si>
    <t>Hỗ trợ kinh phí bồi dưỡng chuyên sâu chức danh theo Kế hoạch số 197/KH-UBND ngày 04/7/2019 của UBND tỉnh</t>
  </si>
  <si>
    <t>Truyền thông về xây dựng NTM</t>
  </si>
  <si>
    <t xml:space="preserve">Kinh phí tổ chức Hội thi Khu dân cư nông thôn mới kiểu mẫu, vườn mẫu lần thứ 2 </t>
  </si>
  <si>
    <t>Hoạt động của trang Web nông thôn mới (hosting; nhuận bút, nhuận ảnh, quản trị....), cổng thông tin điện tử tư vấn chính sách, vay vốn,…</t>
  </si>
  <si>
    <t>In ấn các loại sổ tay hướng dẫn (tài liệu của Trung ương và của tỉnh)</t>
  </si>
  <si>
    <t>Các hoạt động truyền thông khác về xây dựng NTM</t>
  </si>
  <si>
    <t>Ủy ban Mặt trận Tổ quốc tỉnh</t>
  </si>
  <si>
    <t xml:space="preserve">Thực hiện Cuộc vận động “Toàn dân đoàn kết xây dựng NTM, đô thị văn minh”  </t>
  </si>
  <si>
    <t xml:space="preserve">Sở Văn hóa Thông tin và Du lịch </t>
  </si>
  <si>
    <t>Kinh phí tổ chức Hội thi chế biến các sản phẩm ẩm thực địa phương có thể tham gia Chương trình OCOP</t>
  </si>
  <si>
    <t>Đài phát thanh - Truyền hình tỉnh</t>
  </si>
  <si>
    <t>Thực hiện Chuyên mục, chuyên đề Nông thôn mới, …(thống nhất nội dung với Văn phòng Điều phối nông thôn mới tỉnh)</t>
  </si>
  <si>
    <t>Báo Hà Tĩnh</t>
  </si>
  <si>
    <t>Tổ chức cuộc thi viết Xây dựng nông thôn mới trên báo Hà Tĩnh lần thứ VI, chuyên trang nông thôn mới …(thống nhất nội dung với Văn phòng Điều phối nông thôn mới tỉnh)</t>
  </si>
  <si>
    <t>Hội Nông dân tỉnh</t>
  </si>
  <si>
    <t>Xây dựng quầy hàng bán sản phẩm OCOP</t>
  </si>
  <si>
    <t>Sở Giao thông Vận tải</t>
  </si>
  <si>
    <t>Xây dựng Video hướng dẫn về quy trình, giải pháp về duy bão dưỡng, nâng cấp đường giao thông theo công nghệ mới</t>
  </si>
  <si>
    <t>Sở Thông tin và Truyền thông tỉnh</t>
  </si>
  <si>
    <t>Tuyên truyền nông thôn mới qua các báo chuyên ngành (Báo Nông nghiệp Việt Nam, Báo Kinh tế nông thôn,...)</t>
  </si>
  <si>
    <t>Kinh phí quản lý, chỉ đạo thực hiện chương trình</t>
  </si>
  <si>
    <t>Hỗ trợ hoạt động quản lý, chỉ đạo, kiểm tra, giám sát cấp huyện, cấp xã</t>
  </si>
  <si>
    <r>
      <t xml:space="preserve">Hỗ trợ các địa phương thực hiện chương trình NTM theo định mức </t>
    </r>
    <r>
      <rPr>
        <sz val="12"/>
        <rFont val="Times New Roman"/>
        <family val="1"/>
      </rPr>
      <t>(không bao gồm kinh phí quản lý, chỉ đạo)</t>
    </r>
  </si>
  <si>
    <t>Hỗ trợ kinh phí truyền thông, tập huấn</t>
  </si>
  <si>
    <t>Các hoạt động sự nghiệp khác</t>
  </si>
  <si>
    <t>Dự phòng thực hiện các nhiệm vụ đột xuất</t>
  </si>
  <si>
    <t>Trung tâm khuyến nông tỉnh</t>
  </si>
  <si>
    <t xml:space="preserve"> -</t>
  </si>
  <si>
    <t>Xây dựng mô hình sản xuất lúa theo tiêu chuẩn hữu cơ (đạt chuẩn chứng nhận) vụ Hè Thu năm 2020 gắn với sản phẩm OCOP tại các xã Kỳ Giang, Cẩm Thành, Việt Tiến, Thạch Liên và Yên Hồ (quy mô trên 80ha)</t>
  </si>
  <si>
    <t>Chi cục QLCL nông lâm thủy sản</t>
  </si>
  <si>
    <t>Hỗ trợ thực hiện quảng bá, xúc tiến thị trường, kết nối cung - cầu tiêu thụ sản phẩm nông lâm thủy sản và xây dựng các mô hình phát triển sản xuất liên kết theo chuỗi giá trị (quy mô liên huyện) gắn với chương trình OCOP năm 2020</t>
  </si>
  <si>
    <t>Chi cục Phát triển nông thôn</t>
  </si>
  <si>
    <t>Hỗ trợ thông tin truyền truyền ngành nghề, làng nghề nông thôn, tập huấn, bồi dưỡng nguồn nhân lực, điều tra, tham quan, khảo sát thị trường, xúc tiến thương mại, quảng bá phục vụ phát triển ngành nghề, làng nghề; xây dựng đề án phát triển làng nghề giai đoạn 2020-2025 trên địa bàn tỉnh.</t>
  </si>
  <si>
    <t>Huyện Cẩm Xuyên</t>
  </si>
  <si>
    <t>4.1</t>
  </si>
  <si>
    <t>Xã Nam Phúc Thăng</t>
  </si>
  <si>
    <t>Xây dựng mô hình liên kết sản xuất rau quả thực phẩm ứng dụng công nghệ cao gắn với du lịch trải nghiệm trong xây dựng nông thôn mới và sản phẩm phẩn OCOP tại xã Nam Phúc Thăng, huyện cẩm Xuyên (quy mô trên 20ha)</t>
  </si>
  <si>
    <t>4.2</t>
  </si>
  <si>
    <t>Xã Cẩm Minh</t>
  </si>
  <si>
    <t>Xây dựng mô hình liên kết sản xuất chăn nuôi gà đạt chứng nhận VietGAP, có truy xuất nguồn gốc, gắn với phát triển sản phẩm OCOP (mô hình liên xã, quy mô trên 5.000 con/lứa)</t>
  </si>
  <si>
    <t>4.3</t>
  </si>
  <si>
    <t>Huyện Đức Thọ</t>
  </si>
  <si>
    <t>5.1</t>
  </si>
  <si>
    <t xml:space="preserve">Xã Lâm Trung Thủy </t>
  </si>
  <si>
    <t>Xây dựng mô hình liên kết sản xuất lúa đạt chứng nhận VietGAP theo chuỗi giá trị, cánh đồng lớn, có truy xuất nguồn gốc, gắn với phát triển sản phẩm OCOP (quy mô trên 50ha)</t>
  </si>
  <si>
    <t>Huyện Nghi Xuân</t>
  </si>
  <si>
    <t>6.1</t>
  </si>
  <si>
    <t>Xã Xuân Viên</t>
  </si>
  <si>
    <t>Xây dựng mô hình liên kết sản xuất dưa lưới ứng dụng công nghệ cao đạt chuẩn VietGAP, có truy xuất nguồn gốc, gắn với phát triển sản phẩm OCOP (quy mô trên 5.000 m2 nhà lưới)</t>
  </si>
  <si>
    <t>6.2</t>
  </si>
  <si>
    <t>Xã Xuân Yên</t>
  </si>
  <si>
    <t>Phát triển vùng nguyên liệu trồng cây Đình Lăng theo chuẩn GACP-WHO đảm bảo an toàn thực phẩm, truy xuất nguồn gốc trên đất trồng màu kém hiệu quả, cung cấp cho nhà máy chế biến dược liệu tại xã Xuân Yên (quy mô trên 2 ha)</t>
  </si>
  <si>
    <t>Huyện Hương Sơn</t>
  </si>
  <si>
    <t>Xã Sơn Giang</t>
  </si>
  <si>
    <t>Phát triển cơ sơ sản xuất, chế biến sản xuất các sản phẩm nhung hươu  đạt tiêu chuẩn HACCP và xây dựng thương hiệu cho Cơ sở sản xuất nhung hươu Hiền Ngọc để tham gia Chương trình OCOP</t>
  </si>
  <si>
    <t>7.2</t>
  </si>
  <si>
    <t>Xã Kim Hoa</t>
  </si>
  <si>
    <t>Phát triển cơ sơ sản xuất, chế biến sản xuất các sản phẩm nhung hươu đạt tiêu chuẩn HACCP và xây dựng thương hiệu cho Cơ sở sản xuất nhung hươu Chiến Sơn để tham gia Chương trình OCOP</t>
  </si>
  <si>
    <t>Huyện Hương Khê</t>
  </si>
  <si>
    <t>8.1</t>
  </si>
  <si>
    <t>Xã Hương Xuân</t>
  </si>
  <si>
    <t>Xây dựng, nhân rộng mô hình chuỗi liên kết sản xuất thâm canh vườn bưởi Phúc Trạch áp dụng chuẩn VietGap, gắn với truy xuất nguồn gốc, phát triển sản phẩm OCOP (quy mô trên 10ha)</t>
  </si>
  <si>
    <t>8.2</t>
  </si>
  <si>
    <t>Xã Hương Trạch</t>
  </si>
  <si>
    <t>Phát triển chuỗi sản xuất cây ăn quả bưởi Phúc Trạch đặc sản (đã đạt chứng nhận VietGAP), truy xuất nguồn gốc sản phẩm, gắn với xây dựng sản phẩm đạt chuẩn OCOP, phát triển thương hiệu, mở rộng thị trường (quy mô trên 10ha)</t>
  </si>
  <si>
    <t>Huyện Vũ Quang</t>
  </si>
  <si>
    <t>9.1</t>
  </si>
  <si>
    <t>Xã Đức Bồng</t>
  </si>
  <si>
    <t>Xây dựng mô hình phát triển chuỗi sản xuất thâm canh cây cam (đã đạt chuẩn VietGAP) có truy xuất nguồn gốc sản phẩm, gắn với phát triển sản phẩm OCOP, phát triển thương hiệu, mở rộng thị trường (quy mô trên 10ha)</t>
  </si>
  <si>
    <t>Huyện Lộc Hà</t>
  </si>
  <si>
    <t>10.1</t>
  </si>
  <si>
    <t>Xã Bình An</t>
  </si>
  <si>
    <t>Xây dựng mô hình liên kết chăn nuôi gà đạt chứng nhận VietGAP, gắn với sản phẩm OCOP và xây dựng thương hiệu (quy mô trên 5.000 con)</t>
  </si>
  <si>
    <t>10.2</t>
  </si>
  <si>
    <t>Xã Hồng Lộc</t>
  </si>
  <si>
    <t>Xây dựng mô hình chuyển đổi cơ cấu cây trồng trên đất trồng các loại cây trồng khác để trồng cây ăn quả và nhân ra diện rộng tại Thôn Quan Nam (quy mô trên 30ha)</t>
  </si>
  <si>
    <t>Tổng cộng</t>
  </si>
  <si>
    <t>Hỗ trợ đào tạo, tập huấn, bồi dưỡng cho Hợp tác xã nông nghiệp</t>
  </si>
  <si>
    <t>Hỗ trợ tuyên truyền phát triển kinh tế tập thể, hợp tác xã, trang trại trong nông nghiệp</t>
  </si>
  <si>
    <t>Điều tra, đánh giá, phân loại HTX trong lĩnh vực nông nghiệp</t>
  </si>
  <si>
    <t>Liên minh Hợp tác xã</t>
  </si>
  <si>
    <t>Tiếp tục thực hiện hỗ trợ năm 2020 cho 04 HTX đã thực hiện từ năm 2018 theo Quyết định số 1853/QĐ-UBND ngày 20/6/2018 của UBND tỉnh về việc phê duyệt Kế hoạch triển khai thí điểm mô hình đưa cán bộ trẻ tốt nghiệp đại học, cao đẳng về làm việc có thời hạn tại HTX nông nghiệp trên địa bàn tỉnh giai đoạn 2018-2020</t>
  </si>
  <si>
    <t>HỖ TRỢ XÂY DỰNG MÔ HÌNH CHUYỂN ĐỔI RUỘNG ĐẤT GẮN VỚI CƠ CẤU CÂY TRỒNG, VẬT NUÔI</t>
  </si>
  <si>
    <t>1.1</t>
  </si>
  <si>
    <t>Xã Sơn Tiến</t>
  </si>
  <si>
    <t>Mô hình chuyển đổi đất màu, đất lúa kém hiệu quả sang trồng bưởi da xanh gắn với tập trung ruộng đất (quy mô trên 3 ha)</t>
  </si>
  <si>
    <t>2.1</t>
  </si>
  <si>
    <t>Mô hình chuyển đổi đất màu, đất lúa kém hiệu quả sang trồng bưởi Phúc Trạch gắn với tập trung ruộng đất (quy mô trên 5ha)</t>
  </si>
  <si>
    <t>Thị xã Hồng Lĩnh</t>
  </si>
  <si>
    <t>3.1</t>
  </si>
  <si>
    <t>Xã Thuận Lộc</t>
  </si>
  <si>
    <t>Mô hình chuyển đổi đất lúa kém hiệu quả sang trồng ổi Đài Loan gắn với tập trung ruộng đất (quy mô trên 5ha)</t>
  </si>
  <si>
    <t>Thành phố Hà Tĩnh</t>
  </si>
  <si>
    <t>Xã Thạch Hạ</t>
  </si>
  <si>
    <t>Mô hình chuyển đổi đất màu kém hiệu quả sang trồng các loại hoa, cây cảnh (quy mô trên 2 ha)</t>
  </si>
  <si>
    <t>Huyện Thạch Hà</t>
  </si>
  <si>
    <t>Xã Nam Điền</t>
  </si>
  <si>
    <t>Mô hình chuyển đổi đất lúa kém hiệu quả sang trồng cây dược liệu (Cà gai leo, kim tiền thảo) liên kết với doanh nghiệp tiêu thụ sản phẩm (quy mô trên 2ha)</t>
  </si>
  <si>
    <t>5.2</t>
  </si>
  <si>
    <t>Xã Tượng Sơn</t>
  </si>
  <si>
    <t>Xây dựng mô hình gắn chuyển đổi ruộng đất với cơ cấu lại cây trồng, vật nuôi theo vùng chuyên canh hiệu quả</t>
  </si>
  <si>
    <t>Xã Cẩm Thành</t>
  </si>
  <si>
    <t>Xã Yên Hồ</t>
  </si>
  <si>
    <t>KINH PHÍ THỰC HIỆN CHƯƠNG TRÌNH MỖI XÃ MỘT SẢN PHẨM (OCOP)</t>
  </si>
  <si>
    <t>Văn phòng Điều phối Chương trình nông thôn mới tỉnh</t>
  </si>
  <si>
    <t>Đào tạo, tập huấn Chương trình OCOP 2020</t>
  </si>
  <si>
    <t>1.2</t>
  </si>
  <si>
    <t>Tổ chức các hoạt động chuyên đề về Chương trình OCOP (tổ chức các cuộc thi, kết nối các đối tác...)</t>
  </si>
  <si>
    <t>1.3</t>
  </si>
  <si>
    <t xml:space="preserve">In ấn, phát hành Bộ nhận diện thương hiệu Chương trình OCOP </t>
  </si>
  <si>
    <t>1.4</t>
  </si>
  <si>
    <t>Công tác tuyên truyền</t>
  </si>
  <si>
    <t>In ấn pano, appich; xây dựng và ban hành ấn phẩm về Chương trình mỗi xã một sản phẩm Hà Tĩnh</t>
  </si>
  <si>
    <t>Tuyên truyền Chương trình OCOP trên Báo</t>
  </si>
  <si>
    <t xml:space="preserve">Truyền thông về Chương trình OCOP qua Đài Phát thanh - Truyền hình Trung ương, tỉnh </t>
  </si>
  <si>
    <t>1.5</t>
  </si>
  <si>
    <t>Hỗ trợ xây dựng điểm trưng bày bán sản phẩm OCOP tại các điểm, khu du lịch</t>
  </si>
  <si>
    <t>1.6</t>
  </si>
  <si>
    <t>Xây dựng Đề án phát triển sản phẩm OCOP và chính sách thực hiện giai đoạn 2021-2025</t>
  </si>
  <si>
    <t>1.7</t>
  </si>
  <si>
    <t xml:space="preserve">Hoàn thiện hệ thống phần mềm quản lý dữ liệu OCOP và vận hành hoạt động </t>
  </si>
  <si>
    <t>1.8</t>
  </si>
  <si>
    <t>Kiểm soát quy trình sản xuất, quản lý chất lượng sản phẩm OCOP; Tổ chức đánh giá, phân hạng và chứng nhận sản phẩm OCOP</t>
  </si>
  <si>
    <t>1.9</t>
  </si>
  <si>
    <t>Xây dựng quy chế quản lý truy xuất nguồn gốc</t>
  </si>
  <si>
    <t>1.10</t>
  </si>
  <si>
    <t>Xúc tiến thương mại sản phẩm OCOP (kết nối các đối tác, tham gia các hội chợ trưng bày, bán sản phẩm,…)</t>
  </si>
  <si>
    <t>1.11</t>
  </si>
  <si>
    <t>Nâng cấp, hoàn thiện mô hình giới thiệu sản phẩm OCOP Hà Tĩnh tại Cửa Lò (mô hình theo chỉ đạo của Trung ương)</t>
  </si>
  <si>
    <t>Kinh phí hướng dẫn, hỗ trợ phát triển sản phẩm Chương trình OCOP</t>
  </si>
  <si>
    <t>Sở Công thương</t>
  </si>
  <si>
    <t>Công tác xúc tiến thương mại (kết nối các đối tác, tham gia các hội chợ trưng bày, bán sản phẩm, xây dựng gian hàng quảng bá sản phẩm…)</t>
  </si>
  <si>
    <t>Sở Khoa học và Công nghệ</t>
  </si>
  <si>
    <t>Tỉnh đoàn</t>
  </si>
  <si>
    <t>Hội thảo, tọa đàm, tập huấn hướng dẫn Thanh niên khởi nghiệp, tham gia Chương trình OCOP…</t>
  </si>
  <si>
    <t>Hội liên hiệp Phụ nữ tỉnh</t>
  </si>
  <si>
    <t>Hội thảo, tọa đàm, tập huấn hướng dẫn phụ nữ phát triển kinh tế, khởi nghiệp, tham gia Chương trình OCOP…</t>
  </si>
  <si>
    <t>Hội thảo, tọa đàm, tập huấn hướng dẫn nông dân phát triển kinh tế, khởi nghiệp, tham gia Chương trình OCOP…</t>
  </si>
  <si>
    <t>Chi cục quản lý chất lượng nông lâm thủy sản</t>
  </si>
  <si>
    <t>Kiểm soát chất lượng sản phẩm tham gia Chương trình OCOP</t>
  </si>
  <si>
    <t>Mô hình Du lịch cộng đồng gắn với xây dựng khu dân cư nông thôn mới kiểu mẫu</t>
  </si>
  <si>
    <t>Xã Sơn Kim II</t>
  </si>
  <si>
    <t>TỔNG CỘNG</t>
  </si>
  <si>
    <t>HỖ TRỢ NÂNG CẤP, MỞ RỘNG CÁC ĐIỂM HỌC TẬP VÀ TRẢI NGHIỆM 
XÂY DỰNG NÔNG THÔN MỚI</t>
  </si>
  <si>
    <t>Huyện Kỳ Anh</t>
  </si>
  <si>
    <t>Xã Kỳ Thượng</t>
  </si>
  <si>
    <t>Xã Kỳ Thọ</t>
  </si>
  <si>
    <t>Xã Kỳ Sơn</t>
  </si>
  <si>
    <t>Xã Kỳ Phú</t>
  </si>
  <si>
    <t>Xã Cẩm Quan</t>
  </si>
  <si>
    <t>Xã Cẩm Lạc</t>
  </si>
  <si>
    <t>Xã Cẩm Vịnh</t>
  </si>
  <si>
    <t>Xã Thạch Trung</t>
  </si>
  <si>
    <t xml:space="preserve">Xã Nam Điền </t>
  </si>
  <si>
    <t>Xã Tân Lâm Hương</t>
  </si>
  <si>
    <t>Xã Thạch Hội</t>
  </si>
  <si>
    <t>Huyện Can Lộc</t>
  </si>
  <si>
    <t>Xã Vượng Lộc</t>
  </si>
  <si>
    <t>Xã Thượng Lộc</t>
  </si>
  <si>
    <t>Xã Thịnh Lộc</t>
  </si>
  <si>
    <t>Xã Phù Lưu</t>
  </si>
  <si>
    <t>Xã Tùng Ảnh</t>
  </si>
  <si>
    <t>Xã Thanh Bình Thịnh</t>
  </si>
  <si>
    <t>Xã Tân Dân</t>
  </si>
  <si>
    <t>Xã Hương Trà</t>
  </si>
  <si>
    <t>Xã Hương Đô</t>
  </si>
  <si>
    <t>Xã Phú Phong</t>
  </si>
  <si>
    <t>Xã Đan Trường</t>
  </si>
  <si>
    <t>Xã Xuân Thành</t>
  </si>
  <si>
    <t>Xã Sơn Trường</t>
  </si>
  <si>
    <t>Xã Sơn Kim 2</t>
  </si>
  <si>
    <t>Xã Sơn Lễ</t>
  </si>
  <si>
    <t>Xã An Hòa Thịnh</t>
  </si>
  <si>
    <t>Xã Hương Minh</t>
  </si>
  <si>
    <t>Xã Đức Hương</t>
  </si>
  <si>
    <t>Xã Đức Lĩnh</t>
  </si>
  <si>
    <t>Xây dựng tour tuyến liên huyện</t>
  </si>
  <si>
    <t>Hỗ trợ xây dựng mô hình HTX mẫu</t>
  </si>
  <si>
    <t>Xã Kỳ Tây</t>
  </si>
  <si>
    <t>HTX Nông nghiệp và dịch vụ tổng hợp Hoàng Phát</t>
  </si>
  <si>
    <t>Xã Mỹ Lộc</t>
  </si>
  <si>
    <t>Hợp tác xã Tân Phương Đông</t>
  </si>
  <si>
    <t>Xã Lâm Trung Thủy</t>
  </si>
  <si>
    <t>HTX Sản xuất kinh doanh giống, thương mại dịch vụ chế biến nông lâm sản Đức Lâm</t>
  </si>
  <si>
    <t>Xã Cương Gián</t>
  </si>
  <si>
    <t>Hợp tác xã Thiên Phú</t>
  </si>
  <si>
    <t>Xã Quang Diệm</t>
  </si>
  <si>
    <t>Hợp tác xã Mật ong Cường Nga</t>
  </si>
  <si>
    <t>Liên minh HTX Hà Tĩnh</t>
  </si>
  <si>
    <t>Hợp tác xã Tân Tiến Phát, xã Cẩm Vịnh, huyện Cẩm Xuyên</t>
  </si>
  <si>
    <t>Hợp tác xã Thương mại dịch vụ chế biến nông sản Hạnh Cường, xã Thạch Bình, TP Hà Tĩnh</t>
  </si>
  <si>
    <t>Hợp tác môi trường Cẩm Thành, xã Cẩm Thành, huyện Cẩm Xuyên</t>
  </si>
  <si>
    <t>Hợp tác xã môi trường và dịch vụ tổng hợp Đức Liên, xã Đức Liên, huyện Vũ Quang</t>
  </si>
  <si>
    <t>Hỗ trợ HTX khởi nghiệp</t>
  </si>
  <si>
    <t>Xã Thạch Lạc</t>
  </si>
  <si>
    <t xml:space="preserve">HTX sản xuất, chế biến và dịch vụ thủy hải sản Hoài Yến </t>
  </si>
  <si>
    <t>Xã phấn đấu đạt chuẩn NTM nâng cao</t>
  </si>
  <si>
    <t>Xã Cẩm Thành, huyện Cẩm Xuyên</t>
  </si>
  <si>
    <t>Xã Thạch Trung, TP Hà Tĩnh</t>
  </si>
  <si>
    <t>Xã Yên Hồ, huyện Đức Thọ</t>
  </si>
  <si>
    <t>Xã Hương Trạch, huyện Hương Khê</t>
  </si>
  <si>
    <t>Xã Mai Phụ, huyện Lộc Hà</t>
  </si>
  <si>
    <t>Xã có điểm tham quan học tập NTM</t>
  </si>
  <si>
    <t>Xã Tâm Lâm Hương</t>
  </si>
  <si>
    <t>HỖ TRỢ XÂY DỰNG MỘT SỐ MÔ HÌNH KIỂU MẪU</t>
  </si>
  <si>
    <t>ĐVT: Triệu đồng.</t>
  </si>
  <si>
    <t>Xây dựng mô hình Hội quán Cam, Hội quán nước mắm, Hội quán nhung hươu, Hội quán dưa lưới, Hội quán các loại dưa</t>
  </si>
  <si>
    <t>Hội Liên hiệp phụ nữ tỉnh</t>
  </si>
  <si>
    <t>Xây dựng và nhân rộng mô hình gia đình nông thôn mới kiểu mẫu</t>
  </si>
  <si>
    <t>Xây dựng mô hình Khu dân cư nông thôn mới kiểu mẫu thông minh, ứng dụng khoa học công nghệ</t>
  </si>
  <si>
    <t>Xã Cẩm Yên, huyện Cẩm Xuyên</t>
  </si>
  <si>
    <t>Xã Thạch Hạ, TP Hà Tĩnh</t>
  </si>
  <si>
    <t>Xã Tượng Sơn, huyện Thạch Hà</t>
  </si>
  <si>
    <t>Xã Tùng Ảnh, huyện Đức Thọ</t>
  </si>
  <si>
    <t>Xã Hương Trà, huyện Hương Khê</t>
  </si>
  <si>
    <t>Hỗ trợ xây dựng mô hình vườn hộ toàn xã được quy hoạch, chỉnh trang, ứng dung khoa học công nghệ đạt hiệu quả cao</t>
  </si>
  <si>
    <t>Xã Hương Minh, huyện Vũ Quang</t>
  </si>
  <si>
    <t>Xã Đức Hương, huyện Vũ Quang</t>
  </si>
  <si>
    <t>Xã Thượng Lộc, huyện Can Lộc</t>
  </si>
  <si>
    <t>Xã Sơn Kim II, huyện Hương Sơn</t>
  </si>
  <si>
    <t>Xã Phù Lưu, huyện Lộc Hà</t>
  </si>
  <si>
    <t>KINH PHÍ HỖ TRỢ PHÁT TRIỂN GIÁO DỤC Ở NÔNG THÔN</t>
  </si>
  <si>
    <t>Chi hỗ trợ CSCV đảm bảo các điều kiện quy định về quy mô trường lớp, cơ sở vật chất và thiết bị đạt chuẩn quốc gia. </t>
  </si>
  <si>
    <t>Trường Mầm non Kỳ Tây</t>
  </si>
  <si>
    <t>Mua bàn ghế, tủ dựng đồ, bảng phục vụ dạy học</t>
  </si>
  <si>
    <t>Trường Mầm non Kỳ Khang</t>
  </si>
  <si>
    <t>Mua bàn ghế, ti vi phục vụ dạy học</t>
  </si>
  <si>
    <t>Trường TH&amp;THCS Kỳ Lạc</t>
  </si>
  <si>
    <t>Mua máy tính phòng học tin</t>
  </si>
  <si>
    <t>Trường TH&amp;THCS Kỳ Thượng</t>
  </si>
  <si>
    <t>Trường TH Kỳ Phong</t>
  </si>
  <si>
    <t>Thị Xã Kỳ Anh</t>
  </si>
  <si>
    <t>Trường Mầm non Kỳ Hoa</t>
  </si>
  <si>
    <t xml:space="preserve">Mua tủ đựng, ti vi,  thiết bị đồ chơi ngoài trời </t>
  </si>
  <si>
    <t>Trường Mầm non Kỳ Lợi</t>
  </si>
  <si>
    <t xml:space="preserve">Mua tủ đựng, ti vi, thiết bị đồ chơi ngoài trời </t>
  </si>
  <si>
    <t>Trường TH Kỳ Ninh</t>
  </si>
  <si>
    <t xml:space="preserve"> Huyện Cẩm Xuyên</t>
  </si>
  <si>
    <t>Trường Mầm non Cẩm Nhượng</t>
  </si>
  <si>
    <t>Mua ti vi, thiết bị  phục vụ dạy học</t>
  </si>
  <si>
    <t>Trường Mầm non Cẩm Lạc</t>
  </si>
  <si>
    <t>Mua ti vi, thiết bị phục vụ dạy học</t>
  </si>
  <si>
    <t>Trường Mầm non Cẩm Vịnh</t>
  </si>
  <si>
    <t>Trường Mầm non Thạch Trung</t>
  </si>
  <si>
    <t>Trường Tiểu học Thạch Lạc</t>
  </si>
  <si>
    <t>Trường Tiểu học Thạch Long</t>
  </si>
  <si>
    <t>Trường Mầm non Thạch Liên</t>
  </si>
  <si>
    <t>Mua Đàn Organ, ti vi phục vụ dạy học</t>
  </si>
  <si>
    <t>Trường Mầm non Thạch Thắng</t>
  </si>
  <si>
    <t>Trường Tiểu học Thanh Lộc</t>
  </si>
  <si>
    <t>Trường Tiểu học Thượng Lộc</t>
  </si>
  <si>
    <t xml:space="preserve">Mua thiết bị dạy học, sữa chữa sân trường, </t>
  </si>
  <si>
    <t>Trường Tiểu học Sơn Lộc</t>
  </si>
  <si>
    <t>Mua máy tính, ti vi, thiết bị tối thiểu phục vụ dạy học</t>
  </si>
  <si>
    <t>Trường Mầm non Thượng Lộc</t>
  </si>
  <si>
    <t xml:space="preserve">Mua ti vi phục vụ dạy học </t>
  </si>
  <si>
    <t>Trường Mầm non Mỹ Lộc</t>
  </si>
  <si>
    <t>Trường Mầm non Yên Hồ</t>
  </si>
  <si>
    <t>Mua đàn Organ, ti vi, bổ sung đồ chơi ngoài trời</t>
  </si>
  <si>
    <t>Trường Mầm non Hòa Lạc</t>
  </si>
  <si>
    <t>Trường THCS Nguyễn Biểu</t>
  </si>
  <si>
    <t>Trường Mầm non Xuân Phổ</t>
  </si>
  <si>
    <t>Mua đồ dùng, đồ chơi</t>
  </si>
  <si>
    <t>Trường Mầm non Xuân Mỹ</t>
  </si>
  <si>
    <t>Trường Mầm non Xuân Hải</t>
  </si>
  <si>
    <t>Trường Mầm non Sơn Trà</t>
  </si>
  <si>
    <t>Mua ti vi, đàn phục vụ dạy học</t>
  </si>
  <si>
    <t>Trường Mầm non Sơn Lâm</t>
  </si>
  <si>
    <t>Mua đàn Organ, ti vi, đầu đĩa, tủ đựng đồ dùng</t>
  </si>
  <si>
    <t>Trường TH&amp;THCS Sơn Lễ</t>
  </si>
  <si>
    <t>Mua máy vi tính phòng học tin</t>
  </si>
  <si>
    <t>Trường THCS Sơn Tiến</t>
  </si>
  <si>
    <t>Trường TH&amp;THCS Sơn Hồng</t>
  </si>
  <si>
    <t>Trường Mầm non Phúc Trạch</t>
  </si>
  <si>
    <t>Mua loa máy, bàn ghế, thiết bị dạy học</t>
  </si>
  <si>
    <t>Trường THCS Hương Giang</t>
  </si>
  <si>
    <t>Mua máy tính, thiết bị dạy học</t>
  </si>
  <si>
    <t>Trường TH Hương Xuân</t>
  </si>
  <si>
    <t>Mua máy tính,  thiết bị dạy học</t>
  </si>
  <si>
    <t>Trường Mầm non Hương Bình</t>
  </si>
  <si>
    <t>Mua thiết bị dạy học</t>
  </si>
  <si>
    <t>Trường THCS Hương Lâm</t>
  </si>
  <si>
    <t>Trường TH&amp;THCS Đức Lĩnh</t>
  </si>
  <si>
    <t>Trường Mầm non Ân Phú</t>
  </si>
  <si>
    <t>Trường TH Hương Minh</t>
  </si>
  <si>
    <t>Trường tiểu học Mai phụ</t>
  </si>
  <si>
    <t>Trường Mầm non Hồng Lộc</t>
  </si>
  <si>
    <t>Mua đồ chơi ngoài trời</t>
  </si>
  <si>
    <t>Trường TH Thịnh Lộc</t>
  </si>
  <si>
    <t>Chi hỗ trợ kinh phí học tập</t>
  </si>
  <si>
    <t>Hội người mù tỉnh</t>
  </si>
  <si>
    <t>KINH PHÍ THỰC HIỆN NÂNG CAO CHẤT LƯỢNG ĐỜI SỐNG VĂN HÓA CỦA NGƯỜI DÂN NÔNG THÔN</t>
  </si>
  <si>
    <r>
      <t xml:space="preserve">Số tiền 
</t>
    </r>
    <r>
      <rPr>
        <sz val="13"/>
        <color theme="1"/>
        <rFont val="Times New Roman"/>
        <family val="1"/>
      </rPr>
      <t>(triệu đồng)</t>
    </r>
  </si>
  <si>
    <t>Trong đó:</t>
  </si>
  <si>
    <t>Trung tâm VH-TT, điểm vui chơi cho trẻ em của xã</t>
  </si>
  <si>
    <t>Nhà văn hóa - Khu thể thao thôn, bản, điểm vui chơi cho trẻ em (30 triệu/thôn)</t>
  </si>
  <si>
    <t>Phát huy bản sắc văn hóa truyền thống tốt đẹp của vùng, miền</t>
  </si>
  <si>
    <t>Xã Cẩm Nhượng</t>
  </si>
  <si>
    <t>Hỗ trợ Bảo tồn và phát huy Văn hóa phi vật thể " Hò Chèo cạn" xã Cẩm Nhượng, huyện Cẩm Xuyên</t>
  </si>
  <si>
    <t>Hỗ trợ mua sắm trang thiết bị cho các Trung tâm VH-TT, điểm vui chơi giải trí cho trẻ em của xã, thôn</t>
  </si>
  <si>
    <t>Xã Lâm Hợp</t>
  </si>
  <si>
    <t>Xã Kỳ Văn</t>
  </si>
  <si>
    <t>Xã Kỳ Khang</t>
  </si>
  <si>
    <t>Xã Kỳ Lạc</t>
  </si>
  <si>
    <t>Xã Cẩm Thịnh</t>
  </si>
  <si>
    <t>Xã Sơn Hồng</t>
  </si>
  <si>
    <t>Xã Sơn Trà</t>
  </si>
  <si>
    <t>Xã Sơn Lâm</t>
  </si>
  <si>
    <t xml:space="preserve"> Xã Lộc Yên</t>
  </si>
  <si>
    <t xml:space="preserve"> Xã Hương Bình</t>
  </si>
  <si>
    <t>Xã Hương Giang</t>
  </si>
  <si>
    <t>Xã Hương Thủy</t>
  </si>
  <si>
    <t>Xã Hòa Hải</t>
  </si>
  <si>
    <t>Xã Phúc Đồng</t>
  </si>
  <si>
    <t>Xã Hương Lâm</t>
  </si>
  <si>
    <t>Xã Hương Liên</t>
  </si>
  <si>
    <t>Xã  Điền Mỹ</t>
  </si>
  <si>
    <t>Xã Hà Linh</t>
  </si>
  <si>
    <r>
      <t xml:space="preserve">Số lượng 
</t>
    </r>
    <r>
      <rPr>
        <sz val="13"/>
        <color theme="1"/>
        <rFont val="Times New Roman"/>
        <family val="1"/>
      </rPr>
      <t>(hộ/mô hình)</t>
    </r>
  </si>
  <si>
    <t>Hỗ trợ xây dựng nhà tiêu hợp vệ sinh</t>
  </si>
  <si>
    <t>Xã Kỳ Phong</t>
  </si>
  <si>
    <t>Thị xã Kỳ Anh</t>
  </si>
  <si>
    <t>Xã Kỳ Nam</t>
  </si>
  <si>
    <t>Xã Lộc Yên</t>
  </si>
  <si>
    <t>Xã Hương Bình</t>
  </si>
  <si>
    <t>Hỗ trợ xây dựng chuồng trại chăn nuôi hợp vệ sinh</t>
  </si>
  <si>
    <t>Xã Thạch Lạc, huyện Thạch Hà</t>
  </si>
  <si>
    <t>Xã Cẩm Thịnh, huyện Cẩm Xuyên</t>
  </si>
  <si>
    <t>Khắc phục ô nhiễm môi trường tại làng nghề bị ô nhiễm</t>
  </si>
  <si>
    <t>Hỗ trợ xây dựng mô hình thu gom, xử lý phun sơn PU tập trung tại cụm CN làng nghề Thái Yên</t>
  </si>
  <si>
    <t xml:space="preserve">KINH PHÍ THỰC HIỆN NHÂN RỘNG MÔ HÌNH "ĐỒNG BỘ HÓA QUẢN LÝ VÀ KỸ THUẬT TRONG THU GOM, PHÂN LOẠI, XỬ LÝ RÁC THẢI TRONG  KHU DÂN CƯ KIỂU MẪU" 
</t>
  </si>
  <si>
    <t>Số hộ</t>
  </si>
  <si>
    <r>
      <rPr>
        <b/>
        <sz val="13"/>
        <color theme="1"/>
        <rFont val="Times New Roman"/>
        <family val="1"/>
      </rPr>
      <t>Số tiền</t>
    </r>
    <r>
      <rPr>
        <sz val="13"/>
        <color theme="1"/>
        <rFont val="Times New Roman"/>
        <family val="1"/>
      </rPr>
      <t xml:space="preserve">
(triệu đồng)</t>
    </r>
  </si>
  <si>
    <t>Chi cục Bảo vệ Môi trường - Sở Tài nguyên và Môi trường</t>
  </si>
  <si>
    <t>Thùng đựng rác sau phân loại (2 thùng/hộ)</t>
  </si>
  <si>
    <t>Hỗ trợ chế phẩm sinh học Emic dạng lỏng</t>
  </si>
  <si>
    <t>Hỗ trợ xây bể xử lý rác quy mô nông hộ</t>
  </si>
  <si>
    <t>Xã Kỳ Châu</t>
  </si>
  <si>
    <t>Xã Thạch Long</t>
  </si>
  <si>
    <t>Xã Xuân Mỹ</t>
  </si>
  <si>
    <t>Xã Xuân Phổ</t>
  </si>
  <si>
    <t>Xã Mai Phụ</t>
  </si>
  <si>
    <t>KINH PHÍ THỰC HIỆN MÔ HÌNH
XỬ LÝ, CẢI TẠO MÔI TRƯỜNG TRONG KHU DÂN CƯ VÀ XÉT NGHIỆM MẪU NƯỚC</t>
  </si>
  <si>
    <r>
      <t xml:space="preserve">Số tiền
</t>
    </r>
    <r>
      <rPr>
        <sz val="13"/>
        <color theme="1"/>
        <rFont val="Times New Roman"/>
        <family val="1"/>
      </rPr>
      <t>(triệu đồng)</t>
    </r>
  </si>
  <si>
    <t>Xử lý, cải tạo môi trường trong khu dân cư</t>
  </si>
  <si>
    <t>Xét nghiệm mẫu nước</t>
  </si>
  <si>
    <t>Xã phấn đấu đạt chuẩn</t>
  </si>
  <si>
    <t>Xã Kỳ Châu, huyện Kỳ Anh</t>
  </si>
  <si>
    <t>Xã Thạch Trung, thành phố Hà Tĩnh</t>
  </si>
  <si>
    <t>Xã Thạch Long, huyện Thạch Hà</t>
  </si>
  <si>
    <t>Xã Xuân Mỹ, huyện Nghi Xuân</t>
  </si>
  <si>
    <t>Xã Xuân Phổ, huyện Nghi Xuân</t>
  </si>
  <si>
    <t>Xã Phấn đấu đạt chuẩn NTM kiểu mẫu</t>
  </si>
  <si>
    <t>Xã Cẩm Bình, huyện Cẩm Xuyên</t>
  </si>
  <si>
    <t>Xã Thạch Hạ, thành phố Hà Tĩnh</t>
  </si>
  <si>
    <t xml:space="preserve">Xã Xuân Thành, huyện Nghi Xuân </t>
  </si>
  <si>
    <t>Các xã xây dựng mô hình điểm</t>
  </si>
  <si>
    <t>Xã Kỳ Xuân, huyện Kỳ Anh</t>
  </si>
  <si>
    <t>Xã Tân Lâm Hương, huyện Thạch Hà</t>
  </si>
  <si>
    <t>Xã Thanh Bình Thịnh, huyện Đức Thọ</t>
  </si>
  <si>
    <t>Ghi chú:</t>
  </si>
  <si>
    <t>KINH PHÍ SỰ NGHIỆP THỰC HIỆN NỘI DUNG NƯỚC SẠCH 
VÀ VỆ SINH MÔI TRƯỜNG NĂM 2020</t>
  </si>
  <si>
    <t>Trung tâm nước sinh hoạt và vệ sinh môi trường nông thôn</t>
  </si>
  <si>
    <t>Tập huấn, truyền thông tại các xã chưa đạt chuẩn (28 xã)</t>
  </si>
  <si>
    <t>Truyền thông trên các phương tiện thông tin đại chúng (Đài truyền hình, truyền thanh, báo)</t>
  </si>
  <si>
    <t>Thu thập, cập nhật dữ liệu vào Bộ chỉ số theo dõi - đánh giá nước sạch, lấy mẫu phân tích đánh giá chất lượng nước năm 2020</t>
  </si>
  <si>
    <t>Trung tâm Ứng dụng Tiến bộ KHCN tỉnh</t>
  </si>
  <si>
    <t>Hội liên hiệp phụ nữ</t>
  </si>
  <si>
    <t>Sở Tài nguyên và Môi trường</t>
  </si>
  <si>
    <t>PHÂN BỔ VỐN SỰ NGHIỆP NSTW HỖ TRỢ THỰC HIỆN CHƯƠNG TRÌNH MTQG XÂY DỰNG
 NÔNG THÔN MỚI NĂM 2020 CHO CÁC HUYỆN, THÀNH PHỐ, THỊ XÃ</t>
  </si>
  <si>
    <t>Tổng số xã</t>
  </si>
  <si>
    <t>Xã đặc biệt khó khăn</t>
  </si>
  <si>
    <t>Xã ĐK đạt chuẩn nâng cao
(xã)</t>
  </si>
  <si>
    <t>Xã ĐKĐC kiểu mẫu
(xã)</t>
  </si>
  <si>
    <t>Xã đăng ký đạt chuẩn 2020 (xã)</t>
  </si>
  <si>
    <t>Xã còn lại
(xã)</t>
  </si>
  <si>
    <t>Hỗ trợ thực hiện Chương trình NTM</t>
  </si>
  <si>
    <t>Kinh phí quản lý, chỉ đạo</t>
  </si>
  <si>
    <t>Kinh phí truyền thông, tập huấn</t>
  </si>
  <si>
    <t>1. Định mức phân bổ cho các địa phương:</t>
  </si>
  <si>
    <t xml:space="preserve">           - Kinh phí quản lý, chỉ đạo: Phân bổ cho các huyện, TP, TX theo định mức 20 triệu đồng/xã đối với huyện, TP, TX có dưới 10 xã; 17 triệu đồng/xã đối với huyện có 10-16 xã; 15 triệu đồng/xã đối với huyện có trên 16 xã; Riêng TX Hồng Lĩnh phân bổ đủ 50 triệu đồng.</t>
  </si>
  <si>
    <t xml:space="preserve">            - Kinh phí truyền thông tập huấn: Phân bổ cho các huyện, TP, TX theo định mứcb 25 triệu đồng/xã; Riêng thị xã Hồng Lĩnh phân bổ đủ 60 triệu đồng</t>
  </si>
  <si>
    <t>2. Căn cứ số kinh phí được phân bổ, UBND các huyện, thành phố, thị xã phân bổ cho các đơn vị, các xã thực hiện Chương trình nông thôn mới theo tình hình thực tế tại địa phương</t>
  </si>
  <si>
    <t>Hoạt động quản lý, chỉ đạo, kiểm tra, giám sát cấp tỉnh</t>
  </si>
  <si>
    <t>Xã Kỳ Tân</t>
  </si>
  <si>
    <t>HTX trồng dâu, nuôi tằm công nghệ cao Việt Tấn</t>
  </si>
  <si>
    <t>HỖ TRỢ XÂY DỰNG MÔ HÌNH THÍ ĐIỂM KIẾN TRÚC NÔNG THÔN</t>
  </si>
  <si>
    <t>Hỗ trợ sản phẩm tiềm năng ở địa phương</t>
  </si>
  <si>
    <t>(Ban hành kèm theo Nghị quyết số         /NQ-HĐND ngày      /     /2020 của HĐND tỉnh)</t>
  </si>
  <si>
    <t>A</t>
  </si>
  <si>
    <t>NGUỒN VỐN SỰ NGHIỆP</t>
  </si>
  <si>
    <t>Vốn được giao năm 2020</t>
  </si>
  <si>
    <t>Vốn trong nước</t>
  </si>
  <si>
    <t>Vốn nước ngoài</t>
  </si>
  <si>
    <t>Vốn phân bổ theo các đề án, nhiệm vụ do Thủ tướng Chính phủ phê duyệt hoặc chỉ đạo (vốn dự phòng trung hạn giai đoạn 2016-2020)</t>
  </si>
  <si>
    <t>Thực hiện các nội dung về Nước sạch và Vệ sinh môi trường nông thôn</t>
  </si>
  <si>
    <t>Phân bổ cho các xã theo hệ số</t>
  </si>
  <si>
    <t>Vốn nước ngoài  phân bổ cho các xã theo hệ số</t>
  </si>
  <si>
    <t>B</t>
  </si>
  <si>
    <t>2.2</t>
  </si>
  <si>
    <t>HỘI ĐỒNG NHÂN DÂN TỈNH</t>
  </si>
  <si>
    <t>Giao UBND tỉnh phân bổ chi tiết nội dung thực hiện</t>
  </si>
  <si>
    <t>Xây dựng mô hình Gạo hữu cơ trồng trên ruộng rươi, cáy huyện Đức Thọ</t>
  </si>
  <si>
    <t xml:space="preserve">          - Hỗ trợ địa phương thực hiện Chương trình: Phân bổ cho huyện, TP, TX theo định mức 700 triệu đồng/xã ĐBKK; 450 triệu đồng/xã ĐK đạt chuẩn nâng cao, kiểu mẫu; 350 triệu đồng/xã ĐK đạt chuẩn năm 2020; 200 triệu đồng/xã còn lại. Các địa phương ưu tiên phân bổ vốn thực hiện: xây dựng MH sản xuất hữu cơ, sản xuất có liên kết gắn với Chương trình mỗi xã một sản phẩm; xử lý, cải tạo môi trường; cài đặt, cập nhật dữ liệu số nông thôn mới;...</t>
  </si>
  <si>
    <t>TỔNG NGUỒN VỐN</t>
  </si>
  <si>
    <t>NGUỒN VỐN ĐẦU TƯ PHÁT TRIỂN</t>
  </si>
  <si>
    <t>PHÂN BỔ NGUỒN VỐN</t>
  </si>
  <si>
    <t>PHÂN BỔ VỐN ĐẦU TƯ PHÁT TRIỂN</t>
  </si>
  <si>
    <t>PHÂN BỔ VỐN SỰ NGHIỆP</t>
  </si>
  <si>
    <t>6.3</t>
  </si>
  <si>
    <t>6.4</t>
  </si>
  <si>
    <t>7.1</t>
  </si>
  <si>
    <t>7.3</t>
  </si>
  <si>
    <t>7.4</t>
  </si>
  <si>
    <t>8.3</t>
  </si>
  <si>
    <t>8.4</t>
  </si>
  <si>
    <t>8.5</t>
  </si>
  <si>
    <t>8.6</t>
  </si>
  <si>
    <t>8.7</t>
  </si>
  <si>
    <t>8.8</t>
  </si>
  <si>
    <t>9.2</t>
  </si>
  <si>
    <t>Chi tiết theo phụ lục số I.01</t>
  </si>
  <si>
    <t>Chi tiết theo phụ lục số I.02</t>
  </si>
  <si>
    <t>Chi tiết theo Phụ lục số I.03</t>
  </si>
  <si>
    <t>Chi tiết theo Phụ lục số I.04</t>
  </si>
  <si>
    <t>Chi tiết theo Phụ lục số I.05</t>
  </si>
  <si>
    <t>Chi tiết theo Phụ lục số I.06</t>
  </si>
  <si>
    <t>Chi tiết theo Phụ lục số I.07</t>
  </si>
  <si>
    <t>Chi tiết theo Phụ lục số I.08</t>
  </si>
  <si>
    <t>Chi tiết theo Phụ lục số I.09</t>
  </si>
  <si>
    <t>Chi tiết theo Phụ lục số I.10</t>
  </si>
  <si>
    <t>Chi tiết theo Phụ lục số I.11</t>
  </si>
  <si>
    <t>Chi tiết theo Phụ lục số I.12</t>
  </si>
  <si>
    <t>Chi tiết theo Phụ lục số I.13</t>
  </si>
  <si>
    <t>Chi tiết theo Phụ lục số I.14</t>
  </si>
  <si>
    <t>Chi tiết theo Phụ lục số I.15</t>
  </si>
  <si>
    <t>Chi tiết theo Phụ lục số I.16</t>
  </si>
  <si>
    <t>Chi tiết theo Phụ lục số I.17</t>
  </si>
  <si>
    <t>Chi tiết theo Phụ lục số I.18</t>
  </si>
  <si>
    <t>PHỤ LỤC SỐ I.03</t>
  </si>
  <si>
    <t>PHỤ LỤC SỐ I.04</t>
  </si>
  <si>
    <t>PHỤ LỤC SỐ I.05</t>
  </si>
  <si>
    <t>PHỤ LỤC SỐ I.06</t>
  </si>
  <si>
    <t>PHỤ LỤC SỐ I.07</t>
  </si>
  <si>
    <t>PHỤ LỤC SỐ I.08</t>
  </si>
  <si>
    <t>PHỤ LỤC SỐ I.09</t>
  </si>
  <si>
    <t>PHỤ LỤC SỐ I.10</t>
  </si>
  <si>
    <t>PHỤ LỤC SỐ I.11</t>
  </si>
  <si>
    <t>PHỤ LỤC SỐ I.12</t>
  </si>
  <si>
    <t>PHỤ LỤC SỐ I.13</t>
  </si>
  <si>
    <t>PHỤ LỤC SỐ I.15</t>
  </si>
  <si>
    <t>PHỤ LỤC SỐ I.16</t>
  </si>
  <si>
    <t>PHỤ LỤC SỐ I.17</t>
  </si>
  <si>
    <t>PHỤ LỤC SỐ I.18</t>
  </si>
  <si>
    <t>Hội đồng nhân dân tỉnh thông qua tại Văn bản số 174/NQ-HĐND ngày 15/12/2019</t>
  </si>
  <si>
    <t>Giao UBND tỉnh phân bổ thực hiện theo nhiệm vụ phát sinh</t>
  </si>
  <si>
    <t>DỰ KIẾN PHÂN BỔ NGUỒN VỐN THỰC HIỆN NỘI DUNG NƯỚC SẠCH VÀ VỆ SINH MÔI TRƯỜNG NÔNG THÔN</t>
  </si>
  <si>
    <t xml:space="preserve">ĐVT: triệu đồng </t>
  </si>
  <si>
    <t>Danh mục công trình, dự án</t>
  </si>
  <si>
    <t>Tổng mức đầu tư</t>
  </si>
  <si>
    <t>Vốn Chương trình MTQG xây dựng NTM</t>
  </si>
  <si>
    <t>Chủ đầu tư/giao vốn</t>
  </si>
  <si>
    <t xml:space="preserve">Tổng số </t>
  </si>
  <si>
    <t>Xây dựng công trình cấp nước</t>
  </si>
  <si>
    <t>Mở rộng mạng lưới cấp nước sinh hoạt xã Xuân Thành (giai đoạn 1)</t>
  </si>
  <si>
    <t>Mở rộng mạng lưới cấp nước sinh hoạt xã Tùng Ảnh (giai đoạn 1)</t>
  </si>
  <si>
    <t>Nâng cấp hệ thống cấp nước sạch xã Đỉnh Bàn</t>
  </si>
  <si>
    <t>Xã Đỉnh Bàn</t>
  </si>
  <si>
    <t>Mạng lưới cấp nước sinh hoạt xã Cẩm Duệ (giai đoạn 1)</t>
  </si>
  <si>
    <t>Xã Cẩm Duệ</t>
  </si>
  <si>
    <t xml:space="preserve">Công trình cấp nước Trà Sơn, huyện Can Lộc </t>
  </si>
  <si>
    <t>Không bao gồm mạng lưới cho Thị trấn Đồng Lộc</t>
  </si>
  <si>
    <t>Công trình cấp nước Khe Xai, huyện Thạch Hà</t>
  </si>
  <si>
    <t>Xã Thạch Xuân</t>
  </si>
  <si>
    <t>Mở rộng nhà máy nước Thạch Bằng cấp cho xã Bình An</t>
  </si>
  <si>
    <t>Phân bổ công trình vệ sinh trường học, trạm y tế</t>
  </si>
  <si>
    <t>Thực hiện các công trình cấp nước sạch và Môi trường cấp thiết</t>
  </si>
  <si>
    <t xml:space="preserve">PHỤ LỤC SỐ I.01 </t>
  </si>
  <si>
    <t>Đơn vị tính: Triệu đồng</t>
  </si>
  <si>
    <t>Danh mục công trình</t>
  </si>
  <si>
    <t>Hiện trạng công trình</t>
  </si>
  <si>
    <t>Trường học</t>
  </si>
  <si>
    <t xml:space="preserve">Giải pháp </t>
  </si>
  <si>
    <t>Dự kiến tổng mức đầu tư</t>
  </si>
  <si>
    <t>Ngân sách TW,  tỉnh hỗ trợ</t>
  </si>
  <si>
    <t>Dự kiến vốn đối ứng của địa phương</t>
  </si>
  <si>
    <r>
      <t xml:space="preserve">Chủ đầu tư/giao vốn
</t>
    </r>
    <r>
      <rPr>
        <sz val="12"/>
        <rFont val="Times New Roman"/>
        <family val="1"/>
      </rPr>
      <t>(UBND xã)</t>
    </r>
  </si>
  <si>
    <t>Tổng số học sinh</t>
  </si>
  <si>
    <t>Tổng số giáo viên</t>
  </si>
  <si>
    <t>Công trình vệ sinh giáo viên Trường Tiểu học Kỳ Hoa</t>
  </si>
  <si>
    <t>Có 1 công trình vệ sinh giáo viên tạm bợ, có tiểu tiện không có đại tiện</t>
  </si>
  <si>
    <t>Làm mới</t>
  </si>
  <si>
    <t>UBND xã 
Kỳ Hoa</t>
  </si>
  <si>
    <t>Công trình vệ sinh học sinh Trường Tiểu học Kỳ Hoa</t>
  </si>
  <si>
    <t>Công trình vệ sinh học sinh và giáo viên Trường MN&amp;TH Kỳ Hoa (điểm thôn Hoa Sơn)</t>
  </si>
  <si>
    <t>Chưa có công trình vệ sinh cả giáo viên và học sinh, đang đi nhờ công trình vệ sinh nhà văn hóa thôn Hoa Sơn</t>
  </si>
  <si>
    <t xml:space="preserve">Làm mới </t>
  </si>
  <si>
    <t>Công trình vệ sinh học sinh Trường Tiểu học Kỳ Hà</t>
  </si>
  <si>
    <t>Có công trình vệ sinh học sinh bị hư hỏng và quá tải</t>
  </si>
  <si>
    <t>UBND xã 
Kỳ Hà</t>
  </si>
  <si>
    <t>Công trình vệ sinh học sinh Trường THCS Kỳ Hà</t>
  </si>
  <si>
    <t>Có 1 công trình vệ sinh học sinh nhỏ, xuống cấp, không đáp ứng đủ nhu cầu</t>
  </si>
  <si>
    <t>Công trình vệ sinh giáo viên trường Mầm non Kỳ Hà</t>
  </si>
  <si>
    <t>Chưa có công trình vệ sinh giáo viên</t>
  </si>
  <si>
    <t>Công trình vệ sinh học sinh Trường THCS Kỳ Ninh</t>
  </si>
  <si>
    <t>Công trình vệ sinh làm năm 2017, bị hư hỏng, xuống cấp</t>
  </si>
  <si>
    <t>Sữa chữa</t>
  </si>
  <si>
    <t>UBND xã
Kỳ Ninh</t>
  </si>
  <si>
    <t>Công trình vệ sinh giáo viên trường Mầm non Kỳ Ninh</t>
  </si>
  <si>
    <t>Chưa có công trình vệ sinh giáo viên, đang sử dụng chung với học sinh</t>
  </si>
  <si>
    <t>Công trình vệ sinh học sinh trường Mầm non Kỳ Nam</t>
  </si>
  <si>
    <t>Trường đang nâng cấp khuôn viên, vị trí nhà vệ sinh cũ không còn phù hợp</t>
  </si>
  <si>
    <t>UBND xã 
Kỳ Nam</t>
  </si>
  <si>
    <t xml:space="preserve">Huyện Kỳ Anh </t>
  </si>
  <si>
    <t>Công trình vệ sinh học sinh Trường TH&amp;THCS Kỳ Lạc (cơ sở 1)</t>
  </si>
  <si>
    <t>Công trình VS trường TH nằm ngoài khuôn viên trường, sinh hoạt bất tiện</t>
  </si>
  <si>
    <t>UBND xã 
Kỳ Lạc</t>
  </si>
  <si>
    <t xml:space="preserve">Công trình vệ sinh học sinh Trường Tiểu học Kỳ Thượng </t>
  </si>
  <si>
    <t>Cơ sở Phúc Độ có 1 công trình vệ sinh xuống cấp nặng, sử dụng không an toàn cho học sinh</t>
  </si>
  <si>
    <t>UBND xã
 Kỳ Thượng</t>
  </si>
  <si>
    <t>Công trình vệ sinh học sinh Trường THCS Lâm Hợp</t>
  </si>
  <si>
    <t xml:space="preserve">Có 1 công trình vệ sinh không đáp ứng nhau cầu, làm mới 1 công trình phục vụ dãy 8 lớp </t>
  </si>
  <si>
    <t>UBND xã
 Lâm Hợp</t>
  </si>
  <si>
    <t xml:space="preserve">Công trình vệ sinh học sinhTrường Tiểu học Kỳ Khang 1 </t>
  </si>
  <si>
    <t>Có 1 công trình tạm bợ, xuống cấp</t>
  </si>
  <si>
    <t>UBND xã
 Kỳ Khang</t>
  </si>
  <si>
    <t>Công trình vệ sinh giáo viên Trường Mầm non Kỳ Khang (điểm Sơn Hải)</t>
  </si>
  <si>
    <t>Chưa có nhà vệ sinh giáo viên</t>
  </si>
  <si>
    <t>Công trình vệ sinh học sinh Trường THCS Phong Bắc</t>
  </si>
  <si>
    <t>Có 2 công trình vệ sinh, 1 công trình vệ sinh bị xuống cấp nặng.</t>
  </si>
  <si>
    <t>UBND xã 
Kỳ Phong</t>
  </si>
  <si>
    <t>Công trình vệ sinh học sinh Trường Trung học cơ sở Kỳ Tiến</t>
  </si>
  <si>
    <t>Có 01 công trình vệ sinh diện tích 20 m2, hiện xuống cấp và quá tải</t>
  </si>
  <si>
    <t>UBND xã 
Kỳ Tiến</t>
  </si>
  <si>
    <t>Công trình nhà vệ sinh giáo viên trường Mầm non Kỳ Thư</t>
  </si>
  <si>
    <t>Công trình nhà vệ sinh đã xuống cấp</t>
  </si>
  <si>
    <t>UBND xã Kỳ Thư</t>
  </si>
  <si>
    <t>Công trình nhà vệ sinh học sinh trường Tiểu học Kỳ Thư</t>
  </si>
  <si>
    <t>Công trình nhà vệ sinh đã xuống cấp, không đảm bảo nhu cầu cho học sinh.</t>
  </si>
  <si>
    <t>Công trình nhà vệ sinh học sinh trường Tiểu học Kỳ Bắc</t>
  </si>
  <si>
    <t>Có 1 công trình đã xuống cấp, hỏng phần cấp nước và không đáp ứng nhu cầu</t>
  </si>
  <si>
    <t>UBND xã 
Kỳ Bắc</t>
  </si>
  <si>
    <t>Công trình nhà vệ sinh học sinh trường TH &amp; THCS Kỳ Trung</t>
  </si>
  <si>
    <t>Công trình đã xuống cấp và hư hỏng, nằm trong phần diện tích giải tỏa xây dựng công trình phòng học mới nên bị đập bỏ.</t>
  </si>
  <si>
    <t>UBND xã Kỳ Trung</t>
  </si>
  <si>
    <t>Công trình nhà vệ sinh học sinh trường Tiểu học Kỳ Phú</t>
  </si>
  <si>
    <t>Công trình nhà vệ sinh đã xuống cấp, hư hỏng, nằm trong phần diện tích giải tỏa để xây dựng nhà đa chức năng.</t>
  </si>
  <si>
    <t>UBND xã Kỳ Phú</t>
  </si>
  <si>
    <t xml:space="preserve"> Công trình vệ sinh học sinh trường THCS Cẩm Nhượng</t>
  </si>
  <si>
    <t>Trường chuyển ra vị trí mới, có kế hoạch XD 1 NVS còn thiếu 1 NVS cho dãy nhà 3 tầng có 15 phòng học.</t>
  </si>
  <si>
    <t>UBND xã 
Cẩm Nhượng</t>
  </si>
  <si>
    <t>Công trình vệ sinh học sinhTrường Tiểu học Nam Phúc Thăng 1 (phân hiệu chính)</t>
  </si>
  <si>
    <t>Công trình vệ sinh đã xây dựng gần 20 năm, xuống cấp nặng</t>
  </si>
  <si>
    <t>UBND xã Nam Phúc Thăng</t>
  </si>
  <si>
    <t>Công trình vệ sinh giáo viên trường Tiểu học và THCS Sơn Hà</t>
  </si>
  <si>
    <t>Công trình làm năm 2005, đã xuống cấp, không đáp ứng được nhu cầu</t>
  </si>
  <si>
    <t>UBND xã 
Cẩm Sơn</t>
  </si>
  <si>
    <t>Công trình vệ sinh học sinh trường Tiểu học Cẩm Thịnh</t>
  </si>
  <si>
    <t>Trường đang quy hoạch ra vị trí mới, đang san lấp mặt bằng để xây dựng, chưa có công trình vệ sinh</t>
  </si>
  <si>
    <t>UBND xã Cẩm Thịnh</t>
  </si>
  <si>
    <t>Công trình vệ sinh học sinh Trường Tiểu học xã Thạch Bình</t>
  </si>
  <si>
    <t>Công trình xây dựng trên 10 năm, nhỏ, xuống cấp, không đáp ứng được nhu cầu</t>
  </si>
  <si>
    <t>UBND xã Thạch Bình</t>
  </si>
  <si>
    <t>Công trình vệ sinh giáo viên trường Mầm non Thạch Trung</t>
  </si>
  <si>
    <t>Công trình xuống cấp, không sử dụng được</t>
  </si>
  <si>
    <t>UBND xã Thạch Trung</t>
  </si>
  <si>
    <t>V</t>
  </si>
  <si>
    <t xml:space="preserve">Huyện Hương Khê </t>
  </si>
  <si>
    <t>Công trình vệ sinh học sinh Trường THCS xã Hà Linh</t>
  </si>
  <si>
    <t>Công trình tạm, xuống cấp, không sử dụng được</t>
  </si>
  <si>
    <t>UBND xã  Hà Linh</t>
  </si>
  <si>
    <t>Công trình vệ sinh giáo viên Trường Mầm non Điền Mỹ (điểm chính)</t>
  </si>
  <si>
    <t>Công trình vệ sinh nhỏ, xuống cấp</t>
  </si>
  <si>
    <t>UBND xã Điền Mỹ</t>
  </si>
  <si>
    <t>Công trình vệ sinh học sinh Trường THCS Phú Gia</t>
  </si>
  <si>
    <t>Có 1 công trình, không đủ đáp ứng nhu cầu</t>
  </si>
  <si>
    <t>UBND xã Phú Gia</t>
  </si>
  <si>
    <t>Công trình vệ sinh giáo viên Trường Mầm non Phúc Trạch</t>
  </si>
  <si>
    <t>Chưa có công trình vệ sinh giáo viên, dùng chung với học sinh</t>
  </si>
  <si>
    <t>UBND xã Phúc Trạch</t>
  </si>
  <si>
    <t>Công trình vệ sinh học sinh Trường Tiểu học xã Hương Trạch (điểm lẻ)</t>
  </si>
  <si>
    <t>Công trình được xây dựng trên 20 năm, đã xuống cấp nặng</t>
  </si>
  <si>
    <t>UBND xã Hương Trạch</t>
  </si>
  <si>
    <t>Công trình vệ sinh học sinh Trường Tiểu học Hương Giang</t>
  </si>
  <si>
    <t>Có 1 công trình bị xuống cấp nặng</t>
  </si>
  <si>
    <t>UBND xã Hương Giang</t>
  </si>
  <si>
    <t>Công trình vệ sinh giáo viên Trường Tiểu học Hà Linh (điểm chính).</t>
  </si>
  <si>
    <t>Có 1 công trình vệ sinh đã xuống cấp, chưa phù hợp với nhu cầu sử dụng.</t>
  </si>
  <si>
    <t>UBND xã Hà Linh</t>
  </si>
  <si>
    <t>Công trình vệ sinh giáo viên Trường Mầm non Hoà Hải (điểm chính)</t>
  </si>
  <si>
    <t>Công trình nhỏ xuống cấp, tường đã bị nứt</t>
  </si>
  <si>
    <t>UBND xã Hòa Hải</t>
  </si>
  <si>
    <t>Công trình vệ sinh giáo viên trường Mầm non Hương Liên</t>
  </si>
  <si>
    <t>UBND xã Hương Liên</t>
  </si>
  <si>
    <t>VI</t>
  </si>
  <si>
    <t>Công trình vệ sinh học sinh trường THCS Thọ Điền</t>
  </si>
  <si>
    <t>Công trình vệ sinh xuống cấp; hệ thống tự hoạt bị tắc không thể sử dụng</t>
  </si>
  <si>
    <t>UBND xã
 Thọ Điền</t>
  </si>
  <si>
    <t>Công trình vệ sinh học sinh Trường THCS Bồng Lĩnh</t>
  </si>
  <si>
    <t>Có 1 nhà vệ sinh nhỏ, không đủ nhu cầu</t>
  </si>
  <si>
    <t>UBND xã 
Đức Lĩnh</t>
  </si>
  <si>
    <t>Công trình vệ sinh học sinh Trường TH&amp;THCS Đức Lĩnh</t>
  </si>
  <si>
    <t>Chưa có nhà vệ sinh</t>
  </si>
  <si>
    <t>Công trình vệ sinh học sinh Trường THCS Ân Giang</t>
  </si>
  <si>
    <t>Không có công trình vệ sinh, dùng Công trình vệ sinh của tạm trú</t>
  </si>
  <si>
    <t>UBND xã Đức Giang</t>
  </si>
  <si>
    <t>Công trình vệ sinh học sinh trường Tiểu học Đức Bồng</t>
  </si>
  <si>
    <t>Công trình vệ sinh xuống cấp; có 6 phòng tự hoại trong đó có 2 phòng bị tắc không thể sử dụng</t>
  </si>
  <si>
    <t>UBND xã Đức Bồng</t>
  </si>
  <si>
    <t>Công trình vệ sinh giáo viên trường Tiểu học Đức Hương</t>
  </si>
  <si>
    <t>Công trình vệ sinh xuống cấp, chỉ có 2 phòng năm nữ chưa đáp ứng đủ nhu cầu, vị trí chưa hợp lý</t>
  </si>
  <si>
    <t xml:space="preserve">UBND xã Đức Hương </t>
  </si>
  <si>
    <t>Công trình vệ sinh học sinh trường THCS Quang Thọ</t>
  </si>
  <si>
    <t>Công trình xuống cấp nặng</t>
  </si>
  <si>
    <t>UBND xã Quang Thọ</t>
  </si>
  <si>
    <t>Công trình vệ sinh học sinh trường Tiểu học Hương Minh</t>
  </si>
  <si>
    <t>Công trình xuống cấp</t>
  </si>
  <si>
    <t>UBND xã Hương Minh</t>
  </si>
  <si>
    <t>Công trình vệ sinh giáo viên trường Mầm non xã Hương Minh</t>
  </si>
  <si>
    <t>Công trình vệ sinh giáo viên trường Mầm non xã Đức Giang</t>
  </si>
  <si>
    <t>Công trình vệ sinh giáo viên trường THCS Liên Hương</t>
  </si>
  <si>
    <t>Công trình vệ sinh giáo viên nằm sát công trình vệ sinh của học sinh, không đáp ứng nhu cầu chung của trường</t>
  </si>
  <si>
    <t>UBND xã Đức Hương</t>
  </si>
  <si>
    <t>VII</t>
  </si>
  <si>
    <t xml:space="preserve">Huyện Thạch Hà </t>
  </si>
  <si>
    <t>Công trình vệ sinh giáo viên trường THCS Long Sơn</t>
  </si>
  <si>
    <t>UBND xã Thạch Long</t>
  </si>
  <si>
    <t>Công trình vệ sinh giáo viên Trường HTCS Hàm Nghi phân hiệu 2</t>
  </si>
  <si>
    <t>UBND xã Thạch Xuân</t>
  </si>
  <si>
    <t>Công trình vệ sinh học sinh trường THCS Hương Điền - Nam Hương</t>
  </si>
  <si>
    <t>Có 2 công trình: 1 công trình làm gần 20 năm, xuống cấp, không sử dụng được và 1 công trình đang sử dụng được</t>
  </si>
  <si>
    <t>UBND xã Nam Điền</t>
  </si>
  <si>
    <t>Công trình vệ sinh học sinh Trường Tiểu học Thạch Lưu</t>
  </si>
  <si>
    <t xml:space="preserve">Công trình xây dựng từ năm 2000, đã xuống cấp, vị trí chưa hợp lý </t>
  </si>
  <si>
    <t>UBND xã 
Lưu Vĩnh Sơn</t>
  </si>
  <si>
    <t>Công trình vệ sinh giáo viên trường Mầm non Đỉnh Bàn</t>
  </si>
  <si>
    <t>UBND xã Đỉnh Bàn</t>
  </si>
  <si>
    <t>VIII</t>
  </si>
  <si>
    <t>Công trình vệ sinh học sinh Trường Tiểu học xã Mai Phụ</t>
  </si>
  <si>
    <t>Trường có được 01 CTVS của HS nhưng đã xuống cấp, đang còn thiếu 01 CTVS của học sinh</t>
  </si>
  <si>
    <t>UBND xã 
Mai Phụ</t>
  </si>
  <si>
    <t>Công trình vệ sinh học sinh Trường Tiểu học Tân Vịnh</t>
  </si>
  <si>
    <t xml:space="preserve">Có  1 công trình xuống cấp, quá tải </t>
  </si>
  <si>
    <t>Làm mới</t>
  </si>
  <si>
    <t xml:space="preserve">UBND xã 
Hộ Độ </t>
  </si>
  <si>
    <t>Công trình vệ sinh học sinh Trường THCS Mỵ Châu</t>
  </si>
  <si>
    <t>UBND xã 
Thạch Châu</t>
  </si>
  <si>
    <t>Công trình vệ sinh học sinh trường Tiểu học Tân Lộc</t>
  </si>
  <si>
    <t>Đã có 1 công trình diện tích nhỏ, quá tải</t>
  </si>
  <si>
    <t>UBND xã Tân Lộc</t>
  </si>
  <si>
    <t>IX</t>
  </si>
  <si>
    <t>Công trình vệ sinh học sinh trường Tiểu học Hà Tông Mục xã Tùng Lộc</t>
  </si>
  <si>
    <t>Công trình xây dựng năm 1994, xuống cấp, không đáp ứng nhu cầu</t>
  </si>
  <si>
    <t>UBND xã Tùng Lộc</t>
  </si>
  <si>
    <t>Công trình vệ sinh giáo viên trường trường Tiểu học Thanh Lộc</t>
  </si>
  <si>
    <t>UBND xã Thanh Lộc</t>
  </si>
  <si>
    <t>Công trình vệ sinh học sinh trường THCS Khánh Vĩnh</t>
  </si>
  <si>
    <t>UBND xã Khánh Vĩnh</t>
  </si>
  <si>
    <t>Công trình vệ sinh học sinh trường Tiểu học Gia Hanh (Điểm 2)</t>
  </si>
  <si>
    <t>UBND xã 
Gia Hanh</t>
  </si>
  <si>
    <t>Công trình vệ sinh giáo viên trường Mầm non Quang Lộc</t>
  </si>
  <si>
    <t>UBND xã Quang Lộc</t>
  </si>
  <si>
    <t>Công trình vệ sinh học trường Tiểu học Xuân Lộc</t>
  </si>
  <si>
    <t>Công trình xuống cấp, quá tải</t>
  </si>
  <si>
    <t>UBND xã Xuân Lộc</t>
  </si>
  <si>
    <t>X</t>
  </si>
  <si>
    <t>Công trình vệ sinh học sinh Trường THCS Lê Văn Thiêm - Xã Lâm Trung Thủy</t>
  </si>
  <si>
    <t xml:space="preserve">Công trình đã xuống cấp và quá tải </t>
  </si>
  <si>
    <t>UBND xã  Lâm Trung Thủy</t>
  </si>
  <si>
    <t>Công trình vệ sinh  học sinh Trường Tiểu học Quang Vĩnh - Xã Quang Vĩnh</t>
  </si>
  <si>
    <t xml:space="preserve">Công trình đã xuống cấp nặng không đảm bảo nhu cầu vệ sinh cho học sinh </t>
  </si>
  <si>
    <t>UBND xã  Quang Vĩnh</t>
  </si>
  <si>
    <t>Công trình vệ sinh học sinh Trường Tiểu học Đức Lập - Xã Tân Dân</t>
  </si>
  <si>
    <t>Công trình đã xuống cấp nặng không đảm bảo nhu cầu vệ sinh cho học sinh</t>
  </si>
  <si>
    <t xml:space="preserve">UBND xã
Tân Dân  </t>
  </si>
  <si>
    <t>Công trình vệ sinh học sinh Trường Tiểu học Yên Hồ</t>
  </si>
  <si>
    <t>Công trình xuống cấp, vị trí bất hợp lý nằm gần nhà ăn bán trú của học sinh</t>
  </si>
  <si>
    <t>UBND xã Yên Hồ</t>
  </si>
  <si>
    <t xml:space="preserve">Công trình vệ sinh học sinh Trường THCS Bình Thịnh </t>
  </si>
  <si>
    <t xml:space="preserve">Công trình đã xuống cấp nặng, không đảm bảo nhu cầu vệ sinh cho học sinh </t>
  </si>
  <si>
    <t>UBND xã  
Thanh Bình Thịnh</t>
  </si>
  <si>
    <t>XI</t>
  </si>
  <si>
    <t>Công trình vệ sinh giáo viên trường Mầm non xã Sơn Tiến (Điểm chính)</t>
  </si>
  <si>
    <t>Chưa có công trình vệ sinh dành cho giáo viên</t>
  </si>
  <si>
    <t>UBND xã 
Sơn Tiến</t>
  </si>
  <si>
    <t>Công trình vệ sinh học sinh trường Tiểu học xã Sơn Tiến (điểm lẻ)</t>
  </si>
  <si>
    <t>Chưa có công trình vệ sinh dành cho học sinh</t>
  </si>
  <si>
    <t>Công trình vệ sinh học sinh trường Tiểu học Sơn Trà</t>
  </si>
  <si>
    <t>Chưa có công trình vệ sinh dành cho hoc sinh</t>
  </si>
  <si>
    <t>UBND xã 
Sơn Trà</t>
  </si>
  <si>
    <t>Công trình vệ sinh giáo viên trường Mầm non Sơn Lâm (Điểm chính)</t>
  </si>
  <si>
    <t>Công trình vệ sinh giáo viên xuống cấp, diện tích chưa đảm bảo</t>
  </si>
  <si>
    <t>UBND xã 
Sơn Lâm</t>
  </si>
  <si>
    <t>Công trình vệ sinh học sinh trường Tiểu học Sơn Kim 2</t>
  </si>
  <si>
    <t>Có 1 công trình vệ sinh diện tích 12 m2, đã xuống cấp, phục vụ 400 học sinh (quá tải)</t>
  </si>
  <si>
    <t>UBND xã Sơn Kim2</t>
  </si>
  <si>
    <t>Công trình vệ sinh học sinh Trường Tiểu học Sơn Hồng</t>
  </si>
  <si>
    <t>Có 01 công trình vệ sinh dùng chung của học sinh và giáo viên, phục vụ 350 học sinh và 17 giáo viên, hiện đã xuống cấp</t>
  </si>
  <si>
    <t>UBND xã Sơn Hồng</t>
  </si>
  <si>
    <t>Công trình vệ sinh giáo viên Trường Tiểu học Sơn Hồng</t>
  </si>
  <si>
    <t>XII</t>
  </si>
  <si>
    <t xml:space="preserve">Huyện Nghi Xuân </t>
  </si>
  <si>
    <t>Công trình vệ sinh học sinh trường THCS Cương Gián</t>
  </si>
  <si>
    <t>Hiện có 1 công trình vệ sinh học sinh không đáp ứng được nhu cầu 830 học sinh</t>
  </si>
  <si>
    <t>UBND xã Cương Gián</t>
  </si>
  <si>
    <t>Công trình vệ sinh học sinh trường Tiểu học Cương Gián 2</t>
  </si>
  <si>
    <t>Công trình xuống cấp không còn sử dụng được</t>
  </si>
  <si>
    <t>Công trình vệ sinh học sinh trường Tiểu học Xuân Giang</t>
  </si>
  <si>
    <t>Công trình vệ sinh học sinh xây dựng năm 2008, xuống cấp</t>
  </si>
  <si>
    <t>UBND xã Xuân Giang</t>
  </si>
  <si>
    <t>Công trình vệ sinh học sinh trường Tiểu học và THCS Xuân Lĩnh</t>
  </si>
  <si>
    <t>Công trình vệ sinh học sinh xuống cấp, không còn sử dụng được.</t>
  </si>
  <si>
    <t>UBND xã Xuân Lĩnh</t>
  </si>
  <si>
    <t>Công trình vệ sinh giáo viên trường Mầm non Xuân Hải</t>
  </si>
  <si>
    <t>Có 1 công trình làm năm 2008, theo quy hoạch mới vị trí chưa hợp lý</t>
  </si>
  <si>
    <t>UBND xã Xuân Hải</t>
  </si>
  <si>
    <t>TỔNG</t>
  </si>
  <si>
    <r>
      <t xml:space="preserve">PHỤ LỤC SỐ I.01A
DỰ KIẾN DANH MỤC CÔNG TRÌNH VỆ SINH TRƯỜNG HỌC HỖ TRỢ XÂY DỰNG NĂM 2020
</t>
    </r>
    <r>
      <rPr>
        <i/>
        <sz val="12"/>
        <rFont val="Times New Roman"/>
        <family val="1"/>
      </rPr>
      <t>(Ban hành kèm theo Nghị quyết số         /NQ-HĐND ngày      /     /2020 của HĐND tỉnh)</t>
    </r>
  </si>
  <si>
    <t>Chi tiết theo Phụ lục số I.01A, I.01B</t>
  </si>
  <si>
    <t>Trạm y tế</t>
  </si>
  <si>
    <r>
      <t xml:space="preserve">Chủ Đầu tư/giao vốn
</t>
    </r>
    <r>
      <rPr>
        <sz val="11"/>
        <rFont val="Times New Roman"/>
        <family val="1"/>
      </rPr>
      <t>(UBND xã)</t>
    </r>
  </si>
  <si>
    <t>Tổng số 
y bác sỹ</t>
  </si>
  <si>
    <t>Số BN
KCB/ ngày</t>
  </si>
  <si>
    <t>Công trình vệ sinh Trạm Y tế xã Hà Linh</t>
  </si>
  <si>
    <t>Công trình tạm bợ</t>
  </si>
  <si>
    <t>Công trình vệ sinh Trạm Y tế xã Hương Bình</t>
  </si>
  <si>
    <t>Công trình đã xuống cấp, vị trí chưa hợp lý</t>
  </si>
  <si>
    <t>UBND xã Hương Bình</t>
  </si>
  <si>
    <t>Công trình vệ sinh Trạm Y tế xã Lộc Yên</t>
  </si>
  <si>
    <t>Công trình vệ sinh bệnh nhân và nhân viên trạm chung</t>
  </si>
  <si>
    <t>Làm mới nhà vệ sinh bệnh nhân</t>
  </si>
  <si>
    <t>UBND xã Lộc Yên</t>
  </si>
  <si>
    <t>Công trình vệ sinh trạm y tế xã Xuân Viên</t>
  </si>
  <si>
    <t>Công trình xuống cấp nặng, không còn sử dụng được</t>
  </si>
  <si>
    <t>UBND xã Xuân Viên</t>
  </si>
  <si>
    <t>Công trình vệ sinh trạm y tế xã Gia Hanh</t>
  </si>
  <si>
    <t>2 phòng nhỏ, xuống cấp</t>
  </si>
  <si>
    <t>UBND xã Gia Hanh</t>
  </si>
  <si>
    <t>Công trình vệ sinh Trạm y tế Yên Hồ</t>
  </si>
  <si>
    <t>Huyện Vũ Quang</t>
  </si>
  <si>
    <t>Trạm Y tế xã Thọ Điền</t>
  </si>
  <si>
    <t>Công trình vệ sinh xuống cấp hệ thống nước hư hỏng, nền gạch bị bong, nước vệ sinh tầng 2 thấm nhỏ xuống tầng 1</t>
  </si>
  <si>
    <t>Nâng cấp</t>
  </si>
  <si>
    <t>UBND xã Thọ Điền</t>
  </si>
  <si>
    <t>Công trình vệ sinh Trạm y tế xã Đức Liên</t>
  </si>
  <si>
    <t>Công trình vệ sinh bị tắc</t>
  </si>
  <si>
    <t>UBND xã Đức Liên</t>
  </si>
  <si>
    <t>Công trình Trạm y tế xã Đức Hương</t>
  </si>
  <si>
    <t>Công trình bị hư hỏng nặng, không sử dụng được</t>
  </si>
  <si>
    <t>Tổng</t>
  </si>
  <si>
    <r>
      <t xml:space="preserve">PHỤ LỤC SỐ I.1B
DỰ KIẾN DANH MỤC CÔNG TRÌNH VỆ SINH TRẠM Y TẾ HỖ TRỢ XÂY DỰNG NĂM 2020
</t>
    </r>
    <r>
      <rPr>
        <i/>
        <sz val="11"/>
        <rFont val="Times New Roman"/>
        <family val="1"/>
      </rPr>
      <t>(Ban hành kèm theo Nghị quyết số         /NQ-HĐND ngày      /     /2020 của HĐND tỉnh)</t>
    </r>
  </si>
  <si>
    <t>Danh sách xã</t>
  </si>
  <si>
    <t>Hệ số phân bổ</t>
  </si>
  <si>
    <t>Số tiền phân bổ (triệu đồng)</t>
  </si>
  <si>
    <t>Kỳ Giang</t>
  </si>
  <si>
    <t>Xã đã đạt chuẩn</t>
  </si>
  <si>
    <t>Kỳ Xuân</t>
  </si>
  <si>
    <t>Kỳ Thư</t>
  </si>
  <si>
    <t>Kỳ Châu</t>
  </si>
  <si>
    <t>Kỳ Trung</t>
  </si>
  <si>
    <t>Kỳ Đồng</t>
  </si>
  <si>
    <t>Kỳ Tân</t>
  </si>
  <si>
    <t>Kỳ Hải</t>
  </si>
  <si>
    <t>Kỳ Bắc</t>
  </si>
  <si>
    <t>Kỳ Sơn</t>
  </si>
  <si>
    <t>Xã đã đạt chuẩn 2019, cấp bù</t>
  </si>
  <si>
    <t>Kỳ Tiến</t>
  </si>
  <si>
    <t>Kỳ Phong</t>
  </si>
  <si>
    <t>Đăng ký đạt chuẩn 2020</t>
  </si>
  <si>
    <t>Kỳ Khang</t>
  </si>
  <si>
    <t>Xã ĐB khó khăn</t>
  </si>
  <si>
    <t>Kỳ Thọ</t>
  </si>
  <si>
    <t>Kỳ Văn</t>
  </si>
  <si>
    <t>Kỳ Phú</t>
  </si>
  <si>
    <t>Kỳ Lạc</t>
  </si>
  <si>
    <t>Xã còn lại</t>
  </si>
  <si>
    <t>Kỳ Thượng</t>
  </si>
  <si>
    <t>Lâm Hợp</t>
  </si>
  <si>
    <t>Kỳ Tây</t>
  </si>
  <si>
    <t>Kỳ Hoa</t>
  </si>
  <si>
    <t>Kỳ Hà</t>
  </si>
  <si>
    <t>Kỳ Nam</t>
  </si>
  <si>
    <t>Kỳ Ninh</t>
  </si>
  <si>
    <t>Kỳ Lợi</t>
  </si>
  <si>
    <t>Cẩm Bình</t>
  </si>
  <si>
    <t>Cẩm Hưng</t>
  </si>
  <si>
    <t>Cẩm Minh</t>
  </si>
  <si>
    <t>Nam Phúc Thăng</t>
  </si>
  <si>
    <t>Cẩm Thạch</t>
  </si>
  <si>
    <t>Cẩm Lạc</t>
  </si>
  <si>
    <t>Cẩm Vịnh</t>
  </si>
  <si>
    <t>Yên Hòa</t>
  </si>
  <si>
    <t>Cẩm Thành</t>
  </si>
  <si>
    <t>Cẩm Quang</t>
  </si>
  <si>
    <t>Cẩm Dương</t>
  </si>
  <si>
    <t>Cẩm Lĩnh</t>
  </si>
  <si>
    <t>Cẩm Quan</t>
  </si>
  <si>
    <t>Cẩm Duệ</t>
  </si>
  <si>
    <t>Cẩm Lộc</t>
  </si>
  <si>
    <t>Cẩm Nhượng</t>
  </si>
  <si>
    <t>Cẩm Sơn</t>
  </si>
  <si>
    <t>Cẩm Thịnh</t>
  </si>
  <si>
    <t>Cẩm Hà</t>
  </si>
  <si>
    <t>Cẩm Mỹ</t>
  </si>
  <si>
    <t>Cẩm Trung</t>
  </si>
  <si>
    <t>Thạch Hạ</t>
  </si>
  <si>
    <t>Đồng Môn</t>
  </si>
  <si>
    <t>Thạch Bình</t>
  </si>
  <si>
    <t>Thạch Trung</t>
  </si>
  <si>
    <t>Thạch Hưng</t>
  </si>
  <si>
    <t>Thạch Thắng</t>
  </si>
  <si>
    <t>Việt Tiến</t>
  </si>
  <si>
    <t>Lưu Vĩnh Sơn</t>
  </si>
  <si>
    <t>Thạch Kênh</t>
  </si>
  <si>
    <t>Thạch Đài</t>
  </si>
  <si>
    <t>Thạch Khê</t>
  </si>
  <si>
    <t>Thạch Liên</t>
  </si>
  <si>
    <t>Thạch Long</t>
  </si>
  <si>
    <t>Tân Lâm Hương</t>
  </si>
  <si>
    <t>Tượng Sơn</t>
  </si>
  <si>
    <t>Thạch Văn</t>
  </si>
  <si>
    <t>Thạch Sơn</t>
  </si>
  <si>
    <t>Ngọc Sơn</t>
  </si>
  <si>
    <t>Nam Điền</t>
  </si>
  <si>
    <t>Thạch Ngọc</t>
  </si>
  <si>
    <t>Thạch Lạc</t>
  </si>
  <si>
    <t>Thạch Xuân</t>
  </si>
  <si>
    <t>Thạch Hội</t>
  </si>
  <si>
    <t>Thạch Trị</t>
  </si>
  <si>
    <t>Thạch Hải</t>
  </si>
  <si>
    <t>Đỉnh Bàn</t>
  </si>
  <si>
    <t>Kim Song Trường</t>
  </si>
  <si>
    <t>Vượng Lộc</t>
  </si>
  <si>
    <t>Tùng Lộc</t>
  </si>
  <si>
    <t>Thiên Lộc</t>
  </si>
  <si>
    <t>Khánh Vĩnh Yên</t>
  </si>
  <si>
    <t>Thanh Lộc</t>
  </si>
  <si>
    <t>Quang Lộc</t>
  </si>
  <si>
    <t>Thường Nga</t>
  </si>
  <si>
    <t>Trung Lộc</t>
  </si>
  <si>
    <t>Sơn Lộc</t>
  </si>
  <si>
    <t>Thượng Lộc</t>
  </si>
  <si>
    <t>Mỹ Lộc</t>
  </si>
  <si>
    <t>Gia Hanh</t>
  </si>
  <si>
    <t>Xuân Lộc</t>
  </si>
  <si>
    <t>Phú Lộc</t>
  </si>
  <si>
    <t>Thuần Thiện</t>
  </si>
  <si>
    <t>Tùng Châu</t>
  </si>
  <si>
    <t>Tân Dân</t>
  </si>
  <si>
    <t>Bùi La Nhân</t>
  </si>
  <si>
    <t>Lâm Trung Thủy</t>
  </si>
  <si>
    <t>Hòa Lạc</t>
  </si>
  <si>
    <t>Trường Sơn</t>
  </si>
  <si>
    <t>Yên Hồ</t>
  </si>
  <si>
    <t>Đức Đồng</t>
  </si>
  <si>
    <t>Tùng Ảnh</t>
  </si>
  <si>
    <t>Thanh Bình Thinh</t>
  </si>
  <si>
    <t>Đức Lạng</t>
  </si>
  <si>
    <t>Quang Vĩnh</t>
  </si>
  <si>
    <t>Tân Hương</t>
  </si>
  <si>
    <t>An Dũng</t>
  </si>
  <si>
    <t>Liên Minh</t>
  </si>
  <si>
    <t>Xuân Giang</t>
  </si>
  <si>
    <t>Đan Trường</t>
  </si>
  <si>
    <t>Xuân Hải</t>
  </si>
  <si>
    <t>Xuân Liên</t>
  </si>
  <si>
    <t>Xuân Lam</t>
  </si>
  <si>
    <t>Xuân Yên</t>
  </si>
  <si>
    <t>Xuân Viên</t>
  </si>
  <si>
    <t>Xuân Thành</t>
  </si>
  <si>
    <t>Xuân Phổ</t>
  </si>
  <si>
    <t>Xuân Hồng</t>
  </si>
  <si>
    <t>Cổ Đạm</t>
  </si>
  <si>
    <t>Xuân Lĩnh</t>
  </si>
  <si>
    <t>Xuân Mỹ</t>
  </si>
  <si>
    <t>Xuân Hội</t>
  </si>
  <si>
    <t>Cương Gián</t>
  </si>
  <si>
    <t>Sơn Châu</t>
  </si>
  <si>
    <t>Tân Mỹ Hà</t>
  </si>
  <si>
    <t>Sơn Ninh</t>
  </si>
  <si>
    <t>An Hòa Thịnh</t>
  </si>
  <si>
    <t>Sơn Bằng</t>
  </si>
  <si>
    <t>Sơn Trung</t>
  </si>
  <si>
    <t>Sơn Phú</t>
  </si>
  <si>
    <t>Quang Diệm</t>
  </si>
  <si>
    <t>Sơn Tây</t>
  </si>
  <si>
    <t>Sơn Kim I</t>
  </si>
  <si>
    <t>Sơn Kim II</t>
  </si>
  <si>
    <t>Kim Hoa</t>
  </si>
  <si>
    <t>Sơn Long</t>
  </si>
  <si>
    <t>Sơn Hàm</t>
  </si>
  <si>
    <t>Sơn Lâm</t>
  </si>
  <si>
    <t>Sơn Trà</t>
  </si>
  <si>
    <t>Sơn Lễ</t>
  </si>
  <si>
    <t>Sơn Trường</t>
  </si>
  <si>
    <t>Sơn Giang</t>
  </si>
  <si>
    <t>Sơn Bình</t>
  </si>
  <si>
    <t>Sơn Tiến</t>
  </si>
  <si>
    <t>Sơn Lĩnh</t>
  </si>
  <si>
    <t xml:space="preserve">Sơn Hồng </t>
  </si>
  <si>
    <t>Phúc Trạch</t>
  </si>
  <si>
    <t>Hương Trà</t>
  </si>
  <si>
    <t>Phú Phong</t>
  </si>
  <si>
    <t>Gia Phố</t>
  </si>
  <si>
    <t>Hương Vĩnh</t>
  </si>
  <si>
    <t>Phú Gia</t>
  </si>
  <si>
    <t>Hương Trạch</t>
  </si>
  <si>
    <t>Hương Đô</t>
  </si>
  <si>
    <t>Hương Long</t>
  </si>
  <si>
    <t>Hương Thủy</t>
  </si>
  <si>
    <t>Đạt từ 15 tiêu chí trở lên</t>
  </si>
  <si>
    <t>Lộc Yên</t>
  </si>
  <si>
    <t>Hương Liên</t>
  </si>
  <si>
    <t>Hương Giang</t>
  </si>
  <si>
    <t>Phúc Đồng</t>
  </si>
  <si>
    <t>Hòa Hải</t>
  </si>
  <si>
    <t>Điền Mỹ</t>
  </si>
  <si>
    <t>Hà Linh</t>
  </si>
  <si>
    <t>Hương Xuân</t>
  </si>
  <si>
    <t>Hương Lâm</t>
  </si>
  <si>
    <t>Hương Bình</t>
  </si>
  <si>
    <t>TX Hồng Lĩnh</t>
  </si>
  <si>
    <t>Thuận Lộc</t>
  </si>
  <si>
    <t>Đức Bồng</t>
  </si>
  <si>
    <t>Ân Phú</t>
  </si>
  <si>
    <t>Đức Liên</t>
  </si>
  <si>
    <t>Đức Hương</t>
  </si>
  <si>
    <t>Đức Lĩnh</t>
  </si>
  <si>
    <t>Đức Giang</t>
  </si>
  <si>
    <t>Hương Minh</t>
  </si>
  <si>
    <t>Quang Thọ</t>
  </si>
  <si>
    <t>Thọ Điền</t>
  </si>
  <si>
    <t>XIII</t>
  </si>
  <si>
    <t>Bình An</t>
  </si>
  <si>
    <t>Ích Hậu</t>
  </si>
  <si>
    <t>Hộ Độ</t>
  </si>
  <si>
    <t>Thạch Châu</t>
  </si>
  <si>
    <t>Thạch Mỹ</t>
  </si>
  <si>
    <t>Hồng Lộc</t>
  </si>
  <si>
    <t>Thịnh Lộc</t>
  </si>
  <si>
    <t>Thạch Kim</t>
  </si>
  <si>
    <t>Mai Phụ</t>
  </si>
  <si>
    <t>Tân Lộc</t>
  </si>
  <si>
    <t>Phù Lưu</t>
  </si>
  <si>
    <t>PHỤ LỤC SỐ 1.14</t>
  </si>
  <si>
    <t>Xây dựng mô hình liên kết sản xuất nuôi tôm thâm canh, ứng dụng công nghệ cao đạt chứng nhận VietGAP tại các xã Cẩm Dương, Yên Hòa, Cẩm Lộc (quy mô trên 10ha)</t>
  </si>
  <si>
    <t>PHÂN BỔ NGUỒN VỐN NGÂN SÁCH TRUNG ƯƠNG HỖ TRỢ THỰC HIỆN
 CHƯƠNG TRÌNH MTQG XÂY DỰNG NÔNG THÔN MỚI NĂM 2020</t>
  </si>
  <si>
    <t xml:space="preserve">PHỤ LỤC SỐ I.02
DỰ KIẾN PHÂN BỔ CHI TIẾT VỐN ĐẦU TƯ PHÁT TRIỂN NGUỒN
NGÂN SÁCH TRUNG ƯƠNG THỰC HIỆN CHƯƠNG TRÌNH MTQG XÂY DỰNG
 NÔNG THÔN MỚI TRÊN ĐỊA BÀN CÁC XÃ </t>
  </si>
  <si>
    <t>HỖ TRỢ PHÁT TRIỂN SẢN XUẤT THEO CHUỖI GIÁ TRỊ GẮN VỚI CHƯƠNG TRÌNH OCOP
 VÀ PHÁT TRIỂN NGHỀ NÔNG THÔN, HỖ TRỢ THỰC HIỆN TÁI CƠ CẤU NGÀNH NÔNG NGHIỆP</t>
  </si>
  <si>
    <t>HỖ TRỢ BỒI DƯỠNG NHÂN LỰC HỢP TÁC XÃ GIAI ĐOẠN 2015-2020 THEO QUYẾT ĐỊNH SỐ 2261/QĐ-TTG
 NGÀY 15/12/2014 CỦA THỦ TƯỚNG CHÍNH PHỦ</t>
  </si>
  <si>
    <t>HỖ TRỢ XÂY DỰNG MÔ HÌNH HỢP TÁC XÃ MẪU VÀ HỢP TÁC XÃ KHỞI NGHIỆP</t>
  </si>
  <si>
    <t>HỖ TRỢ XÂY DỰNG MÔ HÌNH ỨNG DỤNG CÔNG NGHỆ THÔNG TIN
 THÔNG MINH TRONG QUẢN LÝ ĐIỀU HÀNH</t>
  </si>
  <si>
    <t>KINH PHÍ THỰC HIỆN VỆ SINH MÔI TRƯỜNG NÔNG THÔN, KHẮC PHỤC
 Ô NHIỄM VÀ CẢI THIỆN MÔI TRƯỜNG TẠI CÁC LÀNG NGHỀ</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</si>
</sst>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6" formatCode="&quot;$&quot;#,##0_);[Red]\(&quot;$&quot;#,##0\)"/>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_);_(* \(#,##0\);_(* &quot;-&quot;??_);_(@_)"/>
    <numFmt numFmtId="167" formatCode="00.000"/>
    <numFmt numFmtId="168" formatCode="&quot;?&quot;#,##0;&quot;?&quot;\-#,##0"/>
    <numFmt numFmtId="169" formatCode="_-* #,##0_-;\-* #,##0_-;_-* &quot;-&quot;_-;_-@_-"/>
    <numFmt numFmtId="170" formatCode="_-* #,##0.00_-;\-* #,##0.00_-;_-* &quot;-&quot;??_-;_-@_-"/>
    <numFmt numFmtId="171" formatCode="&quot;$&quot;#,##0;[Red]\-&quot;$&quot;#,##0"/>
    <numFmt numFmtId="172" formatCode="_ &quot;\&quot;* #,##0_ ;_ &quot;\&quot;* \-#,##0_ ;_ &quot;\&quot;* &quot;-&quot;_ ;_ @_ "/>
    <numFmt numFmtId="173" formatCode="&quot;\&quot;#,##0.00;[Red]&quot;\&quot;\-#,##0.00"/>
    <numFmt numFmtId="174" formatCode="_ &quot;\&quot;* #,##0.00_ ;_ &quot;\&quot;* \-#,##0.00_ ;_ &quot;\&quot;* &quot;-&quot;??_ ;_ @_ "/>
    <numFmt numFmtId="175" formatCode="&quot;\&quot;#,##0;[Red]&quot;\&quot;\-#,##0"/>
    <numFmt numFmtId="176" formatCode="_ * #,##0_ ;_ * \-#,##0_ ;_ * &quot;-&quot;_ ;_ @_ "/>
    <numFmt numFmtId="177" formatCode="#,##0\ &quot;F&quot;;[Red]\-#,##0\ &quot;F&quot;"/>
    <numFmt numFmtId="178" formatCode="_ * #,##0.00_ ;_ * \-#,##0.00_ ;_ * &quot;-&quot;??_ ;_ @_ "/>
    <numFmt numFmtId="179" formatCode="#,##0.00\ &quot;F&quot;;\-#,##0.00\ &quot;F&quot;"/>
    <numFmt numFmtId="180" formatCode="0.000"/>
    <numFmt numFmtId="181" formatCode="\$#,##0\ ;\(\$#,##0\)"/>
    <numFmt numFmtId="182" formatCode="_-* #,##0\ _D_M_-;\-* #,##0\ _D_M_-;_-* &quot;-&quot;\ _D_M_-;_-@_-"/>
    <numFmt numFmtId="183" formatCode="_-* #,##0.00\ _D_M_-;\-* #,##0.00\ _D_M_-;_-* &quot;-&quot;??\ _D_M_-;_-@_-"/>
    <numFmt numFmtId="184" formatCode="_-[$€-2]* #,##0.00_-;\-[$€-2]* #,##0.00_-;_-[$€-2]* &quot;-&quot;??_-"/>
    <numFmt numFmtId="185" formatCode="#."/>
    <numFmt numFmtId="186" formatCode="_-&quot;£&quot;* #,##0_-;\-&quot;£&quot;* #,##0_-;_-&quot;£&quot;* &quot;-&quot;_-;_-@_-"/>
    <numFmt numFmtId="187" formatCode="#,##0\ &quot;$&quot;_);[Red]\(#,##0\ &quot;$&quot;\)"/>
    <numFmt numFmtId="188" formatCode="_-* #,##0\ &quot;kr&quot;_-;\-* #,##0\ &quot;kr&quot;_-;_-* &quot;-&quot;\ &quot;kr&quot;_-;_-@_-"/>
    <numFmt numFmtId="189" formatCode="#,##0\ &quot;kr&quot;;\-#,##0\ &quot;kr&quot;"/>
    <numFmt numFmtId="190" formatCode="#,##0.00\ &quot;F&quot;;[Red]\-#,##0.00\ &quot;F&quot;"/>
    <numFmt numFmtId="191" formatCode="_-* #,##0\ &quot;F&quot;_-;\-* #,##0\ &quot;F&quot;_-;_-* &quot;-&quot;\ &quot;F&quot;_-;_-@_-"/>
    <numFmt numFmtId="192" formatCode="0.000\ "/>
    <numFmt numFmtId="193" formatCode="#,##0\ &quot;Lt&quot;;[Red]\-#,##0\ &quot;Lt&quot;"/>
    <numFmt numFmtId="194" formatCode="_-* #,##0\ &quot;DM&quot;_-;\-* #,##0\ &quot;DM&quot;_-;_-* &quot;-&quot;\ &quot;DM&quot;_-;_-@_-"/>
    <numFmt numFmtId="195" formatCode="_-* #,##0.00\ &quot;DM&quot;_-;\-* #,##0.00\ &quot;DM&quot;_-;_-* &quot;-&quot;??\ &quot;DM&quot;_-;_-@_-"/>
    <numFmt numFmtId="196" formatCode="&quot;￥&quot;#,##0;&quot;￥&quot;\-#,##0"/>
    <numFmt numFmtId="197" formatCode="_-&quot;$&quot;* #,##0_-;\-&quot;$&quot;* #,##0_-;_-&quot;$&quot;* &quot;-&quot;_-;_-@_-"/>
    <numFmt numFmtId="198" formatCode="_-&quot;$&quot;* #,##0.00_-;\-&quot;$&quot;* #,##0.00_-;_-&quot;$&quot;* &quot;-&quot;??_-;_-@_-"/>
    <numFmt numFmtId="199" formatCode="_(* #,##0.0_);_(* \(#,##0.0\);_(* &quot;-&quot;??_);_(@_)"/>
  </numFmts>
  <fonts count="122">
    <font>
      <sz val="11"/>
      <color theme="1"/>
      <name val="Calibri"/>
      <family val="2"/>
    </font>
    <font>
      <sz val="11"/>
      <color theme="1"/>
      <name val="Calibri"/>
      <family val="2"/>
      <scheme val="minor"/>
    </font>
    <font>
      <sz val="11"/>
      <color theme="1"/>
      <name val="Calibri"/>
      <family val="2"/>
    </font>
    <font>
      <b/>
      <sz val="13"/>
      <name val="Times New Roman"/>
      <family val="1"/>
    </font>
    <font>
      <sz val="13"/>
      <name val="Times New Roman"/>
      <family val="1"/>
    </font>
    <font>
      <i/>
      <sz val="13"/>
      <color theme="1"/>
      <name val="Times New Roman"/>
      <family val="1"/>
    </font>
    <font>
      <b/>
      <sz val="12"/>
      <name val="Times New Roman"/>
      <family val="1"/>
    </font>
    <font>
      <b/>
      <sz val="10"/>
      <name val="Times New Roman"/>
      <family val="1"/>
    </font>
    <font>
      <sz val="12"/>
      <name val="Times New Roman"/>
      <family val="1"/>
    </font>
    <font>
      <sz val="10"/>
      <name val="Times New Roman"/>
      <family val="1"/>
    </font>
    <font>
      <b/>
      <sz val="13"/>
      <color theme="1"/>
      <name val="Times New Roman"/>
      <family val="1"/>
    </font>
    <font>
      <sz val="13"/>
      <color theme="1"/>
      <name val="Times New Roman"/>
      <family val="1"/>
    </font>
    <font>
      <b/>
      <sz val="12"/>
      <color theme="1"/>
      <name val="Times New Roman"/>
      <family val="1"/>
    </font>
    <font>
      <b/>
      <sz val="11"/>
      <color theme="1"/>
      <name val="Times New Roman"/>
      <family val="1"/>
    </font>
    <font>
      <sz val="12"/>
      <color theme="1"/>
      <name val="Times New Roman"/>
      <family val="1"/>
    </font>
    <font>
      <sz val="10"/>
      <color theme="1"/>
      <name val="Times New Roman"/>
      <family val="1"/>
    </font>
    <font>
      <sz val="11"/>
      <color theme="1"/>
      <name val="Times New Roman"/>
      <family val="1"/>
    </font>
    <font>
      <b/>
      <sz val="10"/>
      <color theme="1"/>
      <name val="Times New Roman"/>
      <family val="1"/>
    </font>
    <font>
      <sz val="11"/>
      <name val="Times New Roman"/>
      <family val="1"/>
    </font>
    <font>
      <b/>
      <i/>
      <sz val="12"/>
      <color theme="1"/>
      <name val="Times New Roman"/>
      <family val="1"/>
    </font>
    <font>
      <i/>
      <sz val="12"/>
      <color theme="1"/>
      <name val="Times New Roman"/>
      <family val="1"/>
    </font>
    <font>
      <sz val="13"/>
      <name val="Calibri"/>
      <family val="2"/>
    </font>
    <font>
      <b/>
      <sz val="13"/>
      <name val="Calibri"/>
      <family val="2"/>
    </font>
    <font>
      <sz val="12"/>
      <name val=".VnTime"/>
      <family val="2"/>
    </font>
    <font>
      <sz val="12"/>
      <name val="돋움체"/>
      <family val="3"/>
      <charset val="129"/>
    </font>
    <font>
      <sz val="11"/>
      <name val="??"/>
      <family val="3"/>
    </font>
    <font>
      <sz val="14"/>
      <name val="??"/>
      <family val="3"/>
    </font>
    <font>
      <sz val="10"/>
      <name val="Arial"/>
      <family val="2"/>
    </font>
    <font>
      <sz val="12"/>
      <name val="????"/>
      <family val="1"/>
      <charset val="136"/>
    </font>
    <font>
      <sz val="12"/>
      <name val="Courier"/>
      <family val="3"/>
    </font>
    <font>
      <sz val="12"/>
      <name val="???"/>
      <family val="1"/>
      <charset val="129"/>
    </font>
    <font>
      <sz val="12"/>
      <name val="|??¢¥¢¬¨Ï"/>
      <family val="1"/>
      <charset val="129"/>
    </font>
    <font>
      <sz val="10"/>
      <name val="Helv"/>
      <family val="2"/>
    </font>
    <font>
      <sz val="10"/>
      <name val="MS Sans Serif"/>
      <family val="2"/>
    </font>
    <font>
      <sz val="11"/>
      <name val="–¾’©"/>
      <family val="1"/>
      <charset val="128"/>
    </font>
    <font>
      <b/>
      <u/>
      <sz val="14"/>
      <color indexed="8"/>
      <name val=".VnBook-AntiquaH"/>
      <family val="2"/>
    </font>
    <font>
      <sz val="11"/>
      <name val=".VnTime"/>
      <family val="2"/>
    </font>
    <font>
      <i/>
      <sz val="12"/>
      <color indexed="8"/>
      <name val=".VnBook-AntiquaH"/>
      <family val="2"/>
    </font>
    <font>
      <sz val="11"/>
      <color indexed="8"/>
      <name val="Calibri"/>
      <family val="2"/>
    </font>
    <font>
      <sz val="13"/>
      <color indexed="8"/>
      <name val="Times New Roman"/>
      <family val="2"/>
    </font>
    <font>
      <b/>
      <sz val="12"/>
      <color indexed="8"/>
      <name val=".VnBook-Antiqua"/>
      <family val="2"/>
    </font>
    <font>
      <i/>
      <sz val="12"/>
      <color indexed="8"/>
      <name val=".VnBook-Antiqua"/>
      <family val="2"/>
    </font>
    <font>
      <sz val="10"/>
      <name val=".VnTime"/>
      <family val="2"/>
    </font>
    <font>
      <sz val="11"/>
      <color indexed="9"/>
      <name val="Calibri"/>
      <family val="2"/>
    </font>
    <font>
      <sz val="13"/>
      <color indexed="9"/>
      <name val="Times New Roman"/>
      <family val="2"/>
    </font>
    <font>
      <sz val="12"/>
      <name val="±¼¸²Ã¼"/>
      <family val="3"/>
      <charset val="129"/>
    </font>
    <font>
      <sz val="12"/>
      <name val="¹UAAA¼"/>
      <family val="3"/>
      <charset val="129"/>
    </font>
    <font>
      <sz val="12"/>
      <name val="¹ÙÅÁÃ¼"/>
      <family val="1"/>
      <charset val="129"/>
    </font>
    <font>
      <sz val="10"/>
      <name val="Arial"/>
      <family val="2"/>
      <charset val="163"/>
    </font>
    <font>
      <sz val="11"/>
      <color indexed="20"/>
      <name val="Calibri"/>
      <family val="2"/>
    </font>
    <font>
      <sz val="12"/>
      <name val="µ¸¿òÃ¼"/>
      <family val="3"/>
      <charset val="129"/>
    </font>
    <font>
      <sz val="11"/>
      <name val="µ¸¿ò"/>
      <charset val="129"/>
    </font>
    <font>
      <sz val="10"/>
      <name val="±¼¸²A¼"/>
      <family val="3"/>
      <charset val="129"/>
    </font>
    <font>
      <b/>
      <sz val="11"/>
      <color indexed="52"/>
      <name val="Calibri"/>
      <family val="2"/>
    </font>
    <font>
      <b/>
      <sz val="10"/>
      <name val="Helv"/>
      <family val="2"/>
    </font>
    <font>
      <b/>
      <sz val="11"/>
      <color indexed="9"/>
      <name val="Calibri"/>
      <family val="2"/>
    </font>
    <font>
      <sz val="12"/>
      <name val="Times New Roman"/>
      <family val="1"/>
      <charset val="163"/>
    </font>
    <font>
      <sz val="10"/>
      <color indexed="8"/>
      <name val=".VnTime"/>
      <family val="2"/>
    </font>
    <font>
      <sz val="11"/>
      <color indexed="8"/>
      <name val="Calibri"/>
      <family val="2"/>
      <charset val="163"/>
    </font>
    <font>
      <sz val="11"/>
      <color indexed="8"/>
      <name val="Times New Roman"/>
      <family val="2"/>
    </font>
    <font>
      <b/>
      <sz val="13"/>
      <color indexed="63"/>
      <name val="Times New Roman"/>
      <family val="2"/>
    </font>
    <font>
      <sz val="13"/>
      <color indexed="62"/>
      <name val="Times New Roman"/>
      <family val="2"/>
    </font>
    <font>
      <b/>
      <sz val="15"/>
      <color indexed="56"/>
      <name val="Times New Roman"/>
      <family val="2"/>
    </font>
    <font>
      <b/>
      <sz val="13"/>
      <color indexed="56"/>
      <name val="Times New Roman"/>
      <family val="2"/>
    </font>
    <font>
      <b/>
      <sz val="11"/>
      <color indexed="56"/>
      <name val="Times New Roman"/>
      <family val="2"/>
    </font>
    <font>
      <i/>
      <sz val="11"/>
      <color indexed="23"/>
      <name val="Calibri"/>
      <family val="2"/>
    </font>
    <font>
      <sz val="11"/>
      <color indexed="17"/>
      <name val="Calibri"/>
      <family val="2"/>
    </font>
    <font>
      <sz val="8"/>
      <name val="Arial"/>
      <family val="2"/>
    </font>
    <font>
      <b/>
      <sz val="12"/>
      <name val="Helv"/>
      <family val="2"/>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4"/>
      <name val=".VnTimeH"/>
      <family val="2"/>
    </font>
    <font>
      <u/>
      <sz val="12"/>
      <color indexed="12"/>
      <name val="Times New Roman"/>
      <family val="1"/>
    </font>
    <font>
      <sz val="11"/>
      <color indexed="62"/>
      <name val="Calibri"/>
      <family val="2"/>
    </font>
    <font>
      <b/>
      <sz val="13"/>
      <color indexed="9"/>
      <name val="Times New Roman"/>
      <family val="2"/>
    </font>
    <font>
      <sz val="12"/>
      <name val="Arial"/>
      <family val="2"/>
    </font>
    <font>
      <sz val="11"/>
      <color indexed="52"/>
      <name val="Calibri"/>
      <family val="2"/>
    </font>
    <font>
      <sz val="10"/>
      <name val="Helv"/>
    </font>
    <font>
      <b/>
      <sz val="11"/>
      <name val="Helv"/>
      <family val="2"/>
    </font>
    <font>
      <sz val="10"/>
      <name val=".VnArial"/>
      <family val="2"/>
    </font>
    <font>
      <sz val="11"/>
      <color indexed="60"/>
      <name val="Calibri"/>
      <family val="2"/>
    </font>
    <font>
      <sz val="11"/>
      <color theme="1"/>
      <name val="Arial"/>
      <family val="2"/>
    </font>
    <font>
      <sz val="11"/>
      <color theme="1"/>
      <name val="Calibri"/>
      <family val="2"/>
      <charset val="163"/>
      <scheme val="minor"/>
    </font>
    <font>
      <sz val="11"/>
      <color indexed="8"/>
      <name val="Arial"/>
      <family val="2"/>
    </font>
    <font>
      <sz val="14"/>
      <name val="Times New Roman"/>
      <family val="1"/>
    </font>
    <font>
      <sz val="14"/>
      <color theme="1"/>
      <name val="Times New Roman"/>
      <family val="2"/>
    </font>
    <font>
      <sz val="14"/>
      <name val=".VnTime"/>
      <family val="2"/>
    </font>
    <font>
      <sz val="10"/>
      <color theme="1"/>
      <name val=".VnTime"/>
      <family val="2"/>
    </font>
    <font>
      <sz val="13"/>
      <color indexed="52"/>
      <name val="Times New Roman"/>
      <family val="2"/>
    </font>
    <font>
      <sz val="13"/>
      <name val=".VnTime"/>
      <family val="2"/>
    </font>
    <font>
      <b/>
      <sz val="11"/>
      <color indexed="63"/>
      <name val="Calibri"/>
      <family val="2"/>
    </font>
    <font>
      <b/>
      <sz val="18"/>
      <color indexed="56"/>
      <name val="Cambria"/>
      <family val="2"/>
    </font>
    <font>
      <b/>
      <sz val="13"/>
      <color indexed="52"/>
      <name val="Times New Roman"/>
      <family val="2"/>
    </font>
    <font>
      <b/>
      <sz val="13"/>
      <color indexed="8"/>
      <name val="Times New Roman"/>
      <family val="2"/>
    </font>
    <font>
      <sz val="13"/>
      <color indexed="17"/>
      <name val="Times New Roman"/>
      <family val="2"/>
    </font>
    <font>
      <b/>
      <sz val="11"/>
      <color indexed="8"/>
      <name val="Calibri"/>
      <family val="2"/>
    </font>
    <font>
      <sz val="13"/>
      <color indexed="60"/>
      <name val="Times New Roman"/>
      <family val="2"/>
    </font>
    <font>
      <sz val="10"/>
      <name val=".VnAvant"/>
      <family val="2"/>
    </font>
    <font>
      <sz val="13"/>
      <color indexed="10"/>
      <name val="Times New Roman"/>
      <family val="2"/>
    </font>
    <font>
      <i/>
      <sz val="13"/>
      <color indexed="23"/>
      <name val="Times New Roman"/>
      <family val="2"/>
    </font>
    <font>
      <sz val="11"/>
      <color indexed="10"/>
      <name val="Calibri"/>
      <family val="2"/>
    </font>
    <font>
      <sz val="13"/>
      <color indexed="20"/>
      <name val="Times New Roman"/>
      <family val="2"/>
    </font>
    <font>
      <sz val="14"/>
      <name val=".VnArial"/>
      <family val="2"/>
    </font>
    <font>
      <sz val="10"/>
      <name val=" "/>
      <family val="1"/>
      <charset val="136"/>
    </font>
    <font>
      <sz val="14"/>
      <name val="뼻뮝"/>
      <family val="3"/>
    </font>
    <font>
      <sz val="12"/>
      <name val="바탕체"/>
      <family val="3"/>
    </font>
    <font>
      <sz val="12"/>
      <name val="뼻뮝"/>
      <family val="3"/>
    </font>
    <font>
      <sz val="10"/>
      <name val="명조"/>
      <family val="3"/>
      <charset val="129"/>
    </font>
    <font>
      <sz val="12"/>
      <name val="바탕체"/>
      <family val="1"/>
      <charset val="129"/>
    </font>
    <font>
      <sz val="11"/>
      <name val="돋움"/>
      <family val="3"/>
    </font>
    <font>
      <sz val="10"/>
      <name val="굴림체"/>
      <family val="3"/>
    </font>
    <font>
      <sz val="9"/>
      <name val="Arial"/>
      <family val="2"/>
    </font>
    <font>
      <sz val="10"/>
      <name val="ＭＳ Ｐ明朝"/>
      <family val="1"/>
      <charset val="128"/>
    </font>
    <font>
      <b/>
      <sz val="11"/>
      <name val="Times New Roman"/>
      <family val="1"/>
    </font>
    <font>
      <i/>
      <sz val="12"/>
      <name val="Times New Roman"/>
      <family val="1"/>
    </font>
    <font>
      <sz val="12"/>
      <name val="Calibri"/>
      <family val="2"/>
    </font>
    <font>
      <i/>
      <sz val="11"/>
      <name val="Times New Roman"/>
      <family val="1"/>
    </font>
    <font>
      <b/>
      <i/>
      <sz val="11"/>
      <name val="Times New Roman"/>
      <family val="1"/>
    </font>
  </fonts>
  <fills count="2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uble">
        <color indexed="52"/>
      </bottom>
      <diagonal/>
    </border>
    <border>
      <left/>
      <right/>
      <top/>
      <bottom style="medium">
        <color indexed="64"/>
      </bottom>
      <diagonal/>
    </border>
    <border>
      <left/>
      <right/>
      <top style="thin">
        <color indexed="62"/>
      </top>
      <bottom style="double">
        <color indexed="62"/>
      </bottom>
      <diagonal/>
    </border>
    <border>
      <left/>
      <right/>
      <top style="double">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424">
    <xf numFmtId="0" fontId="0" fillId="0" borderId="0"/>
    <xf numFmtId="43" fontId="2" fillId="0" borderId="0" applyFont="0" applyFill="0" applyBorder="0" applyAlignment="0" applyProtection="0"/>
    <xf numFmtId="43" fontId="2" fillId="0" borderId="0" applyFont="0" applyFill="0" applyBorder="0" applyAlignment="0" applyProtection="0"/>
    <xf numFmtId="0" fontId="23" fillId="0" borderId="0" applyNumberFormat="0" applyFill="0" applyBorder="0" applyAlignment="0" applyProtection="0"/>
    <xf numFmtId="3" fontId="24" fillId="0" borderId="1"/>
    <xf numFmtId="167" fontId="25" fillId="0" borderId="0" applyFont="0" applyFill="0" applyBorder="0" applyAlignment="0" applyProtection="0"/>
    <xf numFmtId="0" fontId="26"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0" fontId="27" fillId="0" borderId="0" applyNumberFormat="0" applyFill="0" applyBorder="0" applyAlignment="0" applyProtection="0"/>
    <xf numFmtId="40" fontId="26" fillId="0" borderId="0" applyFont="0" applyFill="0" applyBorder="0" applyAlignment="0" applyProtection="0"/>
    <xf numFmtId="38" fontId="26"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71" fontId="29" fillId="0" borderId="0" applyFont="0" applyFill="0" applyBorder="0" applyAlignment="0" applyProtection="0"/>
    <xf numFmtId="0" fontId="30"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31" fillId="0" borderId="0"/>
    <xf numFmtId="0" fontId="27" fillId="0" borderId="0" applyNumberFormat="0" applyFill="0" applyBorder="0" applyAlignment="0" applyProtection="0"/>
    <xf numFmtId="0" fontId="32" fillId="0" borderId="0"/>
    <xf numFmtId="0" fontId="33" fillId="0" borderId="0"/>
    <xf numFmtId="0" fontId="27" fillId="0" borderId="0"/>
    <xf numFmtId="0" fontId="34" fillId="0" borderId="0"/>
    <xf numFmtId="0" fontId="27" fillId="0" borderId="0"/>
    <xf numFmtId="3" fontId="24" fillId="0" borderId="1"/>
    <xf numFmtId="3" fontId="24" fillId="0" borderId="1"/>
    <xf numFmtId="0" fontId="35" fillId="3" borderId="0"/>
    <xf numFmtId="0" fontId="36" fillId="3" borderId="0"/>
    <xf numFmtId="0" fontId="36" fillId="3" borderId="0"/>
    <xf numFmtId="0" fontId="36" fillId="3" borderId="0"/>
    <xf numFmtId="0" fontId="36" fillId="3" borderId="0"/>
    <xf numFmtId="0" fontId="35" fillId="3" borderId="0"/>
    <xf numFmtId="0" fontId="37" fillId="3" borderId="0"/>
    <xf numFmtId="0" fontId="36" fillId="3" borderId="0"/>
    <xf numFmtId="0" fontId="36" fillId="3" borderId="0"/>
    <xf numFmtId="0" fontId="36" fillId="3" borderId="0"/>
    <xf numFmtId="0" fontId="36" fillId="3" borderId="0"/>
    <xf numFmtId="0" fontId="37" fillId="3" borderId="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40" fillId="3" borderId="0"/>
    <xf numFmtId="0" fontId="36" fillId="3" borderId="0"/>
    <xf numFmtId="0" fontId="36" fillId="3" borderId="0"/>
    <xf numFmtId="0" fontId="36" fillId="3" borderId="0"/>
    <xf numFmtId="0" fontId="36" fillId="3" borderId="0"/>
    <xf numFmtId="0" fontId="40" fillId="3" borderId="0"/>
    <xf numFmtId="0" fontId="41" fillId="0" borderId="0">
      <alignment wrapText="1"/>
    </xf>
    <xf numFmtId="0" fontId="36" fillId="0" borderId="0">
      <alignment wrapText="1"/>
    </xf>
    <xf numFmtId="0" fontId="36" fillId="0" borderId="0">
      <alignment wrapText="1"/>
    </xf>
    <xf numFmtId="0" fontId="36" fillId="0" borderId="0">
      <alignment wrapText="1"/>
    </xf>
    <xf numFmtId="0" fontId="36" fillId="0" borderId="0">
      <alignment wrapText="1"/>
    </xf>
    <xf numFmtId="0" fontId="41" fillId="0" borderId="0">
      <alignment wrapText="1"/>
    </xf>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7"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42" fillId="0" borderId="0"/>
    <xf numFmtId="0" fontId="43" fillId="14"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4" fillId="14"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21" borderId="0" applyNumberFormat="0" applyBorder="0" applyAlignment="0" applyProtection="0"/>
    <xf numFmtId="172" fontId="45" fillId="0" borderId="0" applyFont="0" applyFill="0" applyBorder="0" applyAlignment="0" applyProtection="0"/>
    <xf numFmtId="0" fontId="46" fillId="0" borderId="0" applyFont="0" applyFill="0" applyBorder="0" applyAlignment="0" applyProtection="0"/>
    <xf numFmtId="173" fontId="47" fillId="0" borderId="0" applyFont="0" applyFill="0" applyBorder="0" applyAlignment="0" applyProtection="0"/>
    <xf numFmtId="174" fontId="45" fillId="0" borderId="0" applyFont="0" applyFill="0" applyBorder="0" applyAlignment="0" applyProtection="0"/>
    <xf numFmtId="0" fontId="46" fillId="0" borderId="0" applyFont="0" applyFill="0" applyBorder="0" applyAlignment="0" applyProtection="0"/>
    <xf numFmtId="175" fontId="47" fillId="0" borderId="0" applyFont="0" applyFill="0" applyBorder="0" applyAlignment="0" applyProtection="0"/>
    <xf numFmtId="176" fontId="45" fillId="0" borderId="0" applyFont="0" applyFill="0" applyBorder="0" applyAlignment="0" applyProtection="0"/>
    <xf numFmtId="0" fontId="46" fillId="0" borderId="0" applyFont="0" applyFill="0" applyBorder="0" applyAlignment="0" applyProtection="0"/>
    <xf numFmtId="177" fontId="48" fillId="0" borderId="0" applyFont="0" applyFill="0" applyBorder="0" applyAlignment="0" applyProtection="0"/>
    <xf numFmtId="178" fontId="45" fillId="0" borderId="0" applyFont="0" applyFill="0" applyBorder="0" applyAlignment="0" applyProtection="0"/>
    <xf numFmtId="0" fontId="46" fillId="0" borderId="0" applyFont="0" applyFill="0" applyBorder="0" applyAlignment="0" applyProtection="0"/>
    <xf numFmtId="179" fontId="48" fillId="0" borderId="0" applyFont="0" applyFill="0" applyBorder="0" applyAlignment="0" applyProtection="0"/>
    <xf numFmtId="0" fontId="49" fillId="5" borderId="0" applyNumberFormat="0" applyBorder="0" applyAlignment="0" applyProtection="0"/>
    <xf numFmtId="0" fontId="46" fillId="0" borderId="0"/>
    <xf numFmtId="0" fontId="50" fillId="0" borderId="0"/>
    <xf numFmtId="0" fontId="46" fillId="0" borderId="0"/>
    <xf numFmtId="0" fontId="51" fillId="0" borderId="0"/>
    <xf numFmtId="0" fontId="52" fillId="0" borderId="0"/>
    <xf numFmtId="180" fontId="48" fillId="0" borderId="0" applyFill="0" applyBorder="0" applyAlignment="0"/>
    <xf numFmtId="180" fontId="27" fillId="0" borderId="0" applyFill="0" applyBorder="0" applyAlignment="0"/>
    <xf numFmtId="180" fontId="48" fillId="0" borderId="0" applyFill="0" applyBorder="0" applyAlignment="0"/>
    <xf numFmtId="0" fontId="53" fillId="22" borderId="15" applyNumberFormat="0" applyAlignment="0" applyProtection="0"/>
    <xf numFmtId="0" fontId="54" fillId="0" borderId="0"/>
    <xf numFmtId="0" fontId="55" fillId="23" borderId="16" applyNumberFormat="0" applyAlignment="0" applyProtection="0"/>
    <xf numFmtId="41" fontId="23" fillId="0" borderId="0" applyFont="0" applyFill="0" applyBorder="0" applyAlignment="0" applyProtection="0"/>
    <xf numFmtId="41" fontId="23" fillId="0" borderId="0" applyFont="0" applyFill="0" applyBorder="0" applyAlignment="0" applyProtection="0"/>
    <xf numFmtId="164" fontId="8" fillId="0" borderId="0" applyFont="0" applyFill="0" applyBorder="0" applyAlignment="0" applyProtection="0"/>
    <xf numFmtId="41" fontId="42" fillId="0" borderId="0" applyFont="0" applyFill="0" applyBorder="0" applyAlignment="0" applyProtection="0"/>
    <xf numFmtId="164" fontId="56"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0" fontId="38" fillId="0" borderId="0" applyFont="0" applyFill="0" applyBorder="0" applyAlignment="0" applyProtection="0"/>
    <xf numFmtId="43" fontId="27"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56" fillId="0" borderId="0" applyFont="0" applyFill="0" applyBorder="0" applyAlignment="0" applyProtection="0"/>
    <xf numFmtId="168" fontId="56"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2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5" fontId="8"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0" fontId="38" fillId="0" borderId="0" applyFont="0" applyFill="0" applyBorder="0" applyAlignment="0" applyProtection="0"/>
    <xf numFmtId="43" fontId="3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43" fontId="27"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65"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8" fillId="0" borderId="0" applyFont="0" applyFill="0" applyBorder="0" applyAlignment="0" applyProtection="0"/>
    <xf numFmtId="43" fontId="38" fillId="0" borderId="0" applyFont="0" applyFill="0" applyBorder="0" applyAlignment="0" applyProtection="0"/>
    <xf numFmtId="0" fontId="38" fillId="0" borderId="0" applyFont="0" applyFill="0" applyBorder="0" applyAlignment="0" applyProtection="0"/>
    <xf numFmtId="0" fontId="5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43" fontId="38"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3" fontId="27" fillId="0" borderId="0" applyFont="0" applyFill="0" applyBorder="0" applyAlignment="0" applyProtection="0"/>
    <xf numFmtId="44" fontId="27" fillId="0" borderId="0" applyFont="0" applyFill="0" applyBorder="0" applyAlignment="0" applyProtection="0"/>
    <xf numFmtId="181" fontId="27" fillId="0" borderId="0" applyFont="0" applyFill="0" applyBorder="0" applyAlignment="0" applyProtection="0"/>
    <xf numFmtId="0" fontId="27" fillId="0" borderId="0" applyFont="0" applyFill="0" applyBorder="0" applyAlignment="0" applyProtection="0"/>
    <xf numFmtId="0" fontId="60" fillId="22" borderId="17" applyNumberFormat="0" applyAlignment="0" applyProtection="0"/>
    <xf numFmtId="0" fontId="61" fillId="9" borderId="15" applyNumberFormat="0" applyAlignment="0" applyProtection="0"/>
    <xf numFmtId="0" fontId="62" fillId="0" borderId="18" applyNumberFormat="0" applyFill="0" applyAlignment="0" applyProtection="0"/>
    <xf numFmtId="0" fontId="63" fillId="0" borderId="19" applyNumberFormat="0" applyFill="0" applyAlignment="0" applyProtection="0"/>
    <xf numFmtId="0" fontId="64" fillId="0" borderId="20" applyNumberFormat="0" applyFill="0" applyAlignment="0" applyProtection="0"/>
    <xf numFmtId="0" fontId="64" fillId="0" borderId="0" applyNumberFormat="0" applyFill="0" applyBorder="0" applyAlignment="0" applyProtection="0"/>
    <xf numFmtId="182" fontId="27" fillId="0" borderId="0" applyFont="0" applyFill="0" applyBorder="0" applyAlignment="0" applyProtection="0"/>
    <xf numFmtId="183" fontId="27" fillId="0" borderId="0" applyFont="0" applyFill="0" applyBorder="0" applyAlignment="0" applyProtection="0"/>
    <xf numFmtId="184" fontId="23" fillId="0" borderId="0" applyFont="0" applyFill="0" applyBorder="0" applyAlignment="0" applyProtection="0"/>
    <xf numFmtId="0" fontId="65" fillId="0" borderId="0" applyNumberFormat="0" applyFill="0" applyBorder="0" applyAlignment="0" applyProtection="0"/>
    <xf numFmtId="2" fontId="27" fillId="0" borderId="0" applyFont="0" applyFill="0" applyBorder="0" applyAlignment="0" applyProtection="0"/>
    <xf numFmtId="0" fontId="27" fillId="24" borderId="21" applyNumberFormat="0" applyFont="0" applyAlignment="0" applyProtection="0"/>
    <xf numFmtId="0" fontId="66" fillId="6" borderId="0" applyNumberFormat="0" applyBorder="0" applyAlignment="0" applyProtection="0"/>
    <xf numFmtId="38" fontId="67" fillId="3" borderId="0" applyNumberFormat="0" applyBorder="0" applyAlignment="0" applyProtection="0"/>
    <xf numFmtId="38" fontId="67" fillId="3" borderId="0" applyNumberFormat="0" applyBorder="0" applyAlignment="0" applyProtection="0"/>
    <xf numFmtId="0" fontId="68" fillId="0" borderId="0">
      <alignment horizontal="left"/>
    </xf>
    <xf numFmtId="0" fontId="69" fillId="0" borderId="22" applyNumberFormat="0" applyAlignment="0" applyProtection="0">
      <alignment horizontal="left" vertical="center"/>
    </xf>
    <xf numFmtId="0" fontId="69" fillId="0" borderId="11">
      <alignment horizontal="left" vertical="center"/>
    </xf>
    <xf numFmtId="0" fontId="70" fillId="0" borderId="0" applyNumberFormat="0" applyFill="0" applyBorder="0" applyAlignment="0" applyProtection="0"/>
    <xf numFmtId="0" fontId="71" fillId="0" borderId="18" applyNumberFormat="0" applyFill="0" applyAlignment="0" applyProtection="0"/>
    <xf numFmtId="0" fontId="69" fillId="0" borderId="0" applyNumberFormat="0" applyFill="0" applyBorder="0" applyAlignment="0" applyProtection="0"/>
    <xf numFmtId="0" fontId="72" fillId="0" borderId="19" applyNumberFormat="0" applyFill="0" applyAlignment="0" applyProtection="0"/>
    <xf numFmtId="0" fontId="73" fillId="0" borderId="20" applyNumberFormat="0" applyFill="0" applyAlignment="0" applyProtection="0"/>
    <xf numFmtId="0" fontId="73" fillId="0" borderId="0" applyNumberFormat="0" applyFill="0" applyBorder="0" applyAlignment="0" applyProtection="0"/>
    <xf numFmtId="185" fontId="74" fillId="0" borderId="0">
      <protection locked="0"/>
    </xf>
    <xf numFmtId="185" fontId="74" fillId="0" borderId="0">
      <protection locked="0"/>
    </xf>
    <xf numFmtId="49" fontId="75" fillId="0" borderId="1">
      <alignment vertical="center"/>
    </xf>
    <xf numFmtId="0" fontId="76" fillId="0" borderId="0" applyNumberFormat="0" applyFill="0" applyBorder="0" applyAlignment="0" applyProtection="0">
      <alignment vertical="top"/>
      <protection locked="0"/>
    </xf>
    <xf numFmtId="10" fontId="67" fillId="25" borderId="1" applyNumberFormat="0" applyBorder="0" applyAlignment="0" applyProtection="0"/>
    <xf numFmtId="10" fontId="67" fillId="25" borderId="1" applyNumberFormat="0" applyBorder="0" applyAlignment="0" applyProtection="0"/>
    <xf numFmtId="0" fontId="77" fillId="9" borderId="15" applyNumberFormat="0" applyAlignment="0" applyProtection="0"/>
    <xf numFmtId="0" fontId="78" fillId="23" borderId="16" applyNumberFormat="0" applyAlignment="0" applyProtection="0"/>
    <xf numFmtId="0" fontId="27" fillId="0" borderId="0"/>
    <xf numFmtId="0" fontId="38" fillId="0" borderId="0"/>
    <xf numFmtId="0" fontId="79" fillId="0" borderId="0"/>
    <xf numFmtId="0" fontId="27" fillId="0" borderId="0"/>
    <xf numFmtId="0" fontId="38" fillId="0" borderId="0"/>
    <xf numFmtId="0" fontId="80" fillId="0" borderId="23" applyNumberFormat="0" applyFill="0" applyAlignment="0" applyProtection="0"/>
    <xf numFmtId="38" fontId="33" fillId="0" borderId="0" applyFont="0" applyFill="0" applyBorder="0" applyAlignment="0" applyProtection="0"/>
    <xf numFmtId="4" fontId="81" fillId="0" borderId="0" applyFont="0" applyFill="0" applyBorder="0" applyAlignment="0" applyProtection="0"/>
    <xf numFmtId="38" fontId="33" fillId="0" borderId="0" applyFont="0" applyFill="0" applyBorder="0" applyAlignment="0" applyProtection="0"/>
    <xf numFmtId="40" fontId="33" fillId="0" borderId="0" applyFont="0" applyFill="0" applyBorder="0" applyAlignment="0" applyProtection="0"/>
    <xf numFmtId="0" fontId="82" fillId="0" borderId="24"/>
    <xf numFmtId="186" fontId="48" fillId="0" borderId="2"/>
    <xf numFmtId="186" fontId="27" fillId="0" borderId="2"/>
    <xf numFmtId="186" fontId="48" fillId="0" borderId="2"/>
    <xf numFmtId="187" fontId="33" fillId="0" borderId="0" applyFont="0" applyFill="0" applyBorder="0" applyAlignment="0" applyProtection="0"/>
    <xf numFmtId="188" fontId="83" fillId="0" borderId="0" applyFont="0" applyFill="0" applyBorder="0" applyAlignment="0" applyProtection="0"/>
    <xf numFmtId="0" fontId="79" fillId="0" borderId="0" applyNumberFormat="0" applyFont="0" applyFill="0" applyAlignment="0"/>
    <xf numFmtId="0" fontId="84" fillId="26"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21" borderId="0" applyNumberFormat="0" applyBorder="0" applyAlignment="0" applyProtection="0"/>
    <xf numFmtId="189" fontId="48" fillId="0" borderId="0"/>
    <xf numFmtId="189" fontId="27" fillId="0" borderId="0"/>
    <xf numFmtId="189" fontId="48" fillId="0" borderId="0"/>
    <xf numFmtId="0" fontId="85" fillId="0" borderId="0"/>
    <xf numFmtId="0" fontId="85" fillId="0" borderId="0"/>
    <xf numFmtId="0" fontId="86" fillId="0" borderId="0"/>
    <xf numFmtId="0" fontId="85" fillId="0" borderId="0"/>
    <xf numFmtId="0" fontId="85" fillId="0" borderId="0"/>
    <xf numFmtId="0" fontId="8" fillId="0" borderId="0"/>
    <xf numFmtId="0" fontId="42" fillId="0" borderId="0"/>
    <xf numFmtId="0" fontId="48" fillId="0" borderId="0"/>
    <xf numFmtId="0" fontId="48" fillId="0" borderId="0"/>
    <xf numFmtId="0" fontId="48" fillId="0" borderId="0"/>
    <xf numFmtId="0" fontId="48" fillId="0" borderId="0"/>
    <xf numFmtId="0" fontId="8" fillId="0" borderId="0"/>
    <xf numFmtId="0" fontId="8" fillId="0" borderId="0"/>
    <xf numFmtId="0" fontId="27" fillId="0" borderId="0"/>
    <xf numFmtId="0" fontId="27" fillId="0" borderId="0"/>
    <xf numFmtId="3" fontId="9" fillId="0" borderId="0">
      <alignment vertical="center" wrapText="1"/>
    </xf>
    <xf numFmtId="0" fontId="38" fillId="0" borderId="0"/>
    <xf numFmtId="0" fontId="38" fillId="0" borderId="0"/>
    <xf numFmtId="0" fontId="38" fillId="0" borderId="0"/>
    <xf numFmtId="0" fontId="87" fillId="0" borderId="0"/>
    <xf numFmtId="0" fontId="23" fillId="0" borderId="0"/>
    <xf numFmtId="0" fontId="38" fillId="0" borderId="0"/>
    <xf numFmtId="0" fontId="23" fillId="0" borderId="0"/>
    <xf numFmtId="0" fontId="38" fillId="0" borderId="0"/>
    <xf numFmtId="0" fontId="27" fillId="0" borderId="0"/>
    <xf numFmtId="0" fontId="27" fillId="0" borderId="0"/>
    <xf numFmtId="0" fontId="2" fillId="0" borderId="0"/>
    <xf numFmtId="0" fontId="38" fillId="0" borderId="0"/>
    <xf numFmtId="0" fontId="42" fillId="0" borderId="0"/>
    <xf numFmtId="0" fontId="42" fillId="0" borderId="0"/>
    <xf numFmtId="0" fontId="42" fillId="0" borderId="0"/>
    <xf numFmtId="0" fontId="42" fillId="0" borderId="0"/>
    <xf numFmtId="0" fontId="88" fillId="0" borderId="0"/>
    <xf numFmtId="0" fontId="88" fillId="0" borderId="0"/>
    <xf numFmtId="0" fontId="89" fillId="0" borderId="0"/>
    <xf numFmtId="0" fontId="88" fillId="0" borderId="0"/>
    <xf numFmtId="0" fontId="88" fillId="0" borderId="0"/>
    <xf numFmtId="0" fontId="88" fillId="0" borderId="0"/>
    <xf numFmtId="0" fontId="89" fillId="0" borderId="0"/>
    <xf numFmtId="0" fontId="1" fillId="0" borderId="0"/>
    <xf numFmtId="0" fontId="1" fillId="0" borderId="0"/>
    <xf numFmtId="0" fontId="1" fillId="0" borderId="0"/>
    <xf numFmtId="0" fontId="38" fillId="0" borderId="0"/>
    <xf numFmtId="0" fontId="1" fillId="0" borderId="0"/>
    <xf numFmtId="0" fontId="1" fillId="0" borderId="0"/>
    <xf numFmtId="0" fontId="1" fillId="0" borderId="0"/>
    <xf numFmtId="0" fontId="1" fillId="0" borderId="0"/>
    <xf numFmtId="0" fontId="1" fillId="0" borderId="0"/>
    <xf numFmtId="0" fontId="42" fillId="0" borderId="0"/>
    <xf numFmtId="0" fontId="8" fillId="0" borderId="0"/>
    <xf numFmtId="0" fontId="90" fillId="0" borderId="0" applyProtection="0"/>
    <xf numFmtId="0" fontId="56" fillId="0" borderId="0"/>
    <xf numFmtId="0" fontId="2" fillId="0" borderId="0"/>
    <xf numFmtId="0" fontId="1" fillId="0" borderId="0"/>
    <xf numFmtId="0" fontId="1" fillId="0" borderId="0"/>
    <xf numFmtId="0" fontId="38" fillId="0" borderId="0"/>
    <xf numFmtId="0" fontId="2" fillId="0" borderId="0"/>
    <xf numFmtId="0" fontId="1" fillId="0" borderId="0"/>
    <xf numFmtId="0" fontId="1"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91" fillId="0" borderId="0"/>
    <xf numFmtId="0" fontId="23" fillId="0" borderId="0"/>
    <xf numFmtId="0" fontId="23" fillId="0" borderId="0"/>
    <xf numFmtId="0" fontId="48" fillId="0" borderId="0"/>
    <xf numFmtId="0" fontId="48" fillId="0" borderId="0"/>
    <xf numFmtId="0" fontId="91" fillId="0" borderId="0"/>
    <xf numFmtId="0" fontId="57" fillId="0" borderId="0"/>
    <xf numFmtId="0" fontId="89" fillId="0" borderId="0"/>
    <xf numFmtId="0" fontId="27" fillId="0" borderId="0"/>
    <xf numFmtId="0" fontId="88" fillId="0" borderId="0"/>
    <xf numFmtId="0" fontId="36" fillId="0" borderId="0"/>
    <xf numFmtId="0" fontId="36" fillId="0" borderId="0"/>
    <xf numFmtId="0" fontId="85" fillId="0" borderId="0"/>
    <xf numFmtId="0" fontId="85" fillId="0" borderId="0"/>
    <xf numFmtId="0" fontId="85" fillId="0" borderId="0"/>
    <xf numFmtId="0" fontId="85" fillId="0" borderId="0"/>
    <xf numFmtId="0" fontId="85" fillId="0" borderId="0"/>
    <xf numFmtId="0" fontId="38" fillId="0" borderId="0"/>
    <xf numFmtId="0" fontId="38" fillId="0" borderId="0"/>
    <xf numFmtId="0" fontId="85" fillId="0" borderId="0"/>
    <xf numFmtId="0" fontId="27" fillId="0" borderId="0"/>
    <xf numFmtId="0" fontId="23" fillId="0" borderId="0"/>
    <xf numFmtId="0" fontId="81" fillId="27" borderId="0"/>
    <xf numFmtId="0" fontId="38" fillId="24" borderId="21" applyNumberFormat="0" applyFont="0" applyAlignment="0" applyProtection="0"/>
    <xf numFmtId="0" fontId="92" fillId="0" borderId="23" applyNumberFormat="0" applyFill="0" applyAlignment="0" applyProtection="0"/>
    <xf numFmtId="170" fontId="34" fillId="0" borderId="0" applyFont="0" applyFill="0" applyBorder="0" applyAlignment="0" applyProtection="0"/>
    <xf numFmtId="169" fontId="34" fillId="0" borderId="0" applyFont="0" applyFill="0" applyBorder="0" applyAlignment="0" applyProtection="0"/>
    <xf numFmtId="0" fontId="93" fillId="0" borderId="0" applyNumberFormat="0" applyFill="0" applyBorder="0" applyAlignment="0" applyProtection="0"/>
    <xf numFmtId="0" fontId="23" fillId="0" borderId="0" applyNumberFormat="0" applyFill="0" applyBorder="0" applyAlignment="0" applyProtection="0"/>
    <xf numFmtId="0" fontId="27" fillId="0" borderId="0" applyFont="0" applyFill="0" applyBorder="0" applyAlignment="0" applyProtection="0"/>
    <xf numFmtId="0" fontId="9" fillId="0" borderId="0"/>
    <xf numFmtId="0" fontId="94" fillId="22" borderId="17" applyNumberFormat="0" applyAlignment="0" applyProtection="0"/>
    <xf numFmtId="10" fontId="48" fillId="0" borderId="0" applyFont="0" applyFill="0" applyBorder="0" applyAlignment="0" applyProtection="0"/>
    <xf numFmtId="10" fontId="27" fillId="0" borderId="0" applyFont="0" applyFill="0" applyBorder="0" applyAlignment="0" applyProtection="0"/>
    <xf numFmtId="10" fontId="48"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8" fillId="0" borderId="0" applyFont="0" applyFill="0" applyBorder="0" applyAlignment="0" applyProtection="0"/>
    <xf numFmtId="0" fontId="23" fillId="0" borderId="0" applyNumberFormat="0" applyFill="0" applyBorder="0" applyAlignment="0" applyProtection="0"/>
    <xf numFmtId="0" fontId="23" fillId="0" borderId="7">
      <alignment horizontal="center"/>
    </xf>
    <xf numFmtId="0" fontId="42" fillId="0" borderId="0" applyNumberFormat="0" applyFill="0" applyBorder="0" applyAlignment="0" applyProtection="0"/>
    <xf numFmtId="0" fontId="82" fillId="0" borderId="0"/>
    <xf numFmtId="190" fontId="93" fillId="0" borderId="10">
      <alignment horizontal="right" vertical="center"/>
    </xf>
    <xf numFmtId="191" fontId="93" fillId="0" borderId="10">
      <alignment horizontal="center"/>
    </xf>
    <xf numFmtId="0" fontId="93" fillId="0" borderId="0" applyNumberFormat="0" applyFill="0" applyBorder="0" applyAlignment="0" applyProtection="0"/>
    <xf numFmtId="0" fontId="27" fillId="0" borderId="0" applyNumberFormat="0" applyFill="0" applyBorder="0" applyAlignment="0" applyProtection="0"/>
    <xf numFmtId="0" fontId="95" fillId="0" borderId="0" applyNumberFormat="0" applyFill="0" applyBorder="0" applyAlignment="0" applyProtection="0"/>
    <xf numFmtId="0" fontId="96" fillId="22" borderId="15" applyNumberFormat="0" applyAlignment="0" applyProtection="0"/>
    <xf numFmtId="0" fontId="95" fillId="0" borderId="0" applyNumberFormat="0" applyFill="0" applyBorder="0" applyAlignment="0" applyProtection="0"/>
    <xf numFmtId="0" fontId="97" fillId="0" borderId="25" applyNumberFormat="0" applyFill="0" applyAlignment="0" applyProtection="0"/>
    <xf numFmtId="0" fontId="98" fillId="6" borderId="0" applyNumberFormat="0" applyBorder="0" applyAlignment="0" applyProtection="0"/>
    <xf numFmtId="0" fontId="27" fillId="0" borderId="26" applyNumberFormat="0" applyFont="0" applyFill="0" applyAlignment="0" applyProtection="0"/>
    <xf numFmtId="0" fontId="99" fillId="0" borderId="25" applyNumberFormat="0" applyFill="0" applyAlignment="0" applyProtection="0"/>
    <xf numFmtId="0" fontId="100" fillId="26" borderId="0" applyNumberFormat="0" applyBorder="0" applyAlignment="0" applyProtection="0"/>
    <xf numFmtId="192" fontId="101" fillId="0" borderId="0" applyFont="0" applyFill="0" applyBorder="0" applyAlignment="0" applyProtection="0"/>
    <xf numFmtId="193" fontId="83" fillId="0" borderId="0" applyFon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177" fontId="93" fillId="0" borderId="0"/>
    <xf numFmtId="179" fontId="93" fillId="0" borderId="1"/>
    <xf numFmtId="194" fontId="27" fillId="0" borderId="0" applyFont="0" applyFill="0" applyBorder="0" applyAlignment="0" applyProtection="0"/>
    <xf numFmtId="195" fontId="27" fillId="0" borderId="0" applyFont="0" applyFill="0" applyBorder="0" applyAlignment="0" applyProtection="0"/>
    <xf numFmtId="0" fontId="104" fillId="0" borderId="0" applyNumberFormat="0" applyFill="0" applyBorder="0" applyAlignment="0" applyProtection="0"/>
    <xf numFmtId="0" fontId="105" fillId="5" borderId="0" applyNumberFormat="0" applyBorder="0" applyAlignment="0" applyProtection="0"/>
    <xf numFmtId="0" fontId="106" fillId="0" borderId="0" applyNumberFormat="0" applyFill="0" applyBorder="0" applyAlignment="0" applyProtection="0"/>
    <xf numFmtId="0" fontId="107" fillId="0" borderId="0" applyFont="0" applyFill="0" applyBorder="0" applyAlignment="0" applyProtection="0"/>
    <xf numFmtId="0" fontId="107" fillId="0" borderId="0" applyFont="0" applyFill="0" applyBorder="0" applyAlignment="0" applyProtection="0"/>
    <xf numFmtId="0" fontId="8" fillId="0" borderId="0">
      <alignment vertical="center"/>
    </xf>
    <xf numFmtId="40" fontId="108" fillId="0" borderId="0" applyFont="0" applyFill="0" applyBorder="0" applyAlignment="0" applyProtection="0"/>
    <xf numFmtId="38" fontId="108" fillId="0" borderId="0" applyFont="0" applyFill="0" applyBorder="0" applyAlignment="0" applyProtection="0"/>
    <xf numFmtId="0" fontId="108" fillId="0" borderId="0" applyFont="0" applyFill="0" applyBorder="0" applyAlignment="0" applyProtection="0"/>
    <xf numFmtId="0" fontId="108" fillId="0" borderId="0" applyFont="0" applyFill="0" applyBorder="0" applyAlignment="0" applyProtection="0"/>
    <xf numFmtId="9" fontId="109" fillId="0" borderId="0" applyFont="0" applyFill="0" applyBorder="0" applyAlignment="0" applyProtection="0"/>
    <xf numFmtId="0" fontId="110" fillId="0" borderId="0"/>
    <xf numFmtId="0" fontId="111" fillId="0" borderId="27"/>
    <xf numFmtId="0" fontId="112" fillId="0" borderId="0" applyFont="0" applyFill="0" applyBorder="0" applyAlignment="0" applyProtection="0"/>
    <xf numFmtId="0" fontId="112" fillId="0" borderId="0" applyFont="0" applyFill="0" applyBorder="0" applyAlignment="0" applyProtection="0"/>
    <xf numFmtId="196" fontId="113" fillId="0" borderId="0" applyFont="0" applyFill="0" applyBorder="0" applyAlignment="0" applyProtection="0"/>
    <xf numFmtId="167" fontId="113" fillId="0" borderId="0" applyFont="0" applyFill="0" applyBorder="0" applyAlignment="0" applyProtection="0"/>
    <xf numFmtId="0" fontId="114" fillId="0" borderId="0"/>
    <xf numFmtId="0" fontId="79" fillId="0" borderId="0"/>
    <xf numFmtId="169" fontId="115" fillId="0" borderId="0" applyFont="0" applyFill="0" applyBorder="0" applyAlignment="0" applyProtection="0"/>
    <xf numFmtId="170" fontId="115" fillId="0" borderId="0" applyFont="0" applyFill="0" applyBorder="0" applyAlignment="0" applyProtection="0"/>
    <xf numFmtId="164" fontId="27" fillId="0" borderId="0" applyFont="0" applyFill="0" applyBorder="0" applyAlignment="0" applyProtection="0"/>
    <xf numFmtId="0" fontId="116" fillId="0" borderId="0"/>
    <xf numFmtId="197" fontId="115" fillId="0" borderId="0" applyFont="0" applyFill="0" applyBorder="0" applyAlignment="0" applyProtection="0"/>
    <xf numFmtId="6" fontId="29" fillId="0" borderId="0" applyFont="0" applyFill="0" applyBorder="0" applyAlignment="0" applyProtection="0"/>
    <xf numFmtId="198" fontId="115" fillId="0" borderId="0" applyFont="0" applyFill="0" applyBorder="0" applyAlignment="0" applyProtection="0"/>
    <xf numFmtId="170" fontId="33" fillId="0" borderId="0" applyNumberFormat="0" applyFont="0" applyFill="0" applyBorder="0" applyAlignment="0" applyProtection="0"/>
  </cellStyleXfs>
  <cellXfs count="452">
    <xf numFmtId="0" fontId="0" fillId="0" borderId="0" xfId="0"/>
    <xf numFmtId="3" fontId="4" fillId="0" borderId="0" xfId="0" applyNumberFormat="1" applyFont="1" applyAlignment="1">
      <alignment horizontal="center" vertical="center"/>
    </xf>
    <xf numFmtId="3" fontId="4" fillId="0" borderId="0" xfId="0" applyNumberFormat="1" applyFont="1" applyAlignment="1">
      <alignment horizontal="justify" vertical="center"/>
    </xf>
    <xf numFmtId="3" fontId="5" fillId="0" borderId="0" xfId="0" applyNumberFormat="1" applyFont="1" applyAlignment="1">
      <alignment horizontal="justify" vertical="center"/>
    </xf>
    <xf numFmtId="3" fontId="4" fillId="0" borderId="0" xfId="0" applyNumberFormat="1" applyFont="1" applyAlignment="1">
      <alignment horizontal="right"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xf>
    <xf numFmtId="3" fontId="6" fillId="0" borderId="2"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horizontal="justify" vertical="center"/>
    </xf>
    <xf numFmtId="3" fontId="8" fillId="0" borderId="3"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Alignment="1">
      <alignment horizontal="justify" vertical="center"/>
    </xf>
    <xf numFmtId="3" fontId="6" fillId="0" borderId="3" xfId="0" applyNumberFormat="1" applyFont="1" applyBorder="1" applyAlignment="1">
      <alignment horizontal="center" vertical="center"/>
    </xf>
    <xf numFmtId="3" fontId="6" fillId="0" borderId="3" xfId="0" applyNumberFormat="1" applyFont="1" applyBorder="1" applyAlignment="1">
      <alignment horizontal="justify" vertical="center" wrapText="1"/>
    </xf>
    <xf numFmtId="3" fontId="8" fillId="0" borderId="3" xfId="0" applyNumberFormat="1" applyFont="1" applyBorder="1" applyAlignment="1">
      <alignment horizontal="justify" vertical="center" wrapText="1"/>
    </xf>
    <xf numFmtId="3" fontId="9" fillId="0" borderId="3" xfId="0" applyNumberFormat="1" applyFont="1" applyBorder="1" applyAlignment="1">
      <alignment vertical="center" wrapText="1"/>
    </xf>
    <xf numFmtId="3" fontId="8" fillId="0" borderId="0" xfId="0" applyNumberFormat="1" applyFont="1" applyAlignment="1">
      <alignment horizontal="right" vertical="center"/>
    </xf>
    <xf numFmtId="3" fontId="11" fillId="0" borderId="0" xfId="0" applyNumberFormat="1" applyFont="1" applyAlignment="1">
      <alignment vertical="center"/>
    </xf>
    <xf numFmtId="3" fontId="11" fillId="0" borderId="0" xfId="0" applyNumberFormat="1" applyFont="1" applyAlignment="1">
      <alignment horizontal="center" vertical="center"/>
    </xf>
    <xf numFmtId="3" fontId="11" fillId="0" borderId="0" xfId="0" applyNumberFormat="1" applyFont="1" applyAlignment="1">
      <alignment horizontal="justify" vertical="center" wrapText="1"/>
    </xf>
    <xf numFmtId="3" fontId="11" fillId="0" borderId="0" xfId="0" applyNumberFormat="1" applyFont="1" applyAlignment="1">
      <alignment horizontal="center" vertical="center" wrapText="1"/>
    </xf>
    <xf numFmtId="3" fontId="10" fillId="0" borderId="1" xfId="0" applyNumberFormat="1" applyFont="1" applyBorder="1" applyAlignment="1">
      <alignment horizontal="center" vertical="center" wrapText="1"/>
    </xf>
    <xf numFmtId="3" fontId="11" fillId="0" borderId="0" xfId="0" applyNumberFormat="1" applyFont="1" applyAlignment="1">
      <alignment vertical="center" wrapText="1"/>
    </xf>
    <xf numFmtId="3" fontId="12" fillId="0" borderId="2" xfId="0" applyNumberFormat="1" applyFont="1" applyBorder="1" applyAlignment="1">
      <alignment horizontal="center" vertical="center"/>
    </xf>
    <xf numFmtId="3" fontId="12" fillId="0" borderId="2" xfId="0" applyNumberFormat="1" applyFont="1" applyBorder="1" applyAlignment="1">
      <alignment horizontal="justify" vertical="center" wrapText="1"/>
    </xf>
    <xf numFmtId="3" fontId="12" fillId="0" borderId="2" xfId="0" applyNumberFormat="1" applyFont="1" applyBorder="1" applyAlignment="1">
      <alignment vertical="center"/>
    </xf>
    <xf numFmtId="3" fontId="13" fillId="0" borderId="2" xfId="0" applyNumberFormat="1" applyFont="1" applyBorder="1" applyAlignment="1">
      <alignment horizontal="justify" vertical="center" wrapText="1"/>
    </xf>
    <xf numFmtId="3" fontId="13" fillId="0" borderId="0" xfId="0" applyNumberFormat="1" applyFont="1" applyAlignment="1">
      <alignment vertical="center"/>
    </xf>
    <xf numFmtId="3" fontId="14" fillId="0" borderId="3" xfId="0" applyNumberFormat="1" applyFont="1" applyBorder="1" applyAlignment="1">
      <alignment horizontal="center" vertical="center"/>
    </xf>
    <xf numFmtId="3" fontId="14" fillId="0" borderId="3" xfId="0" applyNumberFormat="1" applyFont="1" applyBorder="1" applyAlignment="1">
      <alignment horizontal="justify" vertical="center" wrapText="1"/>
    </xf>
    <xf numFmtId="3" fontId="14" fillId="0" borderId="3" xfId="0" applyNumberFormat="1" applyFont="1" applyBorder="1" applyAlignment="1">
      <alignment vertical="center"/>
    </xf>
    <xf numFmtId="3" fontId="16" fillId="0" borderId="0" xfId="0" applyNumberFormat="1" applyFont="1" applyAlignment="1">
      <alignment vertical="center"/>
    </xf>
    <xf numFmtId="3" fontId="12" fillId="0" borderId="3" xfId="0" applyNumberFormat="1" applyFont="1" applyBorder="1" applyAlignment="1">
      <alignment horizontal="center" vertical="center"/>
    </xf>
    <xf numFmtId="3" fontId="12" fillId="0" borderId="3" xfId="0" applyNumberFormat="1" applyFont="1" applyBorder="1" applyAlignment="1">
      <alignment horizontal="justify" vertical="center" wrapText="1"/>
    </xf>
    <xf numFmtId="3" fontId="12" fillId="0" borderId="3" xfId="0" applyNumberFormat="1" applyFont="1" applyBorder="1" applyAlignment="1">
      <alignment vertical="center"/>
    </xf>
    <xf numFmtId="3" fontId="17" fillId="0" borderId="3" xfId="0" applyNumberFormat="1" applyFont="1" applyBorder="1" applyAlignment="1">
      <alignment horizontal="justify" vertical="center" wrapText="1"/>
    </xf>
    <xf numFmtId="3" fontId="18" fillId="0" borderId="0" xfId="0" applyNumberFormat="1" applyFont="1" applyAlignment="1">
      <alignment vertical="center"/>
    </xf>
    <xf numFmtId="3" fontId="14" fillId="0" borderId="4" xfId="0" applyNumberFormat="1" applyFont="1" applyBorder="1" applyAlignment="1">
      <alignment horizontal="center" vertical="center"/>
    </xf>
    <xf numFmtId="3" fontId="14" fillId="0" borderId="4" xfId="0" applyNumberFormat="1" applyFont="1" applyBorder="1" applyAlignment="1">
      <alignment horizontal="justify" vertical="center" wrapText="1"/>
    </xf>
    <xf numFmtId="3" fontId="12" fillId="0" borderId="1" xfId="0" applyNumberFormat="1" applyFont="1" applyBorder="1" applyAlignment="1">
      <alignment horizontal="center" vertical="center"/>
    </xf>
    <xf numFmtId="3" fontId="12" fillId="0" borderId="1" xfId="0" applyNumberFormat="1" applyFont="1" applyBorder="1" applyAlignment="1">
      <alignment horizontal="center" vertical="center" wrapText="1"/>
    </xf>
    <xf numFmtId="3" fontId="12" fillId="0" borderId="1" xfId="0" applyNumberFormat="1" applyFont="1" applyBorder="1" applyAlignment="1">
      <alignment vertical="center"/>
    </xf>
    <xf numFmtId="3" fontId="16" fillId="0" borderId="1" xfId="0" applyNumberFormat="1" applyFont="1" applyBorder="1" applyAlignment="1">
      <alignment horizontal="justify" vertical="center" wrapText="1"/>
    </xf>
    <xf numFmtId="3" fontId="16" fillId="0" borderId="0" xfId="0" applyNumberFormat="1" applyFont="1" applyAlignment="1">
      <alignment horizontal="center" vertical="center"/>
    </xf>
    <xf numFmtId="3" fontId="16" fillId="0" borderId="0" xfId="0" applyNumberFormat="1" applyFont="1" applyAlignment="1">
      <alignment horizontal="justify" vertical="center" wrapText="1"/>
    </xf>
    <xf numFmtId="3" fontId="16" fillId="0" borderId="0" xfId="0" applyNumberFormat="1" applyFont="1" applyAlignment="1">
      <alignment horizontal="justify" vertical="center"/>
    </xf>
    <xf numFmtId="3" fontId="14" fillId="0" borderId="0" xfId="0" applyNumberFormat="1" applyFont="1" applyAlignment="1">
      <alignment horizontal="justify" vertical="center" wrapText="1"/>
    </xf>
    <xf numFmtId="3" fontId="14" fillId="0" borderId="0" xfId="0" applyNumberFormat="1" applyFont="1" applyAlignment="1">
      <alignment vertical="center"/>
    </xf>
    <xf numFmtId="3" fontId="14" fillId="0" borderId="0" xfId="0" applyNumberFormat="1" applyFont="1" applyAlignment="1">
      <alignment horizontal="center" vertical="center"/>
    </xf>
    <xf numFmtId="3" fontId="12" fillId="0" borderId="2" xfId="0" applyNumberFormat="1" applyFont="1" applyBorder="1" applyAlignment="1">
      <alignment vertical="center" wrapText="1"/>
    </xf>
    <xf numFmtId="3" fontId="12" fillId="0" borderId="0" xfId="0" applyNumberFormat="1" applyFont="1" applyAlignment="1">
      <alignment vertical="center"/>
    </xf>
    <xf numFmtId="3" fontId="14" fillId="0" borderId="3" xfId="0" applyNumberFormat="1" applyFont="1" applyBorder="1" applyAlignment="1">
      <alignment vertical="center" wrapText="1"/>
    </xf>
    <xf numFmtId="3" fontId="12" fillId="0" borderId="3" xfId="0" applyNumberFormat="1" applyFont="1" applyBorder="1" applyAlignment="1">
      <alignment vertical="center" wrapText="1"/>
    </xf>
    <xf numFmtId="3" fontId="12" fillId="0" borderId="4" xfId="0" applyNumberFormat="1" applyFont="1" applyBorder="1" applyAlignment="1">
      <alignment horizontal="center" vertical="center"/>
    </xf>
    <xf numFmtId="3" fontId="12" fillId="0" borderId="4" xfId="0" applyNumberFormat="1" applyFont="1" applyBorder="1" applyAlignment="1">
      <alignment horizontal="justify" vertical="center" wrapText="1"/>
    </xf>
    <xf numFmtId="3" fontId="15" fillId="0" borderId="4" xfId="0" applyNumberFormat="1" applyFont="1" applyBorder="1" applyAlignment="1">
      <alignment vertical="center" wrapText="1"/>
    </xf>
    <xf numFmtId="3" fontId="14" fillId="0" borderId="1" xfId="0" applyNumberFormat="1" applyFont="1" applyBorder="1" applyAlignment="1">
      <alignment vertical="center" wrapText="1"/>
    </xf>
    <xf numFmtId="3" fontId="14" fillId="0" borderId="0" xfId="0" applyNumberFormat="1" applyFont="1" applyAlignment="1">
      <alignment vertical="center" wrapText="1"/>
    </xf>
    <xf numFmtId="3" fontId="4" fillId="0" borderId="0" xfId="0" applyNumberFormat="1" applyFont="1" applyAlignment="1">
      <alignment vertical="center"/>
    </xf>
    <xf numFmtId="3" fontId="5" fillId="0" borderId="0" xfId="0" applyNumberFormat="1" applyFont="1" applyAlignment="1">
      <alignment vertical="center" wrapText="1"/>
    </xf>
    <xf numFmtId="3" fontId="4" fillId="0" borderId="0" xfId="0" applyNumberFormat="1" applyFont="1" applyAlignment="1">
      <alignment horizontal="justify" vertical="center" wrapText="1"/>
    </xf>
    <xf numFmtId="3" fontId="4" fillId="0" borderId="0" xfId="0" applyNumberFormat="1" applyFont="1" applyAlignment="1">
      <alignment horizontal="center" vertical="center" wrapText="1"/>
    </xf>
    <xf numFmtId="3" fontId="4" fillId="0" borderId="0" xfId="0" applyNumberFormat="1" applyFont="1" applyAlignment="1">
      <alignment vertical="center" wrapText="1"/>
    </xf>
    <xf numFmtId="3" fontId="6" fillId="0" borderId="2" xfId="0" applyNumberFormat="1" applyFont="1" applyBorder="1" applyAlignment="1">
      <alignment horizontal="justify" vertical="center" wrapText="1"/>
    </xf>
    <xf numFmtId="3" fontId="6" fillId="0" borderId="2" xfId="0" applyNumberFormat="1" applyFont="1" applyBorder="1" applyAlignment="1">
      <alignment vertical="center"/>
    </xf>
    <xf numFmtId="3" fontId="9" fillId="0" borderId="2" xfId="0" applyNumberFormat="1" applyFont="1" applyBorder="1" applyAlignment="1">
      <alignment horizontal="justify" vertical="center" wrapText="1"/>
    </xf>
    <xf numFmtId="3" fontId="8" fillId="0" borderId="0" xfId="0" applyNumberFormat="1" applyFont="1" applyAlignment="1">
      <alignment vertical="center" wrapText="1"/>
    </xf>
    <xf numFmtId="3" fontId="6" fillId="0" borderId="3" xfId="0" applyNumberFormat="1" applyFont="1" applyBorder="1" applyAlignment="1">
      <alignment vertical="center"/>
    </xf>
    <xf numFmtId="3" fontId="8" fillId="0" borderId="3" xfId="0" applyNumberFormat="1" applyFont="1" applyBorder="1" applyAlignment="1">
      <alignment vertical="center"/>
    </xf>
    <xf numFmtId="3" fontId="8" fillId="0" borderId="0" xfId="0" applyNumberFormat="1" applyFont="1" applyAlignment="1">
      <alignment vertical="center"/>
    </xf>
    <xf numFmtId="3" fontId="6" fillId="0" borderId="0" xfId="0" applyNumberFormat="1" applyFont="1" applyAlignment="1">
      <alignment vertical="center"/>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left" vertical="center" wrapText="1"/>
    </xf>
    <xf numFmtId="3" fontId="6" fillId="0" borderId="3" xfId="0" applyNumberFormat="1" applyFont="1" applyBorder="1" applyAlignment="1">
      <alignment horizontal="right" vertical="center" wrapText="1"/>
    </xf>
    <xf numFmtId="3" fontId="8" fillId="0" borderId="4" xfId="0" applyNumberFormat="1" applyFont="1" applyBorder="1" applyAlignment="1">
      <alignment horizontal="center" vertical="center"/>
    </xf>
    <xf numFmtId="3" fontId="8" fillId="0" borderId="4" xfId="0" applyNumberFormat="1" applyFont="1" applyBorder="1" applyAlignment="1">
      <alignment horizontal="justify" vertical="center" wrapText="1"/>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6" fillId="0" borderId="1" xfId="0" applyNumberFormat="1" applyFont="1" applyBorder="1" applyAlignment="1">
      <alignment vertical="center"/>
    </xf>
    <xf numFmtId="3" fontId="9" fillId="0" borderId="1" xfId="0" applyNumberFormat="1" applyFont="1" applyBorder="1" applyAlignment="1">
      <alignment horizontal="justify" vertical="center" wrapText="1"/>
    </xf>
    <xf numFmtId="3" fontId="8" fillId="0" borderId="0" xfId="0" applyNumberFormat="1" applyFont="1" applyAlignment="1">
      <alignment horizontal="justify" vertical="center" wrapText="1"/>
    </xf>
    <xf numFmtId="3" fontId="7" fillId="0" borderId="3" xfId="0" applyNumberFormat="1" applyFont="1" applyBorder="1" applyAlignment="1">
      <alignment horizontal="justify" vertical="center" wrapText="1"/>
    </xf>
    <xf numFmtId="3" fontId="6" fillId="0" borderId="1" xfId="0" applyNumberFormat="1" applyFont="1" applyBorder="1" applyAlignment="1">
      <alignment horizontal="justify" vertical="center" wrapText="1"/>
    </xf>
    <xf numFmtId="3" fontId="12" fillId="0" borderId="5" xfId="0" applyNumberFormat="1" applyFont="1" applyBorder="1" applyAlignment="1">
      <alignment horizontal="center" vertical="center" wrapText="1"/>
    </xf>
    <xf numFmtId="3" fontId="12" fillId="0" borderId="5" xfId="0" applyNumberFormat="1" applyFont="1" applyBorder="1" applyAlignment="1">
      <alignment vertical="center" wrapText="1"/>
    </xf>
    <xf numFmtId="3" fontId="12" fillId="0" borderId="5" xfId="1" applyNumberFormat="1" applyFont="1" applyBorder="1" applyAlignment="1">
      <alignment horizontal="right" vertical="center" wrapText="1"/>
    </xf>
    <xf numFmtId="3" fontId="14" fillId="0" borderId="3" xfId="0" applyNumberFormat="1" applyFont="1" applyBorder="1" applyAlignment="1">
      <alignment horizontal="center" vertical="center" wrapText="1"/>
    </xf>
    <xf numFmtId="3" fontId="14" fillId="0" borderId="3" xfId="1" applyNumberFormat="1" applyFont="1" applyBorder="1" applyAlignment="1">
      <alignment horizontal="right" vertical="center" wrapText="1"/>
    </xf>
    <xf numFmtId="3" fontId="12" fillId="0" borderId="3" xfId="0" applyNumberFormat="1" applyFont="1" applyBorder="1" applyAlignment="1">
      <alignment horizontal="center" vertical="center" wrapText="1"/>
    </xf>
    <xf numFmtId="3" fontId="12" fillId="0" borderId="3" xfId="1" applyNumberFormat="1" applyFont="1" applyBorder="1" applyAlignment="1">
      <alignment horizontal="right" vertical="center" wrapText="1"/>
    </xf>
    <xf numFmtId="3" fontId="14" fillId="0" borderId="4" xfId="0" applyNumberFormat="1" applyFont="1" applyBorder="1" applyAlignment="1">
      <alignment horizontal="center" vertical="center" wrapText="1"/>
    </xf>
    <xf numFmtId="3" fontId="14" fillId="0" borderId="4" xfId="0" applyNumberFormat="1" applyFont="1" applyBorder="1" applyAlignment="1">
      <alignment vertical="center" wrapText="1"/>
    </xf>
    <xf numFmtId="3" fontId="12" fillId="0" borderId="1" xfId="0" applyNumberFormat="1" applyFont="1" applyBorder="1" applyAlignment="1">
      <alignment vertical="center" wrapText="1"/>
    </xf>
    <xf numFmtId="3" fontId="17" fillId="0" borderId="1" xfId="0" applyNumberFormat="1" applyFont="1" applyBorder="1" applyAlignment="1">
      <alignment horizontal="justify" vertical="center" wrapText="1"/>
    </xf>
    <xf numFmtId="3" fontId="12" fillId="0" borderId="0" xfId="0" applyNumberFormat="1" applyFont="1" applyAlignment="1">
      <alignment vertical="center" wrapText="1"/>
    </xf>
    <xf numFmtId="3" fontId="14" fillId="0" borderId="0" xfId="0" applyNumberFormat="1" applyFont="1" applyAlignment="1">
      <alignment horizontal="center" vertical="center" wrapText="1"/>
    </xf>
    <xf numFmtId="3" fontId="15" fillId="0" borderId="0" xfId="0" applyNumberFormat="1" applyFont="1" applyAlignment="1">
      <alignment horizontal="justify" vertical="center" wrapText="1"/>
    </xf>
    <xf numFmtId="3" fontId="11" fillId="0" borderId="0" xfId="0" applyNumberFormat="1" applyFont="1" applyAlignment="1">
      <alignment horizontal="justify" vertical="center"/>
    </xf>
    <xf numFmtId="3" fontId="10" fillId="0" borderId="1" xfId="0" applyNumberFormat="1" applyFont="1" applyBorder="1" applyAlignment="1">
      <alignment horizontal="center" vertical="center"/>
    </xf>
    <xf numFmtId="3" fontId="12" fillId="0" borderId="2" xfId="0" applyNumberFormat="1" applyFont="1" applyBorder="1" applyAlignment="1">
      <alignment horizontal="center" vertical="center" wrapText="1"/>
    </xf>
    <xf numFmtId="3" fontId="12" fillId="0" borderId="2" xfId="0" applyNumberFormat="1" applyFont="1" applyBorder="1" applyAlignment="1">
      <alignment horizontal="left" vertical="center"/>
    </xf>
    <xf numFmtId="3" fontId="12" fillId="0" borderId="2" xfId="0" applyNumberFormat="1" applyFont="1" applyBorder="1" applyAlignment="1">
      <alignment horizontal="right" vertical="center" wrapText="1"/>
    </xf>
    <xf numFmtId="3" fontId="16" fillId="0" borderId="0" xfId="0" applyNumberFormat="1" applyFont="1" applyAlignment="1">
      <alignment horizontal="center" vertical="center" wrapText="1"/>
    </xf>
    <xf numFmtId="3" fontId="8" fillId="0" borderId="3" xfId="0" applyNumberFormat="1" applyFont="1" applyBorder="1" applyAlignment="1">
      <alignment horizontal="center" vertical="center" wrapText="1"/>
    </xf>
    <xf numFmtId="3" fontId="8" fillId="0" borderId="3" xfId="0" applyNumberFormat="1" applyFont="1" applyBorder="1" applyAlignment="1">
      <alignment vertical="center" wrapText="1"/>
    </xf>
    <xf numFmtId="3" fontId="12" fillId="0" borderId="1" xfId="0" applyNumberFormat="1" applyFont="1" applyBorder="1" applyAlignment="1">
      <alignment horizontal="right" vertical="center" wrapText="1"/>
    </xf>
    <xf numFmtId="3" fontId="12" fillId="0" borderId="1" xfId="0" applyNumberFormat="1" applyFont="1" applyBorder="1" applyAlignment="1">
      <alignment horizontal="justify" vertical="center" wrapText="1"/>
    </xf>
    <xf numFmtId="3" fontId="14" fillId="0" borderId="0" xfId="0" applyNumberFormat="1" applyFont="1" applyAlignment="1">
      <alignment horizontal="justify" vertical="center"/>
    </xf>
    <xf numFmtId="3" fontId="12" fillId="0" borderId="5" xfId="0" applyNumberFormat="1" applyFont="1" applyBorder="1" applyAlignment="1">
      <alignment horizontal="center" vertical="center"/>
    </xf>
    <xf numFmtId="3" fontId="12" fillId="0" borderId="2" xfId="0" applyNumberFormat="1" applyFont="1" applyBorder="1" applyAlignment="1">
      <alignment horizontal="justify" vertical="center"/>
    </xf>
    <xf numFmtId="3" fontId="12" fillId="0" borderId="3" xfId="0" applyNumberFormat="1" applyFont="1" applyBorder="1" applyAlignment="1">
      <alignment horizontal="justify" vertical="center"/>
    </xf>
    <xf numFmtId="3" fontId="14" fillId="0" borderId="4" xfId="0" applyNumberFormat="1" applyFont="1" applyBorder="1" applyAlignment="1">
      <alignment vertical="center"/>
    </xf>
    <xf numFmtId="3" fontId="12" fillId="0" borderId="1" xfId="0" applyNumberFormat="1" applyFont="1" applyBorder="1" applyAlignment="1">
      <alignment horizontal="justify" vertical="center"/>
    </xf>
    <xf numFmtId="0" fontId="11" fillId="0" borderId="0" xfId="0" applyFont="1" applyAlignment="1">
      <alignment vertical="center"/>
    </xf>
    <xf numFmtId="0" fontId="13" fillId="0" borderId="2" xfId="0" applyFont="1" applyBorder="1" applyAlignment="1">
      <alignment horizontal="center" vertical="center"/>
    </xf>
    <xf numFmtId="0" fontId="13" fillId="0" borderId="2" xfId="0" applyFont="1" applyBorder="1" applyAlignment="1">
      <alignment vertical="center"/>
    </xf>
    <xf numFmtId="3" fontId="13" fillId="0" borderId="2" xfId="0" applyNumberFormat="1" applyFont="1" applyBorder="1" applyAlignment="1">
      <alignment vertical="center"/>
    </xf>
    <xf numFmtId="0" fontId="17" fillId="0" borderId="2" xfId="0" applyFont="1" applyBorder="1" applyAlignment="1">
      <alignment horizontal="justify" vertical="center"/>
    </xf>
    <xf numFmtId="0" fontId="13" fillId="0" borderId="0" xfId="0" applyFont="1" applyAlignment="1">
      <alignment vertical="center"/>
    </xf>
    <xf numFmtId="0" fontId="16" fillId="0" borderId="3" xfId="0" applyFont="1" applyBorder="1" applyAlignment="1">
      <alignment horizontal="center" vertical="center"/>
    </xf>
    <xf numFmtId="0" fontId="16" fillId="0" borderId="3" xfId="0" applyFont="1" applyBorder="1" applyAlignment="1">
      <alignment vertical="center" wrapText="1"/>
    </xf>
    <xf numFmtId="3" fontId="16" fillId="0" borderId="3" xfId="0" applyNumberFormat="1" applyFont="1" applyBorder="1" applyAlignment="1">
      <alignment vertical="center"/>
    </xf>
    <xf numFmtId="0" fontId="15" fillId="0" borderId="3" xfId="0" applyFont="1" applyBorder="1" applyAlignment="1">
      <alignment horizontal="justify" vertical="center"/>
    </xf>
    <xf numFmtId="0" fontId="16" fillId="0" borderId="0" xfId="0" applyFont="1" applyAlignment="1">
      <alignment vertical="center"/>
    </xf>
    <xf numFmtId="0" fontId="13" fillId="0" borderId="3" xfId="0" applyFont="1" applyBorder="1" applyAlignment="1">
      <alignment horizontal="center" vertical="center"/>
    </xf>
    <xf numFmtId="0" fontId="13" fillId="0" borderId="3" xfId="0" applyFont="1" applyBorder="1" applyAlignment="1">
      <alignment vertical="center"/>
    </xf>
    <xf numFmtId="3" fontId="13" fillId="0" borderId="3" xfId="0" applyNumberFormat="1" applyFont="1" applyBorder="1" applyAlignment="1">
      <alignment vertical="center"/>
    </xf>
    <xf numFmtId="0" fontId="17" fillId="0" borderId="3" xfId="0" applyFont="1" applyBorder="1" applyAlignment="1">
      <alignment horizontal="justify" vertical="center"/>
    </xf>
    <xf numFmtId="0" fontId="13" fillId="0" borderId="3" xfId="0" applyFont="1" applyBorder="1" applyAlignment="1">
      <alignment vertical="center" wrapText="1"/>
    </xf>
    <xf numFmtId="0" fontId="16" fillId="0" borderId="3" xfId="0" applyFont="1" applyBorder="1" applyAlignment="1">
      <alignment vertical="center"/>
    </xf>
    <xf numFmtId="0" fontId="16" fillId="0" borderId="4" xfId="0" applyFont="1" applyBorder="1" applyAlignment="1">
      <alignment horizontal="center" vertical="center"/>
    </xf>
    <xf numFmtId="0" fontId="16" fillId="0" borderId="4" xfId="0" applyFont="1" applyBorder="1" applyAlignment="1">
      <alignment vertical="center"/>
    </xf>
    <xf numFmtId="0" fontId="13" fillId="0" borderId="1" xfId="0" applyFont="1" applyBorder="1" applyAlignment="1">
      <alignment horizontal="center" vertical="center"/>
    </xf>
    <xf numFmtId="3" fontId="13" fillId="0" borderId="1" xfId="0" applyNumberFormat="1" applyFont="1" applyBorder="1" applyAlignment="1">
      <alignment vertical="center"/>
    </xf>
    <xf numFmtId="0" fontId="13" fillId="0" borderId="1" xfId="0" applyFont="1" applyBorder="1" applyAlignment="1">
      <alignment horizontal="justify" vertical="center"/>
    </xf>
    <xf numFmtId="0" fontId="16" fillId="0" borderId="0" xfId="0" applyFont="1" applyAlignment="1">
      <alignment horizontal="center" vertical="center"/>
    </xf>
    <xf numFmtId="0" fontId="16" fillId="0" borderId="0" xfId="0" applyFont="1" applyAlignment="1">
      <alignment horizontal="justify" vertical="center"/>
    </xf>
    <xf numFmtId="0" fontId="14" fillId="0" borderId="3" xfId="0" applyFont="1" applyBorder="1" applyAlignment="1">
      <alignment horizontal="center" vertical="center"/>
    </xf>
    <xf numFmtId="0" fontId="14" fillId="0" borderId="3" xfId="0" applyFont="1" applyBorder="1" applyAlignment="1">
      <alignment vertical="center"/>
    </xf>
    <xf numFmtId="0" fontId="14" fillId="0" borderId="3" xfId="0" applyFont="1" applyBorder="1" applyAlignment="1">
      <alignment vertical="center" wrapText="1"/>
    </xf>
    <xf numFmtId="0" fontId="12" fillId="0" borderId="1" xfId="0" applyFont="1" applyBorder="1" applyAlignment="1">
      <alignment horizontal="center" vertical="center"/>
    </xf>
    <xf numFmtId="3" fontId="10" fillId="0" borderId="2" xfId="0" applyNumberFormat="1" applyFont="1" applyBorder="1" applyAlignment="1">
      <alignment horizontal="center" vertical="center" wrapText="1"/>
    </xf>
    <xf numFmtId="3" fontId="10" fillId="0" borderId="2" xfId="0" applyNumberFormat="1" applyFont="1" applyBorder="1" applyAlignment="1">
      <alignment vertical="center" wrapText="1"/>
    </xf>
    <xf numFmtId="3" fontId="11" fillId="0" borderId="2" xfId="0" applyNumberFormat="1" applyFont="1" applyBorder="1" applyAlignment="1">
      <alignment horizontal="justify" vertical="center" wrapText="1"/>
    </xf>
    <xf numFmtId="3" fontId="10" fillId="0" borderId="0" xfId="0" applyNumberFormat="1" applyFont="1" applyAlignment="1">
      <alignment vertical="center"/>
    </xf>
    <xf numFmtId="3" fontId="10" fillId="0" borderId="3" xfId="0" applyNumberFormat="1" applyFont="1" applyBorder="1" applyAlignment="1">
      <alignment horizontal="center" vertical="center" wrapText="1"/>
    </xf>
    <xf numFmtId="3" fontId="10" fillId="0" borderId="3" xfId="0" applyNumberFormat="1" applyFont="1" applyBorder="1" applyAlignment="1">
      <alignment vertical="center" wrapText="1"/>
    </xf>
    <xf numFmtId="3" fontId="11" fillId="0" borderId="3" xfId="0" applyNumberFormat="1" applyFont="1" applyBorder="1" applyAlignment="1">
      <alignment horizontal="justify" vertical="center" wrapText="1"/>
    </xf>
    <xf numFmtId="3" fontId="11" fillId="0" borderId="3" xfId="0" applyNumberFormat="1" applyFont="1" applyBorder="1" applyAlignment="1">
      <alignment horizontal="center" vertical="center" wrapText="1"/>
    </xf>
    <xf numFmtId="3" fontId="11" fillId="0" borderId="3" xfId="0" applyNumberFormat="1" applyFont="1" applyBorder="1" applyAlignment="1">
      <alignment vertical="center" wrapText="1"/>
    </xf>
    <xf numFmtId="3" fontId="10" fillId="0" borderId="0" xfId="0" applyNumberFormat="1" applyFont="1" applyAlignment="1">
      <alignment horizontal="center" vertical="center"/>
    </xf>
    <xf numFmtId="3" fontId="11" fillId="0" borderId="6" xfId="0" applyNumberFormat="1" applyFont="1" applyBorder="1" applyAlignment="1">
      <alignment vertical="center" wrapText="1"/>
    </xf>
    <xf numFmtId="3" fontId="11" fillId="0" borderId="6" xfId="0" applyNumberFormat="1" applyFont="1" applyBorder="1" applyAlignment="1">
      <alignment horizontal="justify" vertical="center" wrapText="1"/>
    </xf>
    <xf numFmtId="3" fontId="11" fillId="0" borderId="4" xfId="0" applyNumberFormat="1" applyFont="1" applyBorder="1" applyAlignment="1">
      <alignment horizontal="center" vertical="center" wrapText="1"/>
    </xf>
    <xf numFmtId="3" fontId="11" fillId="0" borderId="4" xfId="0" applyNumberFormat="1" applyFont="1" applyBorder="1" applyAlignment="1">
      <alignment vertical="center" wrapText="1"/>
    </xf>
    <xf numFmtId="3" fontId="11" fillId="0" borderId="4" xfId="0" applyNumberFormat="1" applyFont="1" applyBorder="1" applyAlignment="1">
      <alignment horizontal="justify" vertical="center" wrapText="1"/>
    </xf>
    <xf numFmtId="3" fontId="10" fillId="0" borderId="1" xfId="0" applyNumberFormat="1" applyFont="1" applyBorder="1" applyAlignment="1">
      <alignment vertical="center"/>
    </xf>
    <xf numFmtId="3" fontId="11" fillId="0" borderId="1" xfId="0" applyNumberFormat="1" applyFont="1" applyBorder="1" applyAlignment="1">
      <alignment horizontal="justify" vertical="center"/>
    </xf>
    <xf numFmtId="3" fontId="11" fillId="0" borderId="8" xfId="0" applyNumberFormat="1" applyFont="1" applyBorder="1" applyAlignment="1">
      <alignment vertical="center" wrapText="1"/>
    </xf>
    <xf numFmtId="3" fontId="15" fillId="0" borderId="1" xfId="0" applyNumberFormat="1" applyFont="1" applyBorder="1" applyAlignment="1">
      <alignment horizontal="center" vertical="center" wrapText="1"/>
    </xf>
    <xf numFmtId="3" fontId="17" fillId="0" borderId="2" xfId="0" applyNumberFormat="1" applyFont="1" applyBorder="1" applyAlignment="1">
      <alignment vertical="center" wrapText="1"/>
    </xf>
    <xf numFmtId="3" fontId="17" fillId="0" borderId="3" xfId="0" applyNumberFormat="1" applyFont="1" applyBorder="1" applyAlignment="1">
      <alignment vertical="center" wrapText="1"/>
    </xf>
    <xf numFmtId="3" fontId="15" fillId="0" borderId="3" xfId="0" applyNumberFormat="1" applyFont="1" applyBorder="1" applyAlignment="1">
      <alignment vertical="center" wrapText="1"/>
    </xf>
    <xf numFmtId="3" fontId="12" fillId="0" borderId="0" xfId="0" applyNumberFormat="1" applyFont="1" applyAlignment="1">
      <alignment horizontal="center" vertical="center"/>
    </xf>
    <xf numFmtId="3" fontId="15" fillId="0" borderId="1" xfId="0" applyNumberFormat="1" applyFont="1" applyBorder="1" applyAlignment="1">
      <alignment vertical="center"/>
    </xf>
    <xf numFmtId="3" fontId="10" fillId="0" borderId="9"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3" fontId="10" fillId="0" borderId="0" xfId="0" applyNumberFormat="1" applyFont="1" applyAlignment="1">
      <alignment horizontal="center" vertical="center" wrapText="1"/>
    </xf>
    <xf numFmtId="3" fontId="6" fillId="0" borderId="3" xfId="0" applyNumberFormat="1" applyFont="1" applyBorder="1" applyAlignment="1">
      <alignment vertical="center" wrapText="1"/>
    </xf>
    <xf numFmtId="3" fontId="7" fillId="0" borderId="3" xfId="0" applyNumberFormat="1" applyFont="1" applyBorder="1" applyAlignment="1">
      <alignment vertical="center" wrapText="1"/>
    </xf>
    <xf numFmtId="3" fontId="11" fillId="0" borderId="9" xfId="0" applyNumberFormat="1" applyFont="1" applyBorder="1" applyAlignment="1">
      <alignment horizontal="center" vertical="center" wrapText="1"/>
    </xf>
    <xf numFmtId="3" fontId="10" fillId="0" borderId="0" xfId="0" applyNumberFormat="1" applyFont="1" applyAlignment="1">
      <alignment vertical="center" wrapText="1"/>
    </xf>
    <xf numFmtId="3" fontId="11" fillId="0" borderId="1" xfId="0" applyNumberFormat="1" applyFont="1" applyBorder="1" applyAlignment="1">
      <alignment vertical="center"/>
    </xf>
    <xf numFmtId="4" fontId="11" fillId="0" borderId="0" xfId="0" applyNumberFormat="1" applyFont="1" applyAlignment="1">
      <alignment vertical="center" wrapText="1"/>
    </xf>
    <xf numFmtId="4" fontId="11" fillId="0" borderId="0" xfId="0" applyNumberFormat="1" applyFont="1" applyAlignment="1">
      <alignment horizontal="center" vertical="center" wrapText="1"/>
    </xf>
    <xf numFmtId="4" fontId="12" fillId="0" borderId="0" xfId="0" applyNumberFormat="1" applyFont="1" applyAlignment="1">
      <alignment vertical="center"/>
    </xf>
    <xf numFmtId="4" fontId="14" fillId="0" borderId="0" xfId="0" applyNumberFormat="1" applyFont="1" applyAlignment="1">
      <alignment vertical="center"/>
    </xf>
    <xf numFmtId="4" fontId="12" fillId="0" borderId="0" xfId="0" applyNumberFormat="1" applyFont="1" applyAlignment="1">
      <alignment horizontal="center" vertical="center"/>
    </xf>
    <xf numFmtId="4" fontId="14" fillId="0" borderId="0" xfId="0" applyNumberFormat="1" applyFont="1" applyAlignment="1">
      <alignment horizontal="center" vertical="center"/>
    </xf>
    <xf numFmtId="3" fontId="17" fillId="0" borderId="5" xfId="0" applyNumberFormat="1" applyFont="1" applyBorder="1" applyAlignment="1">
      <alignment vertical="center" wrapText="1"/>
    </xf>
    <xf numFmtId="3" fontId="14" fillId="0" borderId="6" xfId="0" applyNumberFormat="1" applyFont="1" applyBorder="1" applyAlignment="1">
      <alignment horizontal="center" vertical="center" wrapText="1"/>
    </xf>
    <xf numFmtId="3" fontId="14" fillId="0" borderId="6" xfId="0" applyNumberFormat="1" applyFont="1" applyBorder="1" applyAlignment="1">
      <alignment vertical="center" wrapText="1"/>
    </xf>
    <xf numFmtId="3" fontId="15" fillId="0" borderId="6" xfId="0" applyNumberFormat="1" applyFont="1" applyBorder="1" applyAlignment="1">
      <alignment vertical="center" wrapText="1"/>
    </xf>
    <xf numFmtId="3" fontId="19" fillId="0" borderId="0" xfId="0" applyNumberFormat="1" applyFont="1" applyAlignment="1">
      <alignment vertical="center"/>
    </xf>
    <xf numFmtId="4" fontId="14" fillId="0" borderId="0" xfId="0" applyNumberFormat="1" applyFont="1" applyAlignment="1">
      <alignment horizontal="justify" vertical="center"/>
    </xf>
    <xf numFmtId="3"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3" fontId="13" fillId="0" borderId="2" xfId="0" applyNumberFormat="1" applyFont="1" applyBorder="1" applyAlignment="1">
      <alignment horizontal="center" vertical="center" wrapText="1"/>
    </xf>
    <xf numFmtId="3" fontId="13" fillId="0" borderId="2" xfId="0" applyNumberFormat="1" applyFont="1" applyBorder="1" applyAlignment="1">
      <alignment horizontal="left" vertical="center" wrapText="1"/>
    </xf>
    <xf numFmtId="3" fontId="13" fillId="0" borderId="2" xfId="0" applyNumberFormat="1" applyFont="1" applyBorder="1" applyAlignment="1">
      <alignment horizontal="right" vertical="center" wrapText="1"/>
    </xf>
    <xf numFmtId="0" fontId="9" fillId="0" borderId="1" xfId="0"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2" xfId="0" applyNumberFormat="1" applyFont="1" applyBorder="1" applyAlignment="1">
      <alignment vertical="center" wrapText="1"/>
    </xf>
    <xf numFmtId="3" fontId="14" fillId="0" borderId="2" xfId="0" applyNumberFormat="1" applyFont="1" applyBorder="1" applyAlignment="1">
      <alignment vertical="center"/>
    </xf>
    <xf numFmtId="3" fontId="20" fillId="0" borderId="0" xfId="0" applyNumberFormat="1" applyFont="1" applyAlignment="1">
      <alignment horizontal="center" vertical="center"/>
    </xf>
    <xf numFmtId="3" fontId="20" fillId="0" borderId="0" xfId="0" applyNumberFormat="1" applyFont="1" applyAlignment="1">
      <alignment vertical="center"/>
    </xf>
    <xf numFmtId="3" fontId="6" fillId="0" borderId="4" xfId="0" applyNumberFormat="1" applyFont="1" applyBorder="1" applyAlignment="1">
      <alignment horizontal="justify" vertical="center" wrapText="1"/>
    </xf>
    <xf numFmtId="3" fontId="15" fillId="0" borderId="3" xfId="0" applyNumberFormat="1" applyFont="1" applyBorder="1" applyAlignment="1">
      <alignment horizontal="justify" vertical="center" wrapText="1"/>
    </xf>
    <xf numFmtId="3" fontId="9" fillId="0" borderId="3" xfId="0" applyNumberFormat="1" applyFont="1" applyBorder="1" applyAlignment="1">
      <alignment horizontal="justify" vertical="center" wrapText="1"/>
    </xf>
    <xf numFmtId="3" fontId="15" fillId="0" borderId="4" xfId="0" applyNumberFormat="1" applyFont="1" applyBorder="1" applyAlignment="1">
      <alignment horizontal="justify" vertical="center" wrapText="1"/>
    </xf>
    <xf numFmtId="3" fontId="10" fillId="0" borderId="0" xfId="0" applyNumberFormat="1" applyFont="1" applyAlignment="1">
      <alignment horizontal="center" vertical="center"/>
    </xf>
    <xf numFmtId="3" fontId="9" fillId="0" borderId="4" xfId="0" applyNumberFormat="1" applyFont="1" applyBorder="1" applyAlignment="1">
      <alignment horizontal="justify" vertical="center" wrapText="1"/>
    </xf>
    <xf numFmtId="3" fontId="3" fillId="0" borderId="0" xfId="0" applyNumberFormat="1" applyFont="1" applyAlignment="1">
      <alignment horizontal="center" vertical="center"/>
    </xf>
    <xf numFmtId="3"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xf>
    <xf numFmtId="0" fontId="21" fillId="2" borderId="0" xfId="0" applyFont="1" applyFill="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66" fontId="4" fillId="0" borderId="1" xfId="2" applyNumberFormat="1" applyFont="1" applyFill="1" applyBorder="1" applyAlignment="1">
      <alignment horizontal="right" vertical="center" wrapText="1"/>
    </xf>
    <xf numFmtId="0" fontId="3" fillId="0" borderId="1" xfId="0" applyFont="1" applyFill="1" applyBorder="1" applyAlignment="1">
      <alignment horizontal="justify" vertical="center" wrapText="1"/>
    </xf>
    <xf numFmtId="166" fontId="3" fillId="0" borderId="1" xfId="2" applyNumberFormat="1" applyFont="1" applyFill="1" applyBorder="1" applyAlignment="1">
      <alignment horizontal="right" vertical="center" wrapText="1"/>
    </xf>
    <xf numFmtId="0" fontId="4" fillId="0" borderId="1" xfId="0" applyFont="1" applyFill="1" applyBorder="1" applyAlignment="1">
      <alignment horizontal="justify" vertical="center" wrapText="1"/>
    </xf>
    <xf numFmtId="166" fontId="4" fillId="0" borderId="1" xfId="2" applyNumberFormat="1" applyFont="1" applyFill="1" applyBorder="1" applyAlignment="1">
      <alignment vertical="center" wrapText="1"/>
    </xf>
    <xf numFmtId="0" fontId="22" fillId="2" borderId="0" xfId="0" applyFont="1" applyFill="1"/>
    <xf numFmtId="166" fontId="3" fillId="0" borderId="1" xfId="2" applyNumberFormat="1"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3" fontId="9" fillId="0" borderId="4" xfId="0" applyNumberFormat="1" applyFont="1" applyBorder="1" applyAlignment="1">
      <alignment vertical="center" wrapText="1"/>
    </xf>
    <xf numFmtId="3" fontId="6" fillId="0" borderId="2" xfId="0" applyNumberFormat="1" applyFont="1" applyBorder="1" applyAlignment="1">
      <alignment horizontal="center" vertical="center" wrapText="1"/>
    </xf>
    <xf numFmtId="3" fontId="6" fillId="0" borderId="2" xfId="0" applyNumberFormat="1" applyFont="1" applyBorder="1" applyAlignment="1">
      <alignment vertical="center" wrapText="1"/>
    </xf>
    <xf numFmtId="3" fontId="6" fillId="0" borderId="4" xfId="0" applyNumberFormat="1" applyFont="1" applyBorder="1" applyAlignment="1">
      <alignment horizontal="center" vertical="center" wrapText="1"/>
    </xf>
    <xf numFmtId="3" fontId="6" fillId="0" borderId="4" xfId="0" applyNumberFormat="1" applyFont="1" applyBorder="1" applyAlignment="1">
      <alignment vertical="center" wrapText="1"/>
    </xf>
    <xf numFmtId="3" fontId="15" fillId="0" borderId="2" xfId="0" applyNumberFormat="1" applyFont="1" applyBorder="1" applyAlignment="1">
      <alignment horizontal="justify"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2" xfId="0" applyFont="1" applyBorder="1" applyAlignment="1">
      <alignment vertical="center" wrapText="1"/>
    </xf>
    <xf numFmtId="3" fontId="3" fillId="0" borderId="1" xfId="0" applyNumberFormat="1" applyFont="1" applyBorder="1" applyAlignment="1">
      <alignment horizontal="left" vertical="center"/>
    </xf>
    <xf numFmtId="3" fontId="3" fillId="0" borderId="1" xfId="0" applyNumberFormat="1" applyFont="1" applyBorder="1" applyAlignment="1">
      <alignment horizontal="right" vertical="center" wrapText="1"/>
    </xf>
    <xf numFmtId="3" fontId="6" fillId="0" borderId="1" xfId="0" applyNumberFormat="1" applyFont="1" applyBorder="1" applyAlignment="1">
      <alignment horizontal="justify" vertical="center"/>
    </xf>
    <xf numFmtId="3" fontId="6" fillId="0" borderId="1" xfId="0" applyNumberFormat="1" applyFont="1" applyBorder="1" applyAlignment="1">
      <alignment horizontal="right" vertical="center"/>
    </xf>
    <xf numFmtId="3" fontId="8" fillId="0" borderId="1" xfId="0" applyNumberFormat="1" applyFont="1" applyBorder="1" applyAlignment="1">
      <alignment horizontal="center" vertical="center"/>
    </xf>
    <xf numFmtId="3" fontId="8" fillId="0" borderId="1" xfId="0" applyNumberFormat="1" applyFont="1" applyBorder="1" applyAlignment="1">
      <alignment horizontal="justify" vertical="center"/>
    </xf>
    <xf numFmtId="3" fontId="8" fillId="0" borderId="1" xfId="0" applyNumberFormat="1" applyFont="1" applyBorder="1" applyAlignment="1">
      <alignment horizontal="right" vertical="center"/>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justify" vertical="center" wrapText="1"/>
    </xf>
    <xf numFmtId="3" fontId="18" fillId="0" borderId="0" xfId="0" applyNumberFormat="1" applyFont="1" applyAlignment="1">
      <alignment horizontal="center" vertical="center"/>
    </xf>
    <xf numFmtId="3" fontId="117" fillId="0" borderId="1" xfId="0" applyNumberFormat="1" applyFont="1" applyBorder="1" applyAlignment="1">
      <alignment horizontal="center" vertical="center"/>
    </xf>
    <xf numFmtId="3" fontId="117" fillId="0" borderId="1" xfId="0" applyNumberFormat="1" applyFont="1" applyBorder="1" applyAlignment="1">
      <alignment horizontal="justify" vertical="center"/>
    </xf>
    <xf numFmtId="3" fontId="18" fillId="0" borderId="1" xfId="0" applyNumberFormat="1" applyFont="1" applyBorder="1" applyAlignment="1">
      <alignment horizontal="justify" vertical="center"/>
    </xf>
    <xf numFmtId="166" fontId="117" fillId="0" borderId="1" xfId="0" applyNumberFormat="1" applyFont="1" applyFill="1" applyBorder="1" applyAlignment="1">
      <alignment horizontal="center" vertical="center" wrapText="1"/>
    </xf>
    <xf numFmtId="0" fontId="18" fillId="0" borderId="1" xfId="0" applyFont="1" applyFill="1" applyBorder="1" applyAlignment="1">
      <alignment horizontal="justify" vertical="center" wrapText="1"/>
    </xf>
    <xf numFmtId="3" fontId="18" fillId="0" borderId="1" xfId="0" applyNumberFormat="1" applyFont="1" applyBorder="1" applyAlignment="1">
      <alignment vertical="center"/>
    </xf>
    <xf numFmtId="3" fontId="18" fillId="0" borderId="1" xfId="0" applyNumberFormat="1" applyFont="1" applyBorder="1" applyAlignment="1">
      <alignment vertical="center" wrapText="1"/>
    </xf>
    <xf numFmtId="3" fontId="18" fillId="0" borderId="0" xfId="0" applyNumberFormat="1" applyFont="1" applyAlignment="1">
      <alignment horizontal="justify" vertical="center"/>
    </xf>
    <xf numFmtId="3" fontId="8" fillId="0" borderId="1" xfId="0" applyNumberFormat="1" applyFont="1" applyFill="1" applyBorder="1" applyAlignment="1">
      <alignment horizontal="justify" vertical="center" wrapText="1"/>
    </xf>
    <xf numFmtId="3" fontId="8" fillId="0" borderId="1" xfId="0" applyNumberFormat="1" applyFont="1" applyFill="1" applyBorder="1" applyAlignment="1">
      <alignment horizontal="right" vertical="center"/>
    </xf>
    <xf numFmtId="3" fontId="18" fillId="0" borderId="1" xfId="0" applyNumberFormat="1" applyFont="1" applyFill="1" applyBorder="1" applyAlignment="1">
      <alignment horizontal="justify" vertical="center"/>
    </xf>
    <xf numFmtId="3" fontId="6" fillId="0" borderId="0" xfId="0" applyNumberFormat="1" applyFont="1" applyFill="1" applyAlignment="1">
      <alignment horizontal="justify" vertical="center"/>
    </xf>
    <xf numFmtId="3" fontId="8" fillId="0" borderId="0" xfId="0" applyNumberFormat="1" applyFont="1" applyFill="1" applyAlignment="1">
      <alignment horizontal="justify" vertical="center"/>
    </xf>
    <xf numFmtId="3" fontId="10" fillId="0" borderId="0" xfId="0" applyNumberFormat="1" applyFont="1" applyAlignment="1">
      <alignment horizontal="justify" vertical="center" wrapText="1"/>
    </xf>
    <xf numFmtId="0" fontId="6" fillId="0" borderId="1" xfId="0" applyFont="1" applyBorder="1" applyAlignment="1">
      <alignment horizontal="center" vertical="center" wrapText="1"/>
    </xf>
    <xf numFmtId="166" fontId="6" fillId="0" borderId="28"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66" fontId="8" fillId="0" borderId="1" xfId="2"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6" fontId="8" fillId="0" borderId="1" xfId="0" applyNumberFormat="1" applyFont="1" applyBorder="1" applyAlignment="1">
      <alignment vertical="top"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166" fontId="8" fillId="0" borderId="1" xfId="2"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left" vertical="center" wrapText="1"/>
    </xf>
    <xf numFmtId="166" fontId="6" fillId="0" borderId="1" xfId="2" applyNumberFormat="1" applyFont="1" applyBorder="1" applyAlignment="1">
      <alignment horizontal="center" vertical="center" wrapText="1"/>
    </xf>
    <xf numFmtId="0" fontId="8" fillId="0" borderId="1" xfId="0" applyFont="1" applyBorder="1" applyAlignment="1">
      <alignment horizontal="center" vertical="center" wrapText="1"/>
    </xf>
    <xf numFmtId="0" fontId="119" fillId="0" borderId="0" xfId="0" applyFont="1"/>
    <xf numFmtId="0" fontId="118" fillId="2" borderId="8" xfId="322" applyFont="1" applyFill="1" applyBorder="1" applyAlignment="1">
      <alignment vertical="center"/>
    </xf>
    <xf numFmtId="0" fontId="6" fillId="2" borderId="1" xfId="322" applyFont="1" applyFill="1" applyBorder="1" applyAlignment="1">
      <alignment horizontal="center" vertical="center" wrapText="1"/>
    </xf>
    <xf numFmtId="0" fontId="6" fillId="2" borderId="2" xfId="323" applyFont="1" applyFill="1" applyBorder="1" applyAlignment="1">
      <alignment horizontal="center" vertical="center"/>
    </xf>
    <xf numFmtId="0" fontId="6" fillId="2" borderId="2" xfId="323" applyFont="1" applyFill="1" applyBorder="1" applyAlignment="1">
      <alignment vertical="center"/>
    </xf>
    <xf numFmtId="0" fontId="8" fillId="2" borderId="2" xfId="323" applyFont="1" applyFill="1" applyBorder="1" applyAlignment="1">
      <alignment horizontal="left"/>
    </xf>
    <xf numFmtId="0" fontId="8" fillId="2" borderId="2" xfId="323" applyFont="1" applyFill="1" applyBorder="1" applyAlignment="1">
      <alignment horizontal="center" vertical="center"/>
    </xf>
    <xf numFmtId="166" fontId="6" fillId="2" borderId="2" xfId="183" applyNumberFormat="1" applyFont="1" applyFill="1" applyBorder="1" applyAlignment="1">
      <alignment vertical="center"/>
    </xf>
    <xf numFmtId="0" fontId="8" fillId="2" borderId="2" xfId="323" applyFont="1" applyFill="1" applyBorder="1" applyAlignment="1">
      <alignment horizontal="center" vertical="center" wrapText="1"/>
    </xf>
    <xf numFmtId="0" fontId="8" fillId="2" borderId="2" xfId="322" applyFont="1" applyFill="1" applyBorder="1" applyAlignment="1">
      <alignment horizontal="center" vertical="center"/>
    </xf>
    <xf numFmtId="0" fontId="8" fillId="2" borderId="3" xfId="323" applyFont="1" applyFill="1" applyBorder="1" applyAlignment="1">
      <alignment horizontal="center" vertical="center"/>
    </xf>
    <xf numFmtId="0" fontId="8" fillId="2" borderId="3" xfId="323" applyFont="1" applyFill="1" applyBorder="1" applyAlignment="1">
      <alignment horizontal="left" vertical="center" wrapText="1"/>
    </xf>
    <xf numFmtId="0" fontId="8" fillId="2" borderId="3" xfId="323" applyFont="1" applyFill="1" applyBorder="1" applyAlignment="1">
      <alignment horizontal="center" vertical="center" wrapText="1"/>
    </xf>
    <xf numFmtId="0" fontId="8" fillId="2" borderId="3" xfId="323" applyFont="1" applyFill="1" applyBorder="1" applyAlignment="1">
      <alignment vertical="center" wrapText="1"/>
    </xf>
    <xf numFmtId="1" fontId="8" fillId="2" borderId="3" xfId="323" applyNumberFormat="1" applyFont="1" applyFill="1" applyBorder="1" applyAlignment="1">
      <alignment vertical="center" wrapText="1"/>
    </xf>
    <xf numFmtId="0" fontId="8" fillId="2" borderId="3" xfId="322" applyFont="1" applyFill="1" applyBorder="1" applyAlignment="1">
      <alignment horizontal="center" vertical="center"/>
    </xf>
    <xf numFmtId="0" fontId="8" fillId="0" borderId="3" xfId="323" applyFont="1" applyFill="1" applyBorder="1" applyAlignment="1">
      <alignment horizontal="center" vertical="center"/>
    </xf>
    <xf numFmtId="0" fontId="8" fillId="0" borderId="3" xfId="323" applyFont="1" applyFill="1" applyBorder="1" applyAlignment="1">
      <alignment horizontal="left" vertical="center" wrapText="1"/>
    </xf>
    <xf numFmtId="0" fontId="8" fillId="0" borderId="3" xfId="323" applyFont="1" applyFill="1" applyBorder="1" applyAlignment="1">
      <alignment horizontal="center" vertical="center" wrapText="1"/>
    </xf>
    <xf numFmtId="0" fontId="8" fillId="0" borderId="3" xfId="323" applyFont="1" applyFill="1" applyBorder="1" applyAlignment="1">
      <alignment vertical="center" wrapText="1"/>
    </xf>
    <xf numFmtId="1" fontId="8" fillId="0" borderId="3" xfId="323" applyNumberFormat="1" applyFont="1" applyFill="1" applyBorder="1" applyAlignment="1">
      <alignment vertical="center" wrapText="1"/>
    </xf>
    <xf numFmtId="0" fontId="8" fillId="0" borderId="3" xfId="322" applyFont="1" applyFill="1" applyBorder="1" applyAlignment="1">
      <alignment horizontal="center" vertical="center"/>
    </xf>
    <xf numFmtId="0" fontId="8" fillId="0" borderId="3" xfId="323" applyFont="1" applyFill="1" applyBorder="1" applyAlignment="1">
      <alignment horizontal="right" vertical="center" wrapText="1"/>
    </xf>
    <xf numFmtId="0" fontId="8" fillId="0" borderId="3" xfId="323" applyFont="1" applyFill="1" applyBorder="1" applyAlignment="1">
      <alignment horizontal="right" vertical="center"/>
    </xf>
    <xf numFmtId="0" fontId="6" fillId="0" borderId="3" xfId="323" applyFont="1" applyFill="1" applyBorder="1" applyAlignment="1">
      <alignment horizontal="center" vertical="center"/>
    </xf>
    <xf numFmtId="0" fontId="6" fillId="0" borderId="3" xfId="323" applyFont="1" applyFill="1" applyBorder="1" applyAlignment="1">
      <alignment vertical="center"/>
    </xf>
    <xf numFmtId="0" fontId="8" fillId="0" borderId="3" xfId="323" applyFont="1" applyFill="1" applyBorder="1" applyAlignment="1">
      <alignment horizontal="left" vertical="center"/>
    </xf>
    <xf numFmtId="166" fontId="6" fillId="0" borderId="3" xfId="183" applyNumberFormat="1" applyFont="1" applyFill="1" applyBorder="1" applyAlignment="1">
      <alignment vertical="center"/>
    </xf>
    <xf numFmtId="0" fontId="8" fillId="0" borderId="3" xfId="323" applyFont="1" applyFill="1" applyBorder="1" applyAlignment="1">
      <alignment vertical="center"/>
    </xf>
    <xf numFmtId="1" fontId="8" fillId="0" borderId="3" xfId="323" applyNumberFormat="1" applyFont="1" applyFill="1" applyBorder="1" applyAlignment="1">
      <alignment vertical="center"/>
    </xf>
    <xf numFmtId="3" fontId="8" fillId="0" borderId="3" xfId="183" applyNumberFormat="1" applyFont="1" applyFill="1" applyBorder="1" applyAlignment="1">
      <alignment horizontal="center" vertical="center" wrapText="1"/>
    </xf>
    <xf numFmtId="166" fontId="8" fillId="0" borderId="3" xfId="183" applyNumberFormat="1" applyFont="1" applyFill="1" applyBorder="1" applyAlignment="1">
      <alignment vertical="center" wrapText="1"/>
    </xf>
    <xf numFmtId="166" fontId="8" fillId="0" borderId="3" xfId="323" applyNumberFormat="1" applyFont="1" applyFill="1" applyBorder="1" applyAlignment="1">
      <alignment vertical="center" wrapText="1"/>
    </xf>
    <xf numFmtId="166" fontId="8" fillId="0" borderId="3" xfId="323" applyNumberFormat="1" applyFont="1" applyFill="1" applyBorder="1" applyAlignment="1">
      <alignment horizontal="right" vertical="center" wrapText="1"/>
    </xf>
    <xf numFmtId="0" fontId="6" fillId="0" borderId="3" xfId="323" applyFont="1" applyFill="1" applyBorder="1" applyAlignment="1">
      <alignment horizontal="center" vertical="center" wrapText="1"/>
    </xf>
    <xf numFmtId="166" fontId="6" fillId="0" borderId="3" xfId="183" applyNumberFormat="1" applyFont="1" applyFill="1" applyBorder="1" applyAlignment="1">
      <alignment vertical="center" wrapText="1"/>
    </xf>
    <xf numFmtId="166" fontId="6" fillId="0" borderId="3" xfId="323" applyNumberFormat="1" applyFont="1" applyFill="1" applyBorder="1" applyAlignment="1">
      <alignment vertical="center"/>
    </xf>
    <xf numFmtId="166" fontId="8" fillId="0" borderId="3" xfId="323" applyNumberFormat="1" applyFont="1" applyFill="1" applyBorder="1" applyAlignment="1">
      <alignment vertical="center"/>
    </xf>
    <xf numFmtId="0" fontId="6" fillId="0" borderId="3" xfId="323" applyFont="1" applyFill="1" applyBorder="1" applyAlignment="1">
      <alignment horizontal="left" vertical="center" wrapText="1"/>
    </xf>
    <xf numFmtId="0" fontId="6" fillId="0" borderId="3" xfId="323" applyFont="1" applyFill="1" applyBorder="1" applyAlignment="1">
      <alignment horizontal="left" vertical="center"/>
    </xf>
    <xf numFmtId="166" fontId="6" fillId="0" borderId="3" xfId="323" applyNumberFormat="1" applyFont="1" applyFill="1" applyBorder="1" applyAlignment="1">
      <alignment vertical="center" wrapText="1"/>
    </xf>
    <xf numFmtId="0" fontId="8" fillId="0" borderId="4" xfId="323" applyFont="1" applyFill="1" applyBorder="1" applyAlignment="1">
      <alignment horizontal="center" vertical="center" wrapText="1"/>
    </xf>
    <xf numFmtId="0" fontId="8" fillId="0" borderId="4" xfId="323" applyFont="1" applyFill="1" applyBorder="1" applyAlignment="1">
      <alignment horizontal="left" vertical="center" wrapText="1"/>
    </xf>
    <xf numFmtId="3" fontId="8" fillId="0" borderId="4" xfId="183" applyNumberFormat="1" applyFont="1" applyFill="1" applyBorder="1" applyAlignment="1">
      <alignment horizontal="center" vertical="center" wrapText="1"/>
    </xf>
    <xf numFmtId="166" fontId="8" fillId="0" borderId="4" xfId="183" applyNumberFormat="1" applyFont="1" applyFill="1" applyBorder="1" applyAlignment="1">
      <alignment vertical="center" wrapText="1"/>
    </xf>
    <xf numFmtId="166" fontId="8" fillId="0" borderId="4" xfId="323" applyNumberFormat="1" applyFont="1" applyFill="1" applyBorder="1" applyAlignment="1">
      <alignment vertical="center" wrapText="1"/>
    </xf>
    <xf numFmtId="0" fontId="8" fillId="0" borderId="4" xfId="322" applyFont="1" applyFill="1" applyBorder="1" applyAlignment="1">
      <alignment horizontal="center" vertical="center"/>
    </xf>
    <xf numFmtId="0" fontId="8" fillId="2" borderId="1" xfId="323" applyFont="1" applyFill="1" applyBorder="1" applyAlignment="1">
      <alignment horizontal="center" vertical="center" wrapText="1"/>
    </xf>
    <xf numFmtId="0" fontId="6" fillId="2" borderId="1" xfId="323" applyFont="1" applyFill="1" applyBorder="1" applyAlignment="1">
      <alignment horizontal="center" vertical="center"/>
    </xf>
    <xf numFmtId="0" fontId="8" fillId="2" borderId="1" xfId="323" applyFont="1" applyFill="1" applyBorder="1" applyAlignment="1">
      <alignment horizontal="left" vertical="center"/>
    </xf>
    <xf numFmtId="0" fontId="8" fillId="2" borderId="1" xfId="323" applyFont="1" applyFill="1" applyBorder="1" applyAlignment="1">
      <alignment horizontal="center" vertical="center"/>
    </xf>
    <xf numFmtId="166" fontId="6" fillId="2" borderId="1" xfId="183" applyNumberFormat="1" applyFont="1" applyFill="1" applyBorder="1" applyAlignment="1">
      <alignment vertical="center"/>
    </xf>
    <xf numFmtId="0" fontId="8" fillId="2" borderId="1" xfId="322" applyFont="1" applyFill="1" applyBorder="1" applyAlignment="1">
      <alignment horizontal="center" vertical="center"/>
    </xf>
    <xf numFmtId="0" fontId="8" fillId="2" borderId="0" xfId="322" applyFont="1" applyFill="1" applyAlignment="1">
      <alignment horizontal="center"/>
    </xf>
    <xf numFmtId="0" fontId="8" fillId="2" borderId="0" xfId="322" applyFont="1" applyFill="1"/>
    <xf numFmtId="0" fontId="8" fillId="2" borderId="0" xfId="322" applyFont="1" applyFill="1" applyAlignment="1">
      <alignment horizontal="left"/>
    </xf>
    <xf numFmtId="0" fontId="8" fillId="2" borderId="0" xfId="322" applyFont="1" applyFill="1" applyAlignment="1">
      <alignment horizontal="center" vertical="center"/>
    </xf>
    <xf numFmtId="0" fontId="8" fillId="2" borderId="0" xfId="322" applyFont="1" applyFill="1" applyAlignment="1">
      <alignment horizontal="right" vertical="center"/>
    </xf>
    <xf numFmtId="0" fontId="8" fillId="2" borderId="0" xfId="322" applyFont="1" applyFill="1" applyAlignment="1">
      <alignment vertical="center"/>
    </xf>
    <xf numFmtId="0" fontId="120" fillId="2" borderId="8" xfId="322" applyFont="1" applyFill="1" applyBorder="1" applyAlignment="1">
      <alignment vertical="center"/>
    </xf>
    <xf numFmtId="0" fontId="121" fillId="2" borderId="8" xfId="322" applyFont="1" applyFill="1" applyBorder="1" applyAlignment="1">
      <alignment vertical="center"/>
    </xf>
    <xf numFmtId="0" fontId="117" fillId="2" borderId="1" xfId="323" applyFont="1" applyFill="1" applyBorder="1" applyAlignment="1">
      <alignment horizontal="center" vertical="center" wrapText="1"/>
    </xf>
    <xf numFmtId="0" fontId="6" fillId="2" borderId="3" xfId="323" applyFont="1" applyFill="1" applyBorder="1" applyAlignment="1">
      <alignment horizontal="center" vertical="center"/>
    </xf>
    <xf numFmtId="0" fontId="6" fillId="2" borderId="2" xfId="323" applyFont="1" applyFill="1" applyBorder="1" applyAlignment="1">
      <alignment horizontal="left" vertical="center" wrapText="1"/>
    </xf>
    <xf numFmtId="0" fontId="6" fillId="2" borderId="2" xfId="323" applyFont="1" applyFill="1" applyBorder="1" applyAlignment="1">
      <alignment horizontal="center" vertical="center" wrapText="1"/>
    </xf>
    <xf numFmtId="0" fontId="6" fillId="2" borderId="2" xfId="323" applyFont="1" applyFill="1" applyBorder="1" applyAlignment="1">
      <alignment horizontal="right" vertical="center"/>
    </xf>
    <xf numFmtId="0" fontId="6" fillId="2" borderId="2" xfId="323" applyFont="1" applyFill="1" applyBorder="1"/>
    <xf numFmtId="0" fontId="8" fillId="2" borderId="3" xfId="323" applyFont="1" applyFill="1" applyBorder="1" applyAlignment="1">
      <alignment horizontal="right" vertical="center" wrapText="1"/>
    </xf>
    <xf numFmtId="166" fontId="8" fillId="2" borderId="3" xfId="323" applyNumberFormat="1" applyFont="1" applyFill="1" applyBorder="1" applyAlignment="1">
      <alignment horizontal="right" vertical="center" wrapText="1"/>
    </xf>
    <xf numFmtId="0" fontId="8" fillId="2" borderId="3" xfId="323" applyFont="1" applyFill="1" applyBorder="1"/>
    <xf numFmtId="0" fontId="6" fillId="2" borderId="3" xfId="323" applyFont="1" applyFill="1" applyBorder="1"/>
    <xf numFmtId="0" fontId="6" fillId="2" borderId="3" xfId="323" applyFont="1" applyFill="1" applyBorder="1" applyAlignment="1">
      <alignment horizontal="center" vertical="center" wrapText="1"/>
    </xf>
    <xf numFmtId="0" fontId="6" fillId="2" borderId="3" xfId="323" applyFont="1" applyFill="1" applyBorder="1" applyAlignment="1">
      <alignment horizontal="left" vertical="center" wrapText="1"/>
    </xf>
    <xf numFmtId="3" fontId="6" fillId="2" borderId="3" xfId="323" applyNumberFormat="1" applyFont="1" applyFill="1" applyBorder="1" applyAlignment="1">
      <alignment horizontal="right" vertical="center" wrapText="1"/>
    </xf>
    <xf numFmtId="3" fontId="8" fillId="2" borderId="3" xfId="183" applyNumberFormat="1" applyFont="1" applyFill="1" applyBorder="1" applyAlignment="1">
      <alignment horizontal="center" vertical="center" wrapText="1"/>
    </xf>
    <xf numFmtId="3" fontId="8" fillId="2" borderId="3" xfId="183" applyNumberFormat="1" applyFont="1" applyFill="1" applyBorder="1" applyAlignment="1">
      <alignment horizontal="right" vertical="center" wrapText="1"/>
    </xf>
    <xf numFmtId="0" fontId="6" fillId="2" borderId="3" xfId="323" applyFont="1" applyFill="1" applyBorder="1" applyAlignment="1">
      <alignment horizontal="right" vertical="center" wrapText="1"/>
    </xf>
    <xf numFmtId="0" fontId="6" fillId="2" borderId="3" xfId="323" applyFont="1" applyFill="1" applyBorder="1" applyAlignment="1">
      <alignment horizontal="right"/>
    </xf>
    <xf numFmtId="0" fontId="6" fillId="2" borderId="3" xfId="323" applyFont="1" applyFill="1" applyBorder="1" applyAlignment="1">
      <alignment vertical="center" wrapText="1"/>
    </xf>
    <xf numFmtId="0" fontId="8" fillId="0" borderId="4" xfId="323" applyFont="1" applyFill="1" applyBorder="1" applyAlignment="1">
      <alignment vertical="center" wrapText="1"/>
    </xf>
    <xf numFmtId="0" fontId="8" fillId="0" borderId="4" xfId="323" applyFont="1" applyFill="1" applyBorder="1" applyAlignment="1">
      <alignment horizontal="right" vertical="center" wrapText="1"/>
    </xf>
    <xf numFmtId="166" fontId="8" fillId="0" borderId="4" xfId="323" applyNumberFormat="1" applyFont="1" applyFill="1" applyBorder="1" applyAlignment="1">
      <alignment horizontal="right" vertical="center" wrapText="1"/>
    </xf>
    <xf numFmtId="0" fontId="8" fillId="0" borderId="4" xfId="323" applyFont="1" applyFill="1" applyBorder="1" applyAlignment="1">
      <alignment horizontal="center" vertical="center"/>
    </xf>
    <xf numFmtId="0" fontId="8" fillId="2" borderId="1" xfId="323" applyFont="1" applyFill="1" applyBorder="1"/>
    <xf numFmtId="0" fontId="8" fillId="2" borderId="1" xfId="323" applyFont="1" applyFill="1" applyBorder="1" applyAlignment="1">
      <alignment vertical="center"/>
    </xf>
    <xf numFmtId="166" fontId="6" fillId="2" borderId="1" xfId="183" applyNumberFormat="1" applyFont="1" applyFill="1" applyBorder="1" applyAlignment="1">
      <alignment horizontal="right" vertical="center"/>
    </xf>
    <xf numFmtId="0" fontId="8" fillId="0" borderId="0" xfId="322" applyFont="1"/>
    <xf numFmtId="0" fontId="8" fillId="0" borderId="0" xfId="322" applyFont="1" applyAlignment="1">
      <alignment horizontal="center"/>
    </xf>
    <xf numFmtId="166" fontId="6" fillId="0" borderId="1" xfId="2" applyNumberFormat="1" applyFont="1" applyFill="1" applyBorder="1" applyAlignment="1">
      <alignment horizontal="center" vertical="center" wrapText="1"/>
    </xf>
    <xf numFmtId="43" fontId="6" fillId="0" borderId="1" xfId="2" applyFont="1" applyFill="1" applyBorder="1" applyAlignment="1">
      <alignment horizontal="center" vertical="center" wrapText="1"/>
    </xf>
    <xf numFmtId="3" fontId="6" fillId="0" borderId="9" xfId="305" applyNumberFormat="1" applyFont="1" applyFill="1" applyBorder="1" applyAlignment="1">
      <alignment horizontal="center" vertical="center" wrapText="1"/>
    </xf>
    <xf numFmtId="3" fontId="6" fillId="0" borderId="9" xfId="305" applyNumberFormat="1" applyFont="1" applyFill="1" applyBorder="1" applyAlignment="1">
      <alignment vertical="center" wrapText="1"/>
    </xf>
    <xf numFmtId="199" fontId="6" fillId="0" borderId="9" xfId="2" applyNumberFormat="1" applyFont="1" applyFill="1" applyBorder="1" applyAlignment="1">
      <alignment vertical="center" wrapText="1"/>
    </xf>
    <xf numFmtId="166" fontId="6" fillId="0" borderId="9" xfId="2" applyNumberFormat="1" applyFont="1" applyFill="1" applyBorder="1" applyAlignment="1">
      <alignment vertical="center" wrapText="1"/>
    </xf>
    <xf numFmtId="3" fontId="6" fillId="0" borderId="2" xfId="305" applyNumberFormat="1" applyFont="1" applyFill="1" applyBorder="1" applyAlignment="1">
      <alignment horizontal="center" vertical="center" wrapText="1"/>
    </xf>
    <xf numFmtId="199" fontId="6" fillId="0" borderId="2" xfId="2" applyNumberFormat="1" applyFont="1" applyFill="1" applyBorder="1" applyAlignment="1">
      <alignment vertical="center" wrapText="1"/>
    </xf>
    <xf numFmtId="166" fontId="6" fillId="0" borderId="2" xfId="2" applyNumberFormat="1" applyFont="1" applyFill="1" applyBorder="1" applyAlignment="1">
      <alignment vertical="center" wrapText="1"/>
    </xf>
    <xf numFmtId="3" fontId="8" fillId="0" borderId="3" xfId="305" applyNumberFormat="1" applyFont="1" applyFill="1" applyBorder="1" applyAlignment="1">
      <alignment horizontal="center" vertical="center" wrapText="1"/>
    </xf>
    <xf numFmtId="3" fontId="8" fillId="0" borderId="3" xfId="305" applyNumberFormat="1" applyFont="1" applyFill="1" applyBorder="1" applyAlignment="1">
      <alignment vertical="center" wrapText="1"/>
    </xf>
    <xf numFmtId="199" fontId="8" fillId="0" borderId="3" xfId="2" applyNumberFormat="1" applyFont="1" applyFill="1" applyBorder="1" applyAlignment="1">
      <alignment horizontal="center" vertical="center" wrapText="1"/>
    </xf>
    <xf numFmtId="166" fontId="8" fillId="0" borderId="3" xfId="2" applyNumberFormat="1" applyFont="1" applyFill="1" applyBorder="1" applyAlignment="1">
      <alignment horizontal="center" vertical="center" wrapText="1"/>
    </xf>
    <xf numFmtId="166" fontId="8" fillId="0" borderId="3" xfId="2" applyNumberFormat="1" applyFont="1" applyFill="1" applyBorder="1" applyAlignment="1">
      <alignment horizontal="right" vertical="center" wrapText="1"/>
    </xf>
    <xf numFmtId="3" fontId="6" fillId="0" borderId="3" xfId="305" applyNumberFormat="1" applyFont="1" applyFill="1" applyBorder="1" applyAlignment="1">
      <alignment horizontal="center" vertical="center" wrapText="1"/>
    </xf>
    <xf numFmtId="199" fontId="6" fillId="0" borderId="3" xfId="2" applyNumberFormat="1" applyFont="1" applyFill="1" applyBorder="1" applyAlignment="1">
      <alignment horizontal="center" vertical="center" wrapText="1"/>
    </xf>
    <xf numFmtId="166" fontId="6" fillId="0" borderId="3" xfId="2" applyNumberFormat="1" applyFont="1" applyFill="1" applyBorder="1" applyAlignment="1">
      <alignment horizontal="center" vertical="center" wrapText="1"/>
    </xf>
    <xf numFmtId="3" fontId="6" fillId="0" borderId="3" xfId="305" applyNumberFormat="1" applyFont="1" applyFill="1" applyBorder="1" applyAlignment="1">
      <alignment vertical="center" wrapText="1"/>
    </xf>
    <xf numFmtId="3" fontId="8" fillId="0" borderId="4" xfId="305" applyNumberFormat="1" applyFont="1" applyFill="1" applyBorder="1" applyAlignment="1">
      <alignment horizontal="center" vertical="center" wrapText="1"/>
    </xf>
    <xf numFmtId="3" fontId="8" fillId="0" borderId="4" xfId="305" applyNumberFormat="1" applyFont="1" applyFill="1" applyBorder="1" applyAlignment="1">
      <alignment vertical="center" wrapText="1"/>
    </xf>
    <xf numFmtId="199" fontId="8" fillId="0" borderId="4" xfId="2" applyNumberFormat="1" applyFont="1" applyFill="1" applyBorder="1" applyAlignment="1">
      <alignment horizontal="center" vertical="center" wrapText="1"/>
    </xf>
    <xf numFmtId="166" fontId="8" fillId="0" borderId="4" xfId="2" applyNumberFormat="1" applyFont="1" applyFill="1" applyBorder="1" applyAlignment="1">
      <alignment horizontal="center" vertical="center" wrapText="1"/>
    </xf>
    <xf numFmtId="3" fontId="8" fillId="0" borderId="0" xfId="305" applyNumberFormat="1" applyFont="1" applyFill="1" applyBorder="1" applyAlignment="1">
      <alignment horizontal="center" vertical="center" wrapText="1"/>
    </xf>
    <xf numFmtId="3" fontId="8" fillId="0" borderId="0" xfId="305" applyNumberFormat="1" applyFont="1" applyFill="1" applyBorder="1" applyAlignment="1">
      <alignment vertical="center" wrapText="1"/>
    </xf>
    <xf numFmtId="166" fontId="8" fillId="0" borderId="0" xfId="2" applyNumberFormat="1" applyFont="1" applyFill="1" applyBorder="1" applyAlignment="1">
      <alignment horizontal="center" vertical="center" wrapText="1"/>
    </xf>
    <xf numFmtId="43" fontId="8" fillId="0" borderId="0" xfId="2" applyFont="1" applyFill="1" applyBorder="1" applyAlignment="1">
      <alignment horizontal="center" vertical="center" wrapText="1"/>
    </xf>
    <xf numFmtId="166" fontId="18" fillId="0" borderId="1" xfId="0" applyNumberFormat="1" applyFont="1" applyFill="1" applyBorder="1" applyAlignment="1">
      <alignment horizontal="left" vertical="center" wrapText="1"/>
    </xf>
    <xf numFmtId="3" fontId="6" fillId="0" borderId="1" xfId="0" applyNumberFormat="1" applyFont="1" applyFill="1" applyBorder="1" applyAlignment="1">
      <alignment horizontal="right" vertical="center"/>
    </xf>
    <xf numFmtId="3" fontId="18" fillId="0" borderId="1" xfId="0" applyNumberFormat="1" applyFont="1" applyBorder="1" applyAlignment="1">
      <alignment horizontal="justify" vertical="center"/>
    </xf>
    <xf numFmtId="3" fontId="3"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6" fillId="0" borderId="13" xfId="0" applyFont="1" applyBorder="1" applyAlignment="1">
      <alignment horizontal="center"/>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118" fillId="0" borderId="0" xfId="0" applyFont="1" applyAlignment="1">
      <alignment horizontal="center" vertical="center" wrapText="1"/>
    </xf>
    <xf numFmtId="0" fontId="118" fillId="0" borderId="8" xfId="0" applyFont="1" applyBorder="1" applyAlignment="1">
      <alignment horizontal="right"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8" xfId="0" applyFont="1" applyBorder="1" applyAlignment="1">
      <alignment horizontal="center" vertical="center" wrapText="1"/>
    </xf>
    <xf numFmtId="0" fontId="117" fillId="2" borderId="0" xfId="322" applyFont="1" applyFill="1" applyAlignment="1">
      <alignment horizontal="center" vertical="center"/>
    </xf>
    <xf numFmtId="0" fontId="18" fillId="2" borderId="0" xfId="322" applyFont="1" applyFill="1" applyAlignment="1">
      <alignment horizontal="center" vertical="center"/>
    </xf>
    <xf numFmtId="0" fontId="6" fillId="2" borderId="1" xfId="322" applyFont="1" applyFill="1" applyBorder="1" applyAlignment="1">
      <alignment horizontal="center" vertical="center" wrapText="1"/>
    </xf>
    <xf numFmtId="0" fontId="8" fillId="2" borderId="3" xfId="323" applyFont="1" applyFill="1" applyBorder="1" applyAlignment="1">
      <alignment horizontal="left" vertical="center" wrapText="1"/>
    </xf>
    <xf numFmtId="0" fontId="8" fillId="2" borderId="3" xfId="323" applyFont="1" applyFill="1" applyBorder="1" applyAlignment="1">
      <alignment horizontal="center" vertical="center" wrapText="1"/>
    </xf>
    <xf numFmtId="0" fontId="8" fillId="0" borderId="3" xfId="323" applyFont="1" applyFill="1" applyBorder="1" applyAlignment="1">
      <alignment horizontal="left" vertical="center" wrapText="1"/>
    </xf>
    <xf numFmtId="0" fontId="8" fillId="0" borderId="3" xfId="323" applyFont="1" applyFill="1" applyBorder="1" applyAlignment="1">
      <alignment horizontal="center" vertical="center"/>
    </xf>
    <xf numFmtId="0" fontId="6" fillId="2" borderId="0" xfId="322" applyFont="1" applyFill="1" applyBorder="1" applyAlignment="1">
      <alignment horizontal="center" vertical="center" wrapText="1"/>
    </xf>
    <xf numFmtId="0" fontId="6" fillId="2" borderId="0" xfId="322" applyFont="1" applyFill="1" applyBorder="1" applyAlignment="1">
      <alignment horizontal="center" vertical="center"/>
    </xf>
    <xf numFmtId="0" fontId="118" fillId="2" borderId="8" xfId="322" applyFont="1" applyFill="1" applyBorder="1" applyAlignment="1">
      <alignment horizontal="center" vertical="center"/>
    </xf>
    <xf numFmtId="0" fontId="6" fillId="2" borderId="9" xfId="322" applyFont="1" applyFill="1" applyBorder="1" applyAlignment="1">
      <alignment horizontal="center" vertical="center" wrapText="1"/>
    </xf>
    <xf numFmtId="0" fontId="6" fillId="2" borderId="28" xfId="322" applyFont="1" applyFill="1" applyBorder="1" applyAlignment="1">
      <alignment horizontal="center" vertical="center" wrapText="1"/>
    </xf>
    <xf numFmtId="0" fontId="117" fillId="2" borderId="9" xfId="322" applyFont="1" applyFill="1" applyBorder="1" applyAlignment="1">
      <alignment horizontal="center" vertical="center" wrapText="1"/>
    </xf>
    <xf numFmtId="0" fontId="117" fillId="2" borderId="28" xfId="322" applyFont="1" applyFill="1" applyBorder="1" applyAlignment="1">
      <alignment horizontal="center" vertical="center" wrapText="1"/>
    </xf>
    <xf numFmtId="0" fontId="117" fillId="2" borderId="1" xfId="323" applyFont="1" applyFill="1" applyBorder="1" applyAlignment="1">
      <alignment horizontal="center" vertical="center" wrapText="1"/>
    </xf>
    <xf numFmtId="0" fontId="117" fillId="0" borderId="0" xfId="322" applyFont="1" applyAlignment="1">
      <alignment horizontal="center"/>
    </xf>
    <xf numFmtId="0" fontId="117" fillId="2" borderId="0" xfId="322" applyFont="1" applyFill="1" applyBorder="1" applyAlignment="1">
      <alignment horizontal="center" vertical="center" wrapText="1"/>
    </xf>
    <xf numFmtId="0" fontId="117" fillId="2" borderId="0" xfId="322" applyFont="1" applyFill="1" applyBorder="1" applyAlignment="1">
      <alignment horizontal="center" vertical="center"/>
    </xf>
    <xf numFmtId="0" fontId="120" fillId="2" borderId="8" xfId="322" applyFont="1" applyFill="1" applyBorder="1" applyAlignment="1">
      <alignment horizontal="center" vertical="center"/>
    </xf>
    <xf numFmtId="0" fontId="117" fillId="2" borderId="2" xfId="323" applyFont="1" applyFill="1" applyBorder="1" applyAlignment="1">
      <alignment horizontal="center" vertical="center" wrapText="1"/>
    </xf>
    <xf numFmtId="0" fontId="117" fillId="2" borderId="3" xfId="323" applyFont="1" applyFill="1" applyBorder="1" applyAlignment="1">
      <alignment horizontal="center" vertical="center" wrapText="1"/>
    </xf>
    <xf numFmtId="166" fontId="13" fillId="0" borderId="0" xfId="2" applyNumberFormat="1" applyFont="1" applyAlignment="1">
      <alignment horizontal="center"/>
    </xf>
    <xf numFmtId="3" fontId="6" fillId="0" borderId="30" xfId="305" applyNumberFormat="1" applyFont="1" applyFill="1" applyBorder="1" applyAlignment="1">
      <alignment horizontal="left" vertical="center" wrapText="1"/>
    </xf>
    <xf numFmtId="3" fontId="6" fillId="0" borderId="31" xfId="305" applyNumberFormat="1" applyFont="1" applyFill="1" applyBorder="1" applyAlignment="1">
      <alignment horizontal="left" vertical="center" wrapText="1"/>
    </xf>
    <xf numFmtId="3" fontId="6" fillId="0" borderId="32" xfId="305" applyNumberFormat="1" applyFont="1" applyFill="1" applyBorder="1" applyAlignment="1">
      <alignment horizontal="left" vertical="center" wrapText="1"/>
    </xf>
    <xf numFmtId="3" fontId="6" fillId="0" borderId="33" xfId="305" applyNumberFormat="1" applyFont="1" applyFill="1" applyBorder="1" applyAlignment="1">
      <alignment horizontal="left" vertical="center" wrapText="1"/>
    </xf>
    <xf numFmtId="0" fontId="6" fillId="0" borderId="0" xfId="305" applyFont="1" applyFill="1" applyBorder="1" applyAlignment="1">
      <alignment horizontal="center" vertical="center" wrapText="1"/>
    </xf>
    <xf numFmtId="0" fontId="118" fillId="0" borderId="8" xfId="305" applyFont="1" applyFill="1" applyBorder="1" applyAlignment="1">
      <alignment horizontal="center" vertical="center" wrapText="1"/>
    </xf>
    <xf numFmtId="0" fontId="117" fillId="0" borderId="9" xfId="305" applyFont="1" applyFill="1" applyBorder="1" applyAlignment="1">
      <alignment horizontal="center" vertical="center" wrapText="1"/>
    </xf>
    <xf numFmtId="0" fontId="117" fillId="0" borderId="28" xfId="305" applyFont="1" applyFill="1" applyBorder="1" applyAlignment="1">
      <alignment horizontal="center" vertical="center" wrapText="1"/>
    </xf>
    <xf numFmtId="3" fontId="6" fillId="0" borderId="9" xfId="305" applyNumberFormat="1" applyFont="1" applyFill="1" applyBorder="1" applyAlignment="1">
      <alignment horizontal="center" vertical="center" wrapText="1"/>
    </xf>
    <xf numFmtId="3" fontId="6" fillId="0" borderId="28" xfId="305" applyNumberFormat="1" applyFont="1" applyFill="1" applyBorder="1" applyAlignment="1">
      <alignment horizontal="center" vertical="center" wrapText="1"/>
    </xf>
    <xf numFmtId="199" fontId="6" fillId="0" borderId="9" xfId="2" applyNumberFormat="1" applyFont="1" applyFill="1" applyBorder="1" applyAlignment="1">
      <alignment horizontal="center" vertical="center" wrapText="1"/>
    </xf>
    <xf numFmtId="199" fontId="6" fillId="0" borderId="28" xfId="2" applyNumberFormat="1" applyFont="1" applyFill="1" applyBorder="1" applyAlignment="1">
      <alignment horizontal="center" vertical="center" wrapText="1"/>
    </xf>
    <xf numFmtId="43" fontId="6" fillId="0" borderId="10" xfId="2" applyFont="1" applyFill="1" applyBorder="1" applyAlignment="1">
      <alignment horizontal="center" vertical="center" wrapText="1"/>
    </xf>
    <xf numFmtId="43" fontId="6" fillId="0" borderId="11" xfId="2" applyFont="1" applyFill="1" applyBorder="1" applyAlignment="1">
      <alignment horizontal="center" vertical="center" wrapText="1"/>
    </xf>
    <xf numFmtId="43" fontId="6" fillId="0" borderId="29" xfId="2" applyFont="1" applyFill="1" applyBorder="1" applyAlignment="1">
      <alignment horizontal="center" vertical="center" wrapText="1"/>
    </xf>
    <xf numFmtId="3" fontId="10" fillId="0" borderId="0" xfId="0" applyNumberFormat="1" applyFont="1" applyAlignment="1">
      <alignment horizontal="center" vertical="center"/>
    </xf>
    <xf numFmtId="3" fontId="10" fillId="0" borderId="0" xfId="0" applyNumberFormat="1" applyFont="1" applyAlignment="1">
      <alignment horizontal="center" vertical="center" wrapText="1"/>
    </xf>
    <xf numFmtId="3" fontId="3" fillId="0" borderId="0" xfId="0" applyNumberFormat="1" applyFont="1" applyAlignment="1">
      <alignment horizontal="center" vertical="center"/>
    </xf>
    <xf numFmtId="0" fontId="3" fillId="2" borderId="0" xfId="0" applyFont="1" applyFill="1" applyBorder="1" applyAlignment="1">
      <alignment horizontal="center" vertical="center"/>
    </xf>
    <xf numFmtId="3"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xf>
    <xf numFmtId="3" fontId="11" fillId="0" borderId="1" xfId="0" applyNumberFormat="1" applyFont="1" applyBorder="1" applyAlignment="1">
      <alignment horizontal="center" vertical="center" wrapText="1"/>
    </xf>
    <xf numFmtId="3" fontId="11" fillId="0" borderId="10"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12" fillId="0" borderId="0" xfId="0" applyNumberFormat="1" applyFont="1" applyAlignment="1">
      <alignment horizontal="center" vertical="center" wrapText="1"/>
    </xf>
    <xf numFmtId="3" fontId="20" fillId="0" borderId="0" xfId="0" applyNumberFormat="1" applyFont="1" applyAlignment="1">
      <alignment horizontal="justify" vertical="center" wrapText="1"/>
    </xf>
    <xf numFmtId="3" fontId="14" fillId="0" borderId="0" xfId="0" applyNumberFormat="1" applyFont="1" applyAlignment="1">
      <alignment horizontal="justify" vertical="center" wrapText="1"/>
    </xf>
    <xf numFmtId="3" fontId="11" fillId="0" borderId="8"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3" fontId="11" fillId="0" borderId="9"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3" fontId="11" fillId="0" borderId="12" xfId="0" applyNumberFormat="1" applyFont="1" applyBorder="1" applyAlignment="1">
      <alignment horizontal="center" vertical="center" wrapText="1"/>
    </xf>
    <xf numFmtId="3" fontId="11" fillId="0" borderId="13" xfId="0" applyNumberFormat="1" applyFont="1" applyBorder="1" applyAlignment="1">
      <alignment horizontal="center" vertical="center" wrapText="1"/>
    </xf>
    <xf numFmtId="3" fontId="11" fillId="0" borderId="14" xfId="0" applyNumberFormat="1" applyFont="1" applyBorder="1" applyAlignment="1">
      <alignment horizontal="center" vertical="center" wrapText="1"/>
    </xf>
  </cellXfs>
  <cellStyles count="424">
    <cellStyle name="          _x000d__x000a_shell=progman.exe_x000d__x000a_m" xfId="3"/>
    <cellStyle name="#,##0" xfId="4"/>
    <cellStyle name="??" xfId="5"/>
    <cellStyle name="?? [0.00]_PRODUCT DETAIL Q1" xfId="6"/>
    <cellStyle name="?? [0]" xfId="7"/>
    <cellStyle name="?? [0] 2" xfId="8"/>
    <cellStyle name="?? 2" xfId="9"/>
    <cellStyle name="?? 3" xfId="10"/>
    <cellStyle name="?? 4" xfId="11"/>
    <cellStyle name="?? 5" xfId="12"/>
    <cellStyle name="?? 6" xfId="13"/>
    <cellStyle name="?? 7" xfId="14"/>
    <cellStyle name="?? 8" xfId="15"/>
    <cellStyle name="?? 9" xfId="16"/>
    <cellStyle name="?_x001d_??%U©÷u&amp;H©÷9_x0008_? s_x000a__x0007__x0001__x0001_" xfId="17"/>
    <cellStyle name="???? [0.00]_PRODUCT DETAIL Q1" xfId="18"/>
    <cellStyle name="????_PRODUCT DETAIL Q1" xfId="19"/>
    <cellStyle name="???[0]_?? DI" xfId="20"/>
    <cellStyle name="???_?? DI" xfId="21"/>
    <cellStyle name="??[0]_BRE" xfId="22"/>
    <cellStyle name="??_ ??? ???? " xfId="23"/>
    <cellStyle name="??A? [0]_ÿÿÿÿÿÿ_1_¢¬???¢â? " xfId="24"/>
    <cellStyle name="??A?_ÿÿÿÿÿÿ_1_¢¬???¢â? " xfId="25"/>
    <cellStyle name="?¡±¢¥?_?¨ù??¢´¢¥_¢¬???¢â? " xfId="26"/>
    <cellStyle name="?ðÇ%U?&amp;H?_x0008_?s_x000a__x0007__x0001__x0001_" xfId="27"/>
    <cellStyle name="_Huong CHI tieu Nhiem vu CTMTQG 2014(1)" xfId="28"/>
    <cellStyle name="_KH.DTC.gd2016-2020 tinh (T2-2015)" xfId="29"/>
    <cellStyle name="•W€_STDFOR" xfId="30"/>
    <cellStyle name="•W_’·Šú‰p•¶" xfId="31"/>
    <cellStyle name="W_STDFOR" xfId="32"/>
    <cellStyle name="0.0" xfId="33"/>
    <cellStyle name="0.00" xfId="34"/>
    <cellStyle name="1" xfId="35"/>
    <cellStyle name="1_Cau thuy dien Ban La (Cu Anh)" xfId="36"/>
    <cellStyle name="1_Cau thuy dien Ban La (Cu Anh) 2" xfId="37"/>
    <cellStyle name="1_Du toan 558 (Km17+508.12 - Km 22)" xfId="38"/>
    <cellStyle name="1_Du toan 558 (Km17+508.12 - Km 22) 2" xfId="39"/>
    <cellStyle name="1_ÿÿÿÿÿ" xfId="40"/>
    <cellStyle name="2" xfId="41"/>
    <cellStyle name="2_Cau thuy dien Ban La (Cu Anh)" xfId="42"/>
    <cellStyle name="2_Cau thuy dien Ban La (Cu Anh) 2" xfId="43"/>
    <cellStyle name="2_Du toan 558 (Km17+508.12 - Km 22)" xfId="44"/>
    <cellStyle name="2_Du toan 558 (Km17+508.12 - Km 22) 2" xfId="45"/>
    <cellStyle name="2_ÿÿÿÿÿ" xfId="46"/>
    <cellStyle name="20% - Accent1 2" xfId="47"/>
    <cellStyle name="20% - Accent2 2" xfId="48"/>
    <cellStyle name="20% - Accent3 2" xfId="49"/>
    <cellStyle name="20% - Accent4 2" xfId="50"/>
    <cellStyle name="20% - Accent5 2" xfId="51"/>
    <cellStyle name="20% - Accent6 2" xfId="52"/>
    <cellStyle name="20% - Nhấn1" xfId="53"/>
    <cellStyle name="20% - Nhấn2" xfId="54"/>
    <cellStyle name="20% - Nhấn3" xfId="55"/>
    <cellStyle name="20% - Nhấn4" xfId="56"/>
    <cellStyle name="20% - Nhấn5" xfId="57"/>
    <cellStyle name="20% - Nhấn6" xfId="58"/>
    <cellStyle name="3" xfId="59"/>
    <cellStyle name="3_Cau thuy dien Ban La (Cu Anh)" xfId="60"/>
    <cellStyle name="3_Cau thuy dien Ban La (Cu Anh) 2" xfId="61"/>
    <cellStyle name="3_Du toan 558 (Km17+508.12 - Km 22)" xfId="62"/>
    <cellStyle name="3_Du toan 558 (Km17+508.12 - Km 22) 2" xfId="63"/>
    <cellStyle name="3_ÿÿÿÿÿ" xfId="64"/>
    <cellStyle name="4" xfId="65"/>
    <cellStyle name="4_Cau thuy dien Ban La (Cu Anh)" xfId="66"/>
    <cellStyle name="4_Cau thuy dien Ban La (Cu Anh) 2" xfId="67"/>
    <cellStyle name="4_Du toan 558 (Km17+508.12 - Km 22)" xfId="68"/>
    <cellStyle name="4_Du toan 558 (Km17+508.12 - Km 22) 2" xfId="69"/>
    <cellStyle name="4_ÿÿÿÿÿ" xfId="70"/>
    <cellStyle name="40% - Accent1 2" xfId="71"/>
    <cellStyle name="40% - Accent2 2" xfId="72"/>
    <cellStyle name="40% - Accent3 2" xfId="73"/>
    <cellStyle name="40% - Accent4 2" xfId="74"/>
    <cellStyle name="40% - Accent5 2" xfId="75"/>
    <cellStyle name="40% - Accent6 2" xfId="76"/>
    <cellStyle name="40% - Nhấn1" xfId="77"/>
    <cellStyle name="40% - Nhấn2" xfId="78"/>
    <cellStyle name="40% - Nhấn3" xfId="79"/>
    <cellStyle name="40% - Nhấn4" xfId="80"/>
    <cellStyle name="40% - Nhấn5" xfId="81"/>
    <cellStyle name="40% - Nhấn6" xfId="82"/>
    <cellStyle name="6" xfId="83"/>
    <cellStyle name="60% - Accent1 2" xfId="84"/>
    <cellStyle name="60% - Accent2 2" xfId="85"/>
    <cellStyle name="60% - Accent3 2" xfId="86"/>
    <cellStyle name="60% - Accent4 2" xfId="87"/>
    <cellStyle name="60% - Accent5 2" xfId="88"/>
    <cellStyle name="60% - Accent6 2" xfId="89"/>
    <cellStyle name="60% - Nhấn1" xfId="90"/>
    <cellStyle name="60% - Nhấn2" xfId="91"/>
    <cellStyle name="60% - Nhấn3" xfId="92"/>
    <cellStyle name="60% - Nhấn4" xfId="93"/>
    <cellStyle name="60% - Nhấn5" xfId="94"/>
    <cellStyle name="60% - Nhấn6" xfId="95"/>
    <cellStyle name="Accent1 2" xfId="96"/>
    <cellStyle name="Accent2 2" xfId="97"/>
    <cellStyle name="Accent3 2" xfId="98"/>
    <cellStyle name="Accent4 2" xfId="99"/>
    <cellStyle name="Accent5 2" xfId="100"/>
    <cellStyle name="Accent6 2" xfId="101"/>
    <cellStyle name="ÅëÈ­ [0]_¿ì¹°Åë" xfId="102"/>
    <cellStyle name="AeE­ [0]_INQUIRY ¿µ¾÷AßAø " xfId="103"/>
    <cellStyle name="ÅëÈ­ [0]_S" xfId="104"/>
    <cellStyle name="ÅëÈ­_¿ì¹°Åë" xfId="105"/>
    <cellStyle name="AeE­_INQUIRY ¿µ¾÷AßAø " xfId="106"/>
    <cellStyle name="ÅëÈ­_S" xfId="107"/>
    <cellStyle name="ÄÞ¸¶ [0]_¿ì¹°Åë" xfId="108"/>
    <cellStyle name="AÞ¸¶ [0]_INQUIRY ¿?¾÷AßAø " xfId="109"/>
    <cellStyle name="ÄÞ¸¶ [0]_S" xfId="110"/>
    <cellStyle name="ÄÞ¸¶_¿ì¹°Åë" xfId="111"/>
    <cellStyle name="AÞ¸¶_INQUIRY ¿?¾÷AßAø " xfId="112"/>
    <cellStyle name="ÄÞ¸¶_S" xfId="113"/>
    <cellStyle name="Bad 2" xfId="114"/>
    <cellStyle name="C?AØ_¿?¾÷CoE² " xfId="115"/>
    <cellStyle name="Ç¥ÁØ_´çÃÊ±¸ÀÔ»ý»ê" xfId="116"/>
    <cellStyle name="C￥AØ_¿μ¾÷CoE² " xfId="117"/>
    <cellStyle name="Ç¥ÁØ_PO0862_bldg_BQ" xfId="118"/>
    <cellStyle name="C￥AØ_Sheet1_¿μ¾÷CoE² " xfId="119"/>
    <cellStyle name="Calc Currency (0)" xfId="120"/>
    <cellStyle name="Calc Currency (0) 2" xfId="121"/>
    <cellStyle name="Calc Currency (0) 3" xfId="122"/>
    <cellStyle name="Calculation 2" xfId="123"/>
    <cellStyle name="category" xfId="124"/>
    <cellStyle name="Check Cell 2" xfId="125"/>
    <cellStyle name="Comma" xfId="2" builtinId="3"/>
    <cellStyle name="Comma [0] 2" xfId="126"/>
    <cellStyle name="Comma [0] 3" xfId="127"/>
    <cellStyle name="Comma [0] 4" xfId="128"/>
    <cellStyle name="Comma [0] 5" xfId="129"/>
    <cellStyle name="Comma [0] 6" xfId="130"/>
    <cellStyle name="Comma 10" xfId="131"/>
    <cellStyle name="Comma 10 10" xfId="132"/>
    <cellStyle name="Comma 10 10 2" xfId="133"/>
    <cellStyle name="Comma 10 10 3" xfId="134"/>
    <cellStyle name="Comma 10 10 4" xfId="135"/>
    <cellStyle name="Comma 10 2" xfId="136"/>
    <cellStyle name="Comma 11" xfId="137"/>
    <cellStyle name="Comma 11 2" xfId="138"/>
    <cellStyle name="Comma 12" xfId="139"/>
    <cellStyle name="Comma 12 2" xfId="140"/>
    <cellStyle name="Comma 13" xfId="141"/>
    <cellStyle name="Comma 13 2" xfId="142"/>
    <cellStyle name="Comma 14" xfId="143"/>
    <cellStyle name="Comma 14 2" xfId="144"/>
    <cellStyle name="Comma 15" xfId="145"/>
    <cellStyle name="Comma 15 2" xfId="146"/>
    <cellStyle name="Comma 16" xfId="147"/>
    <cellStyle name="Comma 17" xfId="148"/>
    <cellStyle name="Comma 17 2" xfId="149"/>
    <cellStyle name="Comma 17 2 2" xfId="150"/>
    <cellStyle name="Comma 17 2 3" xfId="151"/>
    <cellStyle name="Comma 18" xfId="152"/>
    <cellStyle name="Comma 18 2" xfId="153"/>
    <cellStyle name="Comma 19" xfId="154"/>
    <cellStyle name="Comma 2" xfId="1"/>
    <cellStyle name="Comma 2 2" xfId="155"/>
    <cellStyle name="Comma 2 2 2" xfId="156"/>
    <cellStyle name="Comma 2 2 3" xfId="157"/>
    <cellStyle name="Comma 2 28" xfId="158"/>
    <cellStyle name="Comma 2 3" xfId="159"/>
    <cellStyle name="Comma 2 4" xfId="160"/>
    <cellStyle name="Comma 2 5" xfId="161"/>
    <cellStyle name="Comma 2 6" xfId="162"/>
    <cellStyle name="Comma 20" xfId="163"/>
    <cellStyle name="Comma 21" xfId="164"/>
    <cellStyle name="Comma 22" xfId="165"/>
    <cellStyle name="Comma 23" xfId="166"/>
    <cellStyle name="Comma 24" xfId="167"/>
    <cellStyle name="Comma 24 2" xfId="168"/>
    <cellStyle name="Comma 24 3" xfId="169"/>
    <cellStyle name="Comma 25" xfId="170"/>
    <cellStyle name="Comma 26" xfId="171"/>
    <cellStyle name="Comma 27" xfId="172"/>
    <cellStyle name="Comma 28" xfId="173"/>
    <cellStyle name="Comma 29" xfId="174"/>
    <cellStyle name="Comma 3" xfId="175"/>
    <cellStyle name="Comma 3 2" xfId="176"/>
    <cellStyle name="Comma 3 2 2" xfId="177"/>
    <cellStyle name="Comma 3 2 3" xfId="178"/>
    <cellStyle name="Comma 3 3" xfId="179"/>
    <cellStyle name="Comma 30" xfId="180"/>
    <cellStyle name="Comma 31" xfId="181"/>
    <cellStyle name="Comma 32" xfId="182"/>
    <cellStyle name="Comma 32 2" xfId="183"/>
    <cellStyle name="Comma 4" xfId="184"/>
    <cellStyle name="Comma 4 2" xfId="185"/>
    <cellStyle name="Comma 4 20" xfId="186"/>
    <cellStyle name="Comma 5" xfId="187"/>
    <cellStyle name="Comma 5 2" xfId="188"/>
    <cellStyle name="Comma 5 2 2" xfId="189"/>
    <cellStyle name="Comma 5 3" xfId="190"/>
    <cellStyle name="Comma 6" xfId="191"/>
    <cellStyle name="Comma 6 2" xfId="192"/>
    <cellStyle name="Comma 6 3" xfId="193"/>
    <cellStyle name="Comma 7" xfId="194"/>
    <cellStyle name="Comma 7 2" xfId="195"/>
    <cellStyle name="Comma 8" xfId="196"/>
    <cellStyle name="Comma 8 2" xfId="197"/>
    <cellStyle name="Comma 9" xfId="198"/>
    <cellStyle name="Comma 9 2" xfId="199"/>
    <cellStyle name="Comma0" xfId="200"/>
    <cellStyle name="Currency 2" xfId="201"/>
    <cellStyle name="Currency0" xfId="202"/>
    <cellStyle name="Date" xfId="203"/>
    <cellStyle name="Đầu ra" xfId="204"/>
    <cellStyle name="Đầu vào" xfId="205"/>
    <cellStyle name="Đề mục 1" xfId="206"/>
    <cellStyle name="Đề mục 2" xfId="207"/>
    <cellStyle name="Đề mục 3" xfId="208"/>
    <cellStyle name="Đề mục 4" xfId="209"/>
    <cellStyle name="Dezimal [0]_UXO VII" xfId="210"/>
    <cellStyle name="Dezimal_UXO VII" xfId="211"/>
    <cellStyle name="Euro" xfId="212"/>
    <cellStyle name="Explanatory Text 2" xfId="213"/>
    <cellStyle name="Fixed" xfId="214"/>
    <cellStyle name="Ghi chú" xfId="215"/>
    <cellStyle name="Good 2" xfId="216"/>
    <cellStyle name="Grey" xfId="217"/>
    <cellStyle name="Grey 2" xfId="218"/>
    <cellStyle name="HEADER" xfId="219"/>
    <cellStyle name="Header1" xfId="220"/>
    <cellStyle name="Header2" xfId="221"/>
    <cellStyle name="Heading 1 2" xfId="222"/>
    <cellStyle name="Heading 1 3" xfId="223"/>
    <cellStyle name="Heading 2 2" xfId="224"/>
    <cellStyle name="Heading 2 3" xfId="225"/>
    <cellStyle name="Heading 3 2" xfId="226"/>
    <cellStyle name="Heading 4 2" xfId="227"/>
    <cellStyle name="Heading1" xfId="228"/>
    <cellStyle name="Heading2" xfId="229"/>
    <cellStyle name="Hoa-Scholl" xfId="230"/>
    <cellStyle name="Hyperlink_Nhu%20cau%20KH%202010%20%28ODA%29(1) 2" xfId="231"/>
    <cellStyle name="Input [yellow]" xfId="232"/>
    <cellStyle name="Input [yellow] 2" xfId="233"/>
    <cellStyle name="Input 2" xfId="234"/>
    <cellStyle name="Kiểm tra Ô" xfId="235"/>
    <cellStyle name="Ledger 17 x 11 in" xfId="236"/>
    <cellStyle name="Ledger 17 x 11 in 2" xfId="237"/>
    <cellStyle name="Ledger 17 x 11 in 3" xfId="238"/>
    <cellStyle name="Ledger 17 x 11 in 4" xfId="239"/>
    <cellStyle name="Ledger 17 x 11 in_MTQG" xfId="240"/>
    <cellStyle name="Linked Cell 2" xfId="241"/>
    <cellStyle name="Migliaia (0)_CALPREZZ" xfId="242"/>
    <cellStyle name="Migliaia_ PESO ELETTR." xfId="243"/>
    <cellStyle name="Millares [0]_Well Timing" xfId="244"/>
    <cellStyle name="Millares_Well Timing" xfId="245"/>
    <cellStyle name="Model" xfId="246"/>
    <cellStyle name="moi" xfId="247"/>
    <cellStyle name="moi 2" xfId="248"/>
    <cellStyle name="moi 3" xfId="249"/>
    <cellStyle name="Moneda [0]_Well Timing" xfId="250"/>
    <cellStyle name="Moneda_Well Timing" xfId="251"/>
    <cellStyle name="n" xfId="252"/>
    <cellStyle name="Neutral 2" xfId="253"/>
    <cellStyle name="Nhấn1" xfId="254"/>
    <cellStyle name="Nhấn2" xfId="255"/>
    <cellStyle name="Nhấn3" xfId="256"/>
    <cellStyle name="Nhấn4" xfId="257"/>
    <cellStyle name="Nhấn5" xfId="258"/>
    <cellStyle name="Nhấn6" xfId="259"/>
    <cellStyle name="Normal" xfId="0" builtinId="0"/>
    <cellStyle name="Normal - Style1" xfId="260"/>
    <cellStyle name="Normal - Style1 2" xfId="261"/>
    <cellStyle name="Normal - Style1 3" xfId="262"/>
    <cellStyle name="Normal 10" xfId="263"/>
    <cellStyle name="Normal 10 2" xfId="264"/>
    <cellStyle name="Normal 10 7" xfId="265"/>
    <cellStyle name="Normal 11" xfId="266"/>
    <cellStyle name="Normal 11 2" xfId="267"/>
    <cellStyle name="Normal 12" xfId="268"/>
    <cellStyle name="Normal 13" xfId="269"/>
    <cellStyle name="Normal 14" xfId="270"/>
    <cellStyle name="Normal 15" xfId="271"/>
    <cellStyle name="Normal 16" xfId="272"/>
    <cellStyle name="Normal 17" xfId="273"/>
    <cellStyle name="Normal 18" xfId="274"/>
    <cellStyle name="Normal 18 2" xfId="275"/>
    <cellStyle name="Normal 19" xfId="276"/>
    <cellStyle name="Normal 19 2" xfId="277"/>
    <cellStyle name="Normal 2" xfId="278"/>
    <cellStyle name="Normal 2 2" xfId="279"/>
    <cellStyle name="Normal 2 2 2" xfId="280"/>
    <cellStyle name="Normal 2 2 2 2" xfId="281"/>
    <cellStyle name="Normal 2 23" xfId="282"/>
    <cellStyle name="Normal 2 3" xfId="283"/>
    <cellStyle name="Normal 2 3 2" xfId="284"/>
    <cellStyle name="Normal 2 3 3" xfId="285"/>
    <cellStyle name="Normal 2 3_MTQG" xfId="286"/>
    <cellStyle name="Normal 2 4" xfId="287"/>
    <cellStyle name="Normal 2 4 2" xfId="288"/>
    <cellStyle name="Normal 2 5" xfId="289"/>
    <cellStyle name="Normal 2_Bang bieu" xfId="290"/>
    <cellStyle name="Normal 20" xfId="291"/>
    <cellStyle name="Normal 20 2" xfId="292"/>
    <cellStyle name="Normal 20 3" xfId="293"/>
    <cellStyle name="Normal 20_16.4.13. QD Phan bo Von NTM 2016 (PL)" xfId="294"/>
    <cellStyle name="Normal 21" xfId="295"/>
    <cellStyle name="Normal 22" xfId="296"/>
    <cellStyle name="Normal 23" xfId="297"/>
    <cellStyle name="Normal 23 2" xfId="298"/>
    <cellStyle name="Normal 23 3" xfId="299"/>
    <cellStyle name="Normal 23 4" xfId="300"/>
    <cellStyle name="Normal 23 5" xfId="301"/>
    <cellStyle name="Normal 24" xfId="302"/>
    <cellStyle name="Normal 24 2" xfId="303"/>
    <cellStyle name="Normal 24 3" xfId="304"/>
    <cellStyle name="Normal 24_phu luc ngay 11.4.2016 co TPCP gui UBND tinh kem theo cv so 90 VPDP" xfId="305"/>
    <cellStyle name="Normal 25" xfId="306"/>
    <cellStyle name="Normal 26" xfId="307"/>
    <cellStyle name="Normal 27" xfId="308"/>
    <cellStyle name="Normal 28" xfId="309"/>
    <cellStyle name="Normal 29" xfId="310"/>
    <cellStyle name="Normal 3" xfId="311"/>
    <cellStyle name="Normal 3 2" xfId="312"/>
    <cellStyle name="Normal 3 2 3 2" xfId="313"/>
    <cellStyle name="Normal 3 3" xfId="314"/>
    <cellStyle name="Normal 3 4" xfId="315"/>
    <cellStyle name="Normal 3 4 2" xfId="316"/>
    <cellStyle name="Normal 3 4 3" xfId="317"/>
    <cellStyle name="Normal 3 4_16.4.13. QD Phan bo Von NTM 2016 (PL)" xfId="318"/>
    <cellStyle name="Normal 3 5" xfId="319"/>
    <cellStyle name="Normal 30" xfId="320"/>
    <cellStyle name="Normal 31" xfId="321"/>
    <cellStyle name="Normal 32" xfId="322"/>
    <cellStyle name="Normal 32 2" xfId="323"/>
    <cellStyle name="Normal 33" xfId="324"/>
    <cellStyle name="Normal 34" xfId="325"/>
    <cellStyle name="Normal 35" xfId="326"/>
    <cellStyle name="Normal 36" xfId="327"/>
    <cellStyle name="Normal 37" xfId="328"/>
    <cellStyle name="Normal 38" xfId="329"/>
    <cellStyle name="Normal 39" xfId="330"/>
    <cellStyle name="Normal 4" xfId="331"/>
    <cellStyle name="Normal 4 2" xfId="332"/>
    <cellStyle name="Normal 4 2 2" xfId="333"/>
    <cellStyle name="Normal 4 3" xfId="334"/>
    <cellStyle name="Normal 4 3 2" xfId="335"/>
    <cellStyle name="Normal 4 4" xfId="336"/>
    <cellStyle name="Normal 4_16.4.13. QD Phan bo Von NTM 2016 (PL)" xfId="337"/>
    <cellStyle name="Normal 40" xfId="338"/>
    <cellStyle name="Normal 5" xfId="339"/>
    <cellStyle name="Normal 5 2" xfId="340"/>
    <cellStyle name="Normal 6" xfId="341"/>
    <cellStyle name="Normal 6 2" xfId="342"/>
    <cellStyle name="Normal 7" xfId="343"/>
    <cellStyle name="Normal 7 2" xfId="344"/>
    <cellStyle name="Normal 8" xfId="345"/>
    <cellStyle name="Normal 8 2" xfId="346"/>
    <cellStyle name="Normal 9" xfId="347"/>
    <cellStyle name="Normal 9 2" xfId="348"/>
    <cellStyle name="Normal 9 2 2" xfId="349"/>
    <cellStyle name="Normal 9 3" xfId="350"/>
    <cellStyle name="Normal 9_BieuHD2016-2020Tquang2(OK)" xfId="351"/>
    <cellStyle name="Normal1" xfId="352"/>
    <cellStyle name="Normale_ PESO ELETTR." xfId="353"/>
    <cellStyle name="Note 2" xfId="354"/>
    <cellStyle name="Ô Được nối kết" xfId="355"/>
    <cellStyle name="Œ…‹æØ‚è [0.00]_laroux" xfId="356"/>
    <cellStyle name="Œ…‹æØ‚è_laroux" xfId="357"/>
    <cellStyle name="oft Excel]_x000d__x000a_Comment=The open=/f lines load custom functions into the Paste Function list._x000d__x000a_Maximized=2_x000d__x000a_Basics=1_x000d__x000a_A" xfId="358"/>
    <cellStyle name="oft Excel]_x000d__x000a_Comment=The open=/f lines load custom functions into the Paste Function list._x000d__x000a_Maximized=3_x000d__x000a_Basics=1_x000d__x000a_A" xfId="359"/>
    <cellStyle name="omma [0]_Mktg Prog" xfId="360"/>
    <cellStyle name="ormal_Sheet1_1" xfId="361"/>
    <cellStyle name="Output 2" xfId="362"/>
    <cellStyle name="Percent [2]" xfId="363"/>
    <cellStyle name="Percent [2] 2" xfId="364"/>
    <cellStyle name="Percent [2] 3" xfId="365"/>
    <cellStyle name="Percent 10" xfId="366"/>
    <cellStyle name="Percent 2" xfId="367"/>
    <cellStyle name="Percent 2 2" xfId="368"/>
    <cellStyle name="Percent 3" xfId="369"/>
    <cellStyle name="Percent 4" xfId="370"/>
    <cellStyle name="Percent 4 2" xfId="371"/>
    <cellStyle name="Percent 5" xfId="372"/>
    <cellStyle name="s]_x000d__x000a_spooler=yes_x000d__x000a_load=_x000d__x000a_Beep=yes_x000d__x000a_NullPort=None_x000d__x000a_BorderWidth=3_x000d__x000a_CursorBlinkRate=1200_x000d__x000a_DoubleClickSpeed=452_x000d__x000a_Programs=co" xfId="373"/>
    <cellStyle name="style" xfId="374"/>
    <cellStyle name="Style 1" xfId="375"/>
    <cellStyle name="subhead" xfId="376"/>
    <cellStyle name="T" xfId="377"/>
    <cellStyle name="th" xfId="378"/>
    <cellStyle name="þ_x001d_ð·_x000c_æþ'_x000d_ßþU_x0001_Ø_x0005_ü_x0014__x0007__x0001__x0001_" xfId="379"/>
    <cellStyle name="þ_x001d_ðÇ%Uý—&amp;Hý9_x0008_Ÿ s_x000a__x0007__x0001__x0001_" xfId="380"/>
    <cellStyle name="Tiêu đề" xfId="381"/>
    <cellStyle name="Tính toán" xfId="382"/>
    <cellStyle name="Title 2" xfId="383"/>
    <cellStyle name="Tổng" xfId="384"/>
    <cellStyle name="Tốt" xfId="385"/>
    <cellStyle name="Total 2" xfId="386"/>
    <cellStyle name="Total 3" xfId="387"/>
    <cellStyle name="Trung tính" xfId="388"/>
    <cellStyle name="Valuta (0)_CALPREZZ" xfId="389"/>
    <cellStyle name="Valuta_ PESO ELETTR." xfId="390"/>
    <cellStyle name="Văn bản Cảnh báo" xfId="391"/>
    <cellStyle name="Văn bản Giải thích" xfId="392"/>
    <cellStyle name="viet" xfId="393"/>
    <cellStyle name="viet2" xfId="394"/>
    <cellStyle name="Währung [0]_UXO VII" xfId="395"/>
    <cellStyle name="Währung_UXO VII" xfId="396"/>
    <cellStyle name="Warning Text 2" xfId="397"/>
    <cellStyle name="Xấu" xfId="398"/>
    <cellStyle name="xuan" xfId="399"/>
    <cellStyle name=" [0.00]_ Att. 1- Cover" xfId="400"/>
    <cellStyle name="_ Att. 1- Cover" xfId="401"/>
    <cellStyle name="?_ Att. 1- Cover" xfId="402"/>
    <cellStyle name="똿뗦먛귟 [0.00]_PRODUCT DETAIL Q1" xfId="403"/>
    <cellStyle name="똿뗦먛귟_PRODUCT DETAIL Q1" xfId="404"/>
    <cellStyle name="믅됞 [0.00]_PRODUCT DETAIL Q1" xfId="405"/>
    <cellStyle name="믅됞_PRODUCT DETAIL Q1" xfId="406"/>
    <cellStyle name="백분율_95" xfId="407"/>
    <cellStyle name="뷭?_BOOKSHIP" xfId="408"/>
    <cellStyle name="안건회계법인" xfId="409"/>
    <cellStyle name="콤마 [0]_ 비목별 월별기술 " xfId="410"/>
    <cellStyle name="콤마_ 비목별 월별기술 " xfId="411"/>
    <cellStyle name="통화 [0]_1202" xfId="412"/>
    <cellStyle name="통화_1202" xfId="413"/>
    <cellStyle name="표준_(정보부문)월별인원계획" xfId="414"/>
    <cellStyle name="一般_00Q3902REV.1" xfId="415"/>
    <cellStyle name="千分位[0]_00Q3902REV.1" xfId="416"/>
    <cellStyle name="千分位_00Q3902REV.1" xfId="417"/>
    <cellStyle name="桁区切り_NADUONG BQ (Draft)" xfId="418"/>
    <cellStyle name="標準_BQ（業者）" xfId="419"/>
    <cellStyle name="貨幣 [0]_00Q3902REV.1" xfId="420"/>
    <cellStyle name="貨幣[0]_BRE" xfId="421"/>
    <cellStyle name="貨幣_00Q3902REV.1" xfId="422"/>
    <cellStyle name="通貨_MITSUI1_BQ" xfId="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4"/>
  <sheetViews>
    <sheetView workbookViewId="0">
      <selection activeCell="B11" sqref="B11"/>
    </sheetView>
  </sheetViews>
  <sheetFormatPr defaultRowHeight="15.75"/>
  <cols>
    <col min="1" max="1" width="6.85546875" style="12" customWidth="1"/>
    <col min="2" max="2" width="68.85546875" style="13" customWidth="1"/>
    <col min="3" max="3" width="17.140625" style="18" customWidth="1"/>
    <col min="4" max="4" width="34.5703125" style="246" customWidth="1"/>
    <col min="5" max="5" width="9.140625" style="13"/>
    <col min="6" max="6" width="9.5703125" style="13" bestFit="1" customWidth="1"/>
    <col min="7" max="16384" width="9.140625" style="13"/>
  </cols>
  <sheetData>
    <row r="1" spans="1:5" s="2" customFormat="1" ht="23.25" customHeight="1">
      <c r="A1" s="386" t="s">
        <v>0</v>
      </c>
      <c r="B1" s="386"/>
      <c r="C1" s="386"/>
      <c r="D1" s="386"/>
    </row>
    <row r="2" spans="1:5" s="2" customFormat="1" ht="41.25" customHeight="1">
      <c r="A2" s="386" t="s">
        <v>992</v>
      </c>
      <c r="B2" s="386"/>
      <c r="C2" s="386"/>
      <c r="D2" s="386"/>
    </row>
    <row r="3" spans="1:5" s="3" customFormat="1" ht="24" customHeight="1">
      <c r="A3" s="387" t="s">
        <v>434</v>
      </c>
      <c r="B3" s="387"/>
      <c r="C3" s="387"/>
      <c r="D3" s="387"/>
    </row>
    <row r="4" spans="1:5" s="2" customFormat="1" ht="23.25" customHeight="1">
      <c r="A4" s="1"/>
      <c r="C4" s="4"/>
      <c r="D4" s="238"/>
    </row>
    <row r="5" spans="1:5" s="7" customFormat="1" ht="37.5" customHeight="1">
      <c r="A5" s="5" t="s">
        <v>1</v>
      </c>
      <c r="B5" s="5" t="s">
        <v>2</v>
      </c>
      <c r="C5" s="6" t="s">
        <v>3</v>
      </c>
      <c r="D5" s="5" t="s">
        <v>4</v>
      </c>
    </row>
    <row r="6" spans="1:5" s="204" customFormat="1" ht="28.5" customHeight="1">
      <c r="A6" s="5" t="s">
        <v>435</v>
      </c>
      <c r="B6" s="229" t="s">
        <v>450</v>
      </c>
      <c r="C6" s="230">
        <f>+C7+C12</f>
        <v>735369</v>
      </c>
      <c r="D6" s="239"/>
    </row>
    <row r="7" spans="1:5" s="204" customFormat="1" ht="28.5" customHeight="1">
      <c r="A7" s="5" t="s">
        <v>7</v>
      </c>
      <c r="B7" s="229" t="s">
        <v>451</v>
      </c>
      <c r="C7" s="230">
        <f>C8+C9</f>
        <v>580991</v>
      </c>
      <c r="D7" s="239"/>
    </row>
    <row r="8" spans="1:5" s="204" customFormat="1" ht="28.5" customHeight="1">
      <c r="A8" s="209">
        <v>1</v>
      </c>
      <c r="B8" s="234" t="s">
        <v>5</v>
      </c>
      <c r="C8" s="211">
        <v>9701</v>
      </c>
      <c r="D8" s="239"/>
    </row>
    <row r="9" spans="1:5" s="204" customFormat="1" ht="28.5" customHeight="1">
      <c r="A9" s="209">
        <v>2</v>
      </c>
      <c r="B9" s="210" t="s">
        <v>437</v>
      </c>
      <c r="C9" s="211">
        <v>571290</v>
      </c>
      <c r="D9" s="239"/>
    </row>
    <row r="10" spans="1:5" s="204" customFormat="1" ht="28.5" customHeight="1">
      <c r="A10" s="209" t="s">
        <v>30</v>
      </c>
      <c r="B10" s="210" t="s">
        <v>438</v>
      </c>
      <c r="C10" s="211">
        <f>C9-C11</f>
        <v>421290</v>
      </c>
      <c r="D10" s="239"/>
    </row>
    <row r="11" spans="1:5" s="204" customFormat="1" ht="28.5" customHeight="1">
      <c r="A11" s="209" t="s">
        <v>30</v>
      </c>
      <c r="B11" s="210" t="s">
        <v>439</v>
      </c>
      <c r="C11" s="211">
        <v>150000</v>
      </c>
      <c r="D11" s="239"/>
    </row>
    <row r="12" spans="1:5" s="10" customFormat="1" ht="28.5" customHeight="1">
      <c r="A12" s="78" t="s">
        <v>17</v>
      </c>
      <c r="B12" s="231" t="s">
        <v>436</v>
      </c>
      <c r="C12" s="232">
        <f>SUM(C13:C14)</f>
        <v>154378</v>
      </c>
      <c r="D12" s="240"/>
    </row>
    <row r="13" spans="1:5" ht="28.5" customHeight="1">
      <c r="A13" s="233">
        <v>1</v>
      </c>
      <c r="B13" s="234" t="s">
        <v>5</v>
      </c>
      <c r="C13" s="235">
        <v>978</v>
      </c>
      <c r="D13" s="241"/>
      <c r="E13" s="10"/>
    </row>
    <row r="14" spans="1:5" ht="28.5" customHeight="1">
      <c r="A14" s="233">
        <v>2</v>
      </c>
      <c r="B14" s="234" t="s">
        <v>6</v>
      </c>
      <c r="C14" s="235">
        <v>153400</v>
      </c>
      <c r="D14" s="241"/>
      <c r="E14" s="10"/>
    </row>
    <row r="15" spans="1:5" s="10" customFormat="1" ht="28.5" customHeight="1">
      <c r="A15" s="78" t="s">
        <v>444</v>
      </c>
      <c r="B15" s="231" t="s">
        <v>452</v>
      </c>
      <c r="C15" s="232">
        <f>C16+C22</f>
        <v>735369</v>
      </c>
      <c r="D15" s="240"/>
    </row>
    <row r="16" spans="1:5" s="10" customFormat="1" ht="28.5" customHeight="1">
      <c r="A16" s="78" t="s">
        <v>7</v>
      </c>
      <c r="B16" s="231" t="s">
        <v>453</v>
      </c>
      <c r="C16" s="232">
        <f>C17+C21</f>
        <v>580991</v>
      </c>
      <c r="D16" s="240"/>
    </row>
    <row r="17" spans="1:5" s="207" customFormat="1" ht="28.5" customHeight="1">
      <c r="A17" s="208">
        <v>1</v>
      </c>
      <c r="B17" s="212" t="s">
        <v>438</v>
      </c>
      <c r="C17" s="213">
        <f>C18+C19+C20</f>
        <v>430991</v>
      </c>
      <c r="D17" s="242"/>
    </row>
    <row r="18" spans="1:5" s="207" customFormat="1" ht="45">
      <c r="A18" s="209" t="s">
        <v>129</v>
      </c>
      <c r="B18" s="214" t="s">
        <v>440</v>
      </c>
      <c r="C18" s="215">
        <f>131580-38200</f>
        <v>93380</v>
      </c>
      <c r="D18" s="383" t="s">
        <v>500</v>
      </c>
    </row>
    <row r="19" spans="1:5" s="207" customFormat="1" ht="28.5" customHeight="1">
      <c r="A19" s="209" t="s">
        <v>152</v>
      </c>
      <c r="B19" s="214" t="s">
        <v>441</v>
      </c>
      <c r="C19" s="215">
        <v>149701</v>
      </c>
      <c r="D19" s="243" t="s">
        <v>467</v>
      </c>
    </row>
    <row r="20" spans="1:5" s="216" customFormat="1" ht="28.5" customHeight="1">
      <c r="A20" s="209" t="s">
        <v>154</v>
      </c>
      <c r="B20" s="214" t="s">
        <v>442</v>
      </c>
      <c r="C20" s="215">
        <v>187910</v>
      </c>
      <c r="D20" s="243" t="s">
        <v>468</v>
      </c>
    </row>
    <row r="21" spans="1:5" s="216" customFormat="1" ht="28.5" customHeight="1">
      <c r="A21" s="208">
        <v>2</v>
      </c>
      <c r="B21" s="212" t="s">
        <v>443</v>
      </c>
      <c r="C21" s="217">
        <v>150000</v>
      </c>
      <c r="D21" s="243" t="s">
        <v>468</v>
      </c>
    </row>
    <row r="22" spans="1:5" s="10" customFormat="1" ht="28.5" customHeight="1">
      <c r="A22" s="78" t="s">
        <v>17</v>
      </c>
      <c r="B22" s="231" t="s">
        <v>454</v>
      </c>
      <c r="C22" s="232">
        <f>C23+C32+C35+C36+C37+C38+C48+C58+C78+C82+C85</f>
        <v>154378</v>
      </c>
      <c r="D22" s="240"/>
    </row>
    <row r="23" spans="1:5" s="10" customFormat="1" ht="47.25">
      <c r="A23" s="78">
        <v>1</v>
      </c>
      <c r="B23" s="84" t="s">
        <v>8</v>
      </c>
      <c r="C23" s="232">
        <f>C24+C25+C26+C27+C28+C29+C30+C31</f>
        <v>36500</v>
      </c>
      <c r="D23" s="240"/>
    </row>
    <row r="24" spans="1:5" s="251" customFormat="1" ht="47.25">
      <c r="A24" s="236" t="s">
        <v>129</v>
      </c>
      <c r="B24" s="247" t="s">
        <v>9</v>
      </c>
      <c r="C24" s="248">
        <f>'PL I.03'!C45</f>
        <v>5920</v>
      </c>
      <c r="D24" s="249" t="s">
        <v>469</v>
      </c>
      <c r="E24" s="250"/>
    </row>
    <row r="25" spans="1:5" s="251" customFormat="1" ht="47.25">
      <c r="A25" s="236" t="s">
        <v>152</v>
      </c>
      <c r="B25" s="247" t="s">
        <v>10</v>
      </c>
      <c r="C25" s="248">
        <f>'PL I.04'!C13</f>
        <v>1690</v>
      </c>
      <c r="D25" s="249" t="s">
        <v>470</v>
      </c>
      <c r="E25" s="250"/>
    </row>
    <row r="26" spans="1:5" s="251" customFormat="1" ht="31.5">
      <c r="A26" s="236" t="s">
        <v>154</v>
      </c>
      <c r="B26" s="247" t="s">
        <v>11</v>
      </c>
      <c r="C26" s="248">
        <f>'PL I.05'!C29</f>
        <v>3500</v>
      </c>
      <c r="D26" s="249" t="s">
        <v>471</v>
      </c>
      <c r="E26" s="250"/>
    </row>
    <row r="27" spans="1:5" ht="28.5" customHeight="1">
      <c r="A27" s="236" t="s">
        <v>156</v>
      </c>
      <c r="B27" s="237" t="s">
        <v>12</v>
      </c>
      <c r="C27" s="248">
        <f>'PL I.06'!C44</f>
        <v>14250</v>
      </c>
      <c r="D27" s="241" t="s">
        <v>472</v>
      </c>
      <c r="E27" s="10"/>
    </row>
    <row r="28" spans="1:5" ht="33.75" customHeight="1">
      <c r="A28" s="236" t="s">
        <v>161</v>
      </c>
      <c r="B28" s="237" t="s">
        <v>13</v>
      </c>
      <c r="C28" s="235">
        <f>+'PL I.07'!C56</f>
        <v>4200</v>
      </c>
      <c r="D28" s="241" t="s">
        <v>473</v>
      </c>
      <c r="E28" s="10"/>
    </row>
    <row r="29" spans="1:5" ht="28.5" customHeight="1">
      <c r="A29" s="236" t="s">
        <v>163</v>
      </c>
      <c r="B29" s="237" t="s">
        <v>14</v>
      </c>
      <c r="C29" s="248">
        <f>+'PL I.08'!C34</f>
        <v>2000</v>
      </c>
      <c r="D29" s="241" t="s">
        <v>474</v>
      </c>
      <c r="E29" s="10"/>
    </row>
    <row r="30" spans="1:5" ht="36" customHeight="1">
      <c r="A30" s="236" t="s">
        <v>165</v>
      </c>
      <c r="B30" s="237" t="s">
        <v>15</v>
      </c>
      <c r="C30" s="235">
        <f>+'PL I.09'!C24</f>
        <v>1440</v>
      </c>
      <c r="D30" s="241" t="s">
        <v>475</v>
      </c>
      <c r="E30" s="10"/>
    </row>
    <row r="31" spans="1:5" ht="28.5" customHeight="1">
      <c r="A31" s="236" t="s">
        <v>167</v>
      </c>
      <c r="B31" s="237" t="s">
        <v>16</v>
      </c>
      <c r="C31" s="235">
        <f>+'PL I.10'!C19</f>
        <v>3500</v>
      </c>
      <c r="D31" s="241" t="s">
        <v>476</v>
      </c>
      <c r="E31" s="10"/>
    </row>
    <row r="32" spans="1:5" s="10" customFormat="1" ht="28.5" customHeight="1">
      <c r="A32" s="78">
        <v>2</v>
      </c>
      <c r="B32" s="231" t="s">
        <v>18</v>
      </c>
      <c r="C32" s="232">
        <f>+C33+C34</f>
        <v>5500</v>
      </c>
      <c r="D32" s="244"/>
    </row>
    <row r="33" spans="1:5" ht="28.5" customHeight="1">
      <c r="A33" s="233" t="s">
        <v>132</v>
      </c>
      <c r="B33" s="234" t="s">
        <v>19</v>
      </c>
      <c r="C33" s="248">
        <v>3000</v>
      </c>
      <c r="D33" s="244"/>
      <c r="E33" s="10"/>
    </row>
    <row r="34" spans="1:5" ht="28.5" customHeight="1">
      <c r="A34" s="233" t="s">
        <v>445</v>
      </c>
      <c r="B34" s="234" t="s">
        <v>20</v>
      </c>
      <c r="C34" s="235">
        <f>'PL I.11'!C11</f>
        <v>2500</v>
      </c>
      <c r="D34" s="244" t="s">
        <v>477</v>
      </c>
      <c r="E34" s="10"/>
    </row>
    <row r="35" spans="1:5" s="10" customFormat="1" ht="28.5" customHeight="1">
      <c r="A35" s="78">
        <v>3</v>
      </c>
      <c r="B35" s="231" t="s">
        <v>22</v>
      </c>
      <c r="C35" s="232">
        <v>5000</v>
      </c>
      <c r="D35" s="241"/>
    </row>
    <row r="36" spans="1:5" s="10" customFormat="1" ht="28.5" customHeight="1">
      <c r="A36" s="78">
        <v>4</v>
      </c>
      <c r="B36" s="231" t="s">
        <v>24</v>
      </c>
      <c r="C36" s="232">
        <f>'PL I.12'!C64</f>
        <v>3050</v>
      </c>
      <c r="D36" s="241" t="s">
        <v>478</v>
      </c>
    </row>
    <row r="37" spans="1:5" s="10" customFormat="1" ht="28.5" customHeight="1">
      <c r="A37" s="78">
        <v>5</v>
      </c>
      <c r="B37" s="231" t="s">
        <v>25</v>
      </c>
      <c r="C37" s="232">
        <f>+'PL I.13'!C41</f>
        <v>2500</v>
      </c>
      <c r="D37" s="241" t="s">
        <v>479</v>
      </c>
    </row>
    <row r="38" spans="1:5" s="10" customFormat="1" ht="36" customHeight="1">
      <c r="A38" s="78">
        <v>6</v>
      </c>
      <c r="B38" s="231" t="s">
        <v>26</v>
      </c>
      <c r="C38" s="232">
        <f>C39+C40+C41+C44</f>
        <v>14240</v>
      </c>
      <c r="D38" s="240"/>
    </row>
    <row r="39" spans="1:5" ht="36" customHeight="1">
      <c r="A39" s="233" t="s">
        <v>92</v>
      </c>
      <c r="B39" s="234" t="s">
        <v>27</v>
      </c>
      <c r="C39" s="235">
        <f>+'PL I.14'!D32</f>
        <v>1500</v>
      </c>
      <c r="D39" s="241" t="s">
        <v>480</v>
      </c>
      <c r="E39" s="10"/>
    </row>
    <row r="40" spans="1:5" ht="36" customHeight="1">
      <c r="A40" s="233" t="s">
        <v>95</v>
      </c>
      <c r="B40" s="234" t="s">
        <v>28</v>
      </c>
      <c r="C40" s="235">
        <f>+'PL I.15'!D45</f>
        <v>2000</v>
      </c>
      <c r="D40" s="241" t="s">
        <v>481</v>
      </c>
      <c r="E40" s="10"/>
    </row>
    <row r="41" spans="1:5" ht="51.75" customHeight="1">
      <c r="A41" s="233" t="s">
        <v>455</v>
      </c>
      <c r="B41" s="234" t="s">
        <v>29</v>
      </c>
      <c r="C41" s="235">
        <f>SUM(C42:C43)</f>
        <v>8880</v>
      </c>
      <c r="D41" s="385" t="s">
        <v>482</v>
      </c>
      <c r="E41" s="10"/>
    </row>
    <row r="42" spans="1:5" ht="28.5" customHeight="1">
      <c r="A42" s="233" t="s">
        <v>30</v>
      </c>
      <c r="B42" s="234" t="s">
        <v>31</v>
      </c>
      <c r="C42" s="235">
        <f>+'PL I.16'!D55</f>
        <v>7550</v>
      </c>
      <c r="D42" s="385"/>
      <c r="E42" s="10"/>
    </row>
    <row r="43" spans="1:5" ht="36" customHeight="1">
      <c r="A43" s="233" t="s">
        <v>30</v>
      </c>
      <c r="B43" s="234" t="s">
        <v>32</v>
      </c>
      <c r="C43" s="235">
        <f>+'PL I.16'!E55</f>
        <v>1330</v>
      </c>
      <c r="D43" s="385"/>
      <c r="E43" s="10"/>
    </row>
    <row r="44" spans="1:5" ht="28.5" customHeight="1">
      <c r="A44" s="233" t="s">
        <v>456</v>
      </c>
      <c r="B44" s="234" t="s">
        <v>33</v>
      </c>
      <c r="C44" s="235">
        <f>SUM(C45:C47)</f>
        <v>1860</v>
      </c>
      <c r="D44" s="385" t="s">
        <v>483</v>
      </c>
      <c r="E44" s="10"/>
    </row>
    <row r="45" spans="1:5" ht="28.5" customHeight="1">
      <c r="A45" s="233" t="s">
        <v>30</v>
      </c>
      <c r="B45" s="234" t="s">
        <v>34</v>
      </c>
      <c r="C45" s="235">
        <f>+'PL I.17'!C6</f>
        <v>1020</v>
      </c>
      <c r="D45" s="385"/>
      <c r="E45" s="10"/>
    </row>
    <row r="46" spans="1:5" ht="40.5" customHeight="1">
      <c r="A46" s="233" t="s">
        <v>30</v>
      </c>
      <c r="B46" s="234" t="s">
        <v>35</v>
      </c>
      <c r="C46" s="235">
        <f>+'PL I.17'!C11</f>
        <v>500</v>
      </c>
      <c r="D46" s="385"/>
      <c r="E46" s="10"/>
    </row>
    <row r="47" spans="1:5" ht="28.5" customHeight="1">
      <c r="A47" s="233" t="s">
        <v>30</v>
      </c>
      <c r="B47" s="234" t="s">
        <v>36</v>
      </c>
      <c r="C47" s="235">
        <f>+'PL I.17'!C14</f>
        <v>340</v>
      </c>
      <c r="D47" s="385"/>
      <c r="E47" s="10"/>
    </row>
    <row r="48" spans="1:5" s="10" customFormat="1" ht="28.5" customHeight="1">
      <c r="A48" s="78">
        <v>7</v>
      </c>
      <c r="B48" s="231" t="s">
        <v>37</v>
      </c>
      <c r="C48" s="232">
        <f>C49+C52+C54+C56</f>
        <v>1202</v>
      </c>
      <c r="D48" s="240"/>
    </row>
    <row r="49" spans="1:5" ht="28.5" customHeight="1">
      <c r="A49" s="233" t="s">
        <v>457</v>
      </c>
      <c r="B49" s="234" t="s">
        <v>38</v>
      </c>
      <c r="C49" s="235">
        <f>SUM(C50:C51)</f>
        <v>800</v>
      </c>
      <c r="D49" s="241"/>
      <c r="E49" s="10"/>
    </row>
    <row r="50" spans="1:5" ht="37.5" customHeight="1">
      <c r="A50" s="233" t="s">
        <v>30</v>
      </c>
      <c r="B50" s="234" t="s">
        <v>39</v>
      </c>
      <c r="C50" s="235">
        <v>500</v>
      </c>
      <c r="D50" s="241"/>
      <c r="E50" s="10"/>
    </row>
    <row r="51" spans="1:5" ht="52.5" customHeight="1">
      <c r="A51" s="233" t="s">
        <v>30</v>
      </c>
      <c r="B51" s="234" t="s">
        <v>40</v>
      </c>
      <c r="C51" s="235">
        <v>300</v>
      </c>
      <c r="D51" s="241"/>
      <c r="E51" s="10"/>
    </row>
    <row r="52" spans="1:5" ht="28.5" customHeight="1">
      <c r="A52" s="233" t="s">
        <v>101</v>
      </c>
      <c r="B52" s="234" t="s">
        <v>41</v>
      </c>
      <c r="C52" s="235">
        <f>C53</f>
        <v>150</v>
      </c>
      <c r="D52" s="241"/>
      <c r="E52" s="10"/>
    </row>
    <row r="53" spans="1:5" ht="41.25" customHeight="1">
      <c r="A53" s="233" t="s">
        <v>30</v>
      </c>
      <c r="B53" s="234" t="s">
        <v>42</v>
      </c>
      <c r="C53" s="235">
        <v>150</v>
      </c>
      <c r="D53" s="241"/>
      <c r="E53" s="10"/>
    </row>
    <row r="54" spans="1:5" ht="36.75" customHeight="1">
      <c r="A54" s="233" t="s">
        <v>458</v>
      </c>
      <c r="B54" s="234" t="s">
        <v>43</v>
      </c>
      <c r="C54" s="235">
        <f>C55</f>
        <v>100</v>
      </c>
      <c r="D54" s="241"/>
      <c r="E54" s="10"/>
    </row>
    <row r="55" spans="1:5" ht="37.5" customHeight="1">
      <c r="A55" s="233" t="s">
        <v>30</v>
      </c>
      <c r="B55" s="234" t="s">
        <v>44</v>
      </c>
      <c r="C55" s="235">
        <v>100</v>
      </c>
      <c r="D55" s="241"/>
      <c r="E55" s="10"/>
    </row>
    <row r="56" spans="1:5" ht="28.5" customHeight="1">
      <c r="A56" s="233" t="s">
        <v>459</v>
      </c>
      <c r="B56" s="234" t="s">
        <v>45</v>
      </c>
      <c r="C56" s="235">
        <f>C57</f>
        <v>152</v>
      </c>
      <c r="D56" s="245"/>
      <c r="E56" s="10"/>
    </row>
    <row r="57" spans="1:5" ht="36.75" customHeight="1">
      <c r="A57" s="233" t="s">
        <v>30</v>
      </c>
      <c r="B57" s="234" t="s">
        <v>46</v>
      </c>
      <c r="C57" s="235">
        <v>152</v>
      </c>
      <c r="D57" s="245"/>
      <c r="E57" s="10"/>
    </row>
    <row r="58" spans="1:5" s="10" customFormat="1" ht="28.5" customHeight="1">
      <c r="A58" s="78">
        <v>8</v>
      </c>
      <c r="B58" s="231" t="s">
        <v>47</v>
      </c>
      <c r="C58" s="232">
        <f>C59+C64+C66+C68+C70+C72+C74+C76</f>
        <v>5080</v>
      </c>
      <c r="D58" s="240"/>
    </row>
    <row r="59" spans="1:5" ht="28.5" customHeight="1">
      <c r="A59" s="233" t="s">
        <v>105</v>
      </c>
      <c r="B59" s="234" t="s">
        <v>38</v>
      </c>
      <c r="C59" s="235">
        <f>SUM(C60:C63)</f>
        <v>2380</v>
      </c>
      <c r="D59" s="241"/>
      <c r="E59" s="10"/>
    </row>
    <row r="60" spans="1:5" ht="35.25" customHeight="1">
      <c r="A60" s="233" t="s">
        <v>30</v>
      </c>
      <c r="B60" s="234" t="s">
        <v>48</v>
      </c>
      <c r="C60" s="235">
        <v>1500</v>
      </c>
      <c r="D60" s="241"/>
      <c r="E60" s="10"/>
    </row>
    <row r="61" spans="1:5" ht="35.25" customHeight="1">
      <c r="A61" s="233" t="s">
        <v>30</v>
      </c>
      <c r="B61" s="234" t="s">
        <v>49</v>
      </c>
      <c r="C61" s="235">
        <v>480</v>
      </c>
      <c r="D61" s="241"/>
      <c r="E61" s="10"/>
    </row>
    <row r="62" spans="1:5" ht="28.5" customHeight="1">
      <c r="A62" s="233" t="s">
        <v>30</v>
      </c>
      <c r="B62" s="234" t="s">
        <v>50</v>
      </c>
      <c r="C62" s="235">
        <v>200</v>
      </c>
      <c r="D62" s="241"/>
      <c r="E62" s="10"/>
    </row>
    <row r="63" spans="1:5" ht="28.5" customHeight="1">
      <c r="A63" s="233" t="s">
        <v>30</v>
      </c>
      <c r="B63" s="234" t="s">
        <v>51</v>
      </c>
      <c r="C63" s="235">
        <v>200</v>
      </c>
      <c r="D63" s="241"/>
      <c r="E63" s="10"/>
    </row>
    <row r="64" spans="1:5" ht="28.5" customHeight="1">
      <c r="A64" s="233" t="s">
        <v>108</v>
      </c>
      <c r="B64" s="234" t="s">
        <v>52</v>
      </c>
      <c r="C64" s="235">
        <f>C65</f>
        <v>150</v>
      </c>
      <c r="D64" s="241"/>
      <c r="E64" s="10"/>
    </row>
    <row r="65" spans="1:5" ht="37.5" customHeight="1">
      <c r="A65" s="233" t="s">
        <v>30</v>
      </c>
      <c r="B65" s="234" t="s">
        <v>53</v>
      </c>
      <c r="C65" s="235">
        <v>150</v>
      </c>
      <c r="D65" s="241"/>
      <c r="E65" s="10"/>
    </row>
    <row r="66" spans="1:5" ht="28.5" customHeight="1">
      <c r="A66" s="233" t="s">
        <v>460</v>
      </c>
      <c r="B66" s="234" t="s">
        <v>54</v>
      </c>
      <c r="C66" s="235">
        <f>C67</f>
        <v>1450</v>
      </c>
      <c r="D66" s="241"/>
      <c r="E66" s="10"/>
    </row>
    <row r="67" spans="1:5" ht="36.75" customHeight="1">
      <c r="A67" s="233" t="s">
        <v>30</v>
      </c>
      <c r="B67" s="234" t="s">
        <v>55</v>
      </c>
      <c r="C67" s="235">
        <v>1450</v>
      </c>
      <c r="D67" s="241"/>
      <c r="E67" s="10"/>
    </row>
    <row r="68" spans="1:5" ht="28.5" customHeight="1">
      <c r="A68" s="233" t="s">
        <v>461</v>
      </c>
      <c r="B68" s="234" t="s">
        <v>56</v>
      </c>
      <c r="C68" s="235">
        <f>C69</f>
        <v>450</v>
      </c>
      <c r="D68" s="241"/>
      <c r="E68" s="10"/>
    </row>
    <row r="69" spans="1:5" ht="38.25" customHeight="1">
      <c r="A69" s="233" t="s">
        <v>30</v>
      </c>
      <c r="B69" s="234" t="s">
        <v>57</v>
      </c>
      <c r="C69" s="235">
        <v>450</v>
      </c>
      <c r="D69" s="241"/>
      <c r="E69" s="10"/>
    </row>
    <row r="70" spans="1:5" ht="28.5" customHeight="1">
      <c r="A70" s="233" t="s">
        <v>462</v>
      </c>
      <c r="B70" s="234" t="s">
        <v>58</v>
      </c>
      <c r="C70" s="235">
        <f>C71</f>
        <v>200</v>
      </c>
      <c r="D70" s="241"/>
      <c r="E70" s="10"/>
    </row>
    <row r="71" spans="1:5" ht="52.5" customHeight="1">
      <c r="A71" s="233" t="s">
        <v>30</v>
      </c>
      <c r="B71" s="234" t="s">
        <v>59</v>
      </c>
      <c r="C71" s="235">
        <v>200</v>
      </c>
      <c r="D71" s="241"/>
      <c r="E71" s="10"/>
    </row>
    <row r="72" spans="1:5" ht="28.5" customHeight="1">
      <c r="A72" s="233" t="s">
        <v>463</v>
      </c>
      <c r="B72" s="234" t="s">
        <v>60</v>
      </c>
      <c r="C72" s="235">
        <f>C73</f>
        <v>150</v>
      </c>
      <c r="D72" s="241"/>
      <c r="E72" s="10"/>
    </row>
    <row r="73" spans="1:5" ht="28.5" customHeight="1">
      <c r="A73" s="233" t="s">
        <v>30</v>
      </c>
      <c r="B73" s="234" t="s">
        <v>61</v>
      </c>
      <c r="C73" s="235">
        <v>150</v>
      </c>
      <c r="D73" s="241"/>
      <c r="E73" s="10"/>
    </row>
    <row r="74" spans="1:5" ht="28.5" customHeight="1">
      <c r="A74" s="233" t="s">
        <v>464</v>
      </c>
      <c r="B74" s="234" t="s">
        <v>62</v>
      </c>
      <c r="C74" s="235">
        <f>C75</f>
        <v>120</v>
      </c>
      <c r="D74" s="241"/>
      <c r="E74" s="10"/>
    </row>
    <row r="75" spans="1:5" ht="36" customHeight="1">
      <c r="A75" s="233" t="s">
        <v>30</v>
      </c>
      <c r="B75" s="234" t="s">
        <v>63</v>
      </c>
      <c r="C75" s="235">
        <v>120</v>
      </c>
      <c r="D75" s="241"/>
      <c r="E75" s="10"/>
    </row>
    <row r="76" spans="1:5" ht="28.5" customHeight="1">
      <c r="A76" s="233" t="s">
        <v>465</v>
      </c>
      <c r="B76" s="234" t="s">
        <v>64</v>
      </c>
      <c r="C76" s="235">
        <f>C77</f>
        <v>180</v>
      </c>
      <c r="D76" s="241"/>
      <c r="E76" s="10"/>
    </row>
    <row r="77" spans="1:5" ht="39" customHeight="1">
      <c r="A77" s="233" t="s">
        <v>30</v>
      </c>
      <c r="B77" s="234" t="s">
        <v>65</v>
      </c>
      <c r="C77" s="235">
        <v>180</v>
      </c>
      <c r="D77" s="241"/>
      <c r="E77" s="10"/>
    </row>
    <row r="78" spans="1:5" s="10" customFormat="1" ht="28.5" customHeight="1">
      <c r="A78" s="78">
        <v>9</v>
      </c>
      <c r="B78" s="231" t="s">
        <v>66</v>
      </c>
      <c r="C78" s="232">
        <f>C79+C81</f>
        <v>10000</v>
      </c>
      <c r="D78" s="240"/>
    </row>
    <row r="79" spans="1:5" ht="28.5" customHeight="1">
      <c r="A79" s="233" t="s">
        <v>112</v>
      </c>
      <c r="B79" s="234" t="s">
        <v>429</v>
      </c>
      <c r="C79" s="235">
        <f>C80</f>
        <v>7000</v>
      </c>
      <c r="D79" s="241"/>
      <c r="E79" s="10"/>
    </row>
    <row r="80" spans="1:5" ht="28.5" customHeight="1">
      <c r="A80" s="233" t="s">
        <v>73</v>
      </c>
      <c r="B80" s="234" t="s">
        <v>38</v>
      </c>
      <c r="C80" s="235">
        <v>7000</v>
      </c>
      <c r="D80" s="241"/>
      <c r="E80" s="10"/>
    </row>
    <row r="81" spans="1:5" ht="28.5" customHeight="1">
      <c r="A81" s="233" t="s">
        <v>466</v>
      </c>
      <c r="B81" s="234" t="s">
        <v>67</v>
      </c>
      <c r="C81" s="235">
        <f>+'BS I.18'!K20</f>
        <v>3000</v>
      </c>
      <c r="D81" s="241" t="s">
        <v>484</v>
      </c>
      <c r="E81" s="10"/>
    </row>
    <row r="82" spans="1:5" s="10" customFormat="1" ht="39" customHeight="1">
      <c r="A82" s="78">
        <v>10</v>
      </c>
      <c r="B82" s="231" t="s">
        <v>68</v>
      </c>
      <c r="C82" s="232">
        <f>+C83+C84</f>
        <v>51285</v>
      </c>
      <c r="D82" s="240"/>
    </row>
    <row r="83" spans="1:5" ht="28.5" customHeight="1">
      <c r="A83" s="233" t="s">
        <v>116</v>
      </c>
      <c r="B83" s="234" t="s">
        <v>69</v>
      </c>
      <c r="C83" s="235">
        <f>+'BS I.18'!L20</f>
        <v>4585</v>
      </c>
      <c r="D83" s="385" t="s">
        <v>484</v>
      </c>
      <c r="E83" s="10"/>
    </row>
    <row r="84" spans="1:5" ht="28.5" customHeight="1">
      <c r="A84" s="233" t="s">
        <v>119</v>
      </c>
      <c r="B84" s="234" t="s">
        <v>70</v>
      </c>
      <c r="C84" s="235">
        <f>+'BS I.18'!J20</f>
        <v>46700</v>
      </c>
      <c r="D84" s="385"/>
      <c r="E84" s="10"/>
    </row>
    <row r="85" spans="1:5" s="10" customFormat="1" ht="34.5" customHeight="1">
      <c r="A85" s="78">
        <v>11</v>
      </c>
      <c r="B85" s="231" t="s">
        <v>71</v>
      </c>
      <c r="C85" s="384">
        <f>C12-C23-C32-C35-C36-C37-C38-C48-C58-C78-C82</f>
        <v>20021</v>
      </c>
      <c r="D85" s="241" t="s">
        <v>501</v>
      </c>
    </row>
    <row r="86" spans="1:5" ht="23.25" customHeight="1"/>
    <row r="87" spans="1:5" ht="23.25" customHeight="1">
      <c r="D87" s="218" t="s">
        <v>446</v>
      </c>
    </row>
    <row r="88" spans="1:5" ht="23.25" customHeight="1"/>
    <row r="89" spans="1:5" ht="23.25" customHeight="1"/>
    <row r="90" spans="1:5" ht="23.25" customHeight="1"/>
    <row r="91" spans="1:5" ht="23.25" customHeight="1"/>
    <row r="92" spans="1:5" ht="23.25" customHeight="1"/>
    <row r="93" spans="1:5" ht="23.25" customHeight="1"/>
    <row r="94" spans="1:5" ht="23.25" customHeight="1"/>
    <row r="95" spans="1:5" ht="23.25" customHeight="1"/>
    <row r="96" spans="1:5"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sheetData>
  <mergeCells count="6">
    <mergeCell ref="D83:D84"/>
    <mergeCell ref="A1:D1"/>
    <mergeCell ref="A2:D2"/>
    <mergeCell ref="A3:D3"/>
    <mergeCell ref="D41:D43"/>
    <mergeCell ref="D44:D47"/>
  </mergeCells>
  <pageMargins left="1" right="0.118110236220472" top="0.5" bottom="0.5" header="0.25" footer="0.25"/>
  <pageSetup paperSize="9" orientation="landscape"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7"/>
  <sheetViews>
    <sheetView workbookViewId="0">
      <pane xSplit="2" ySplit="5" topLeftCell="C51" activePane="bottomRight" state="frozen"/>
      <selection activeCell="B36" sqref="B36"/>
      <selection pane="topRight" activeCell="B36" sqref="B36"/>
      <selection pane="bottomLeft" activeCell="B36" sqref="B36"/>
      <selection pane="bottomRight" activeCell="F55" sqref="F55"/>
    </sheetView>
  </sheetViews>
  <sheetFormatPr defaultRowHeight="15.75"/>
  <cols>
    <col min="1" max="1" width="8.85546875" style="97" customWidth="1"/>
    <col min="2" max="2" width="35.5703125" style="59" customWidth="1"/>
    <col min="3" max="3" width="19.42578125" style="59" customWidth="1"/>
    <col min="4" max="4" width="25.5703125" style="98" customWidth="1"/>
    <col min="5" max="16384" width="9.140625" style="59"/>
  </cols>
  <sheetData>
    <row r="1" spans="1:4" s="24" customFormat="1" ht="18.75" customHeight="1">
      <c r="A1" s="434" t="s">
        <v>489</v>
      </c>
      <c r="B1" s="434"/>
      <c r="C1" s="434"/>
      <c r="D1" s="434"/>
    </row>
    <row r="2" spans="1:4" s="24" customFormat="1" ht="36" customHeight="1">
      <c r="A2" s="434" t="s">
        <v>189</v>
      </c>
      <c r="B2" s="434"/>
      <c r="C2" s="434"/>
      <c r="D2" s="434"/>
    </row>
    <row r="3" spans="1:4" s="60" customFormat="1" ht="20.25" customHeight="1">
      <c r="A3" s="387" t="s">
        <v>434</v>
      </c>
      <c r="B3" s="387"/>
      <c r="C3" s="387"/>
      <c r="D3" s="387"/>
    </row>
    <row r="4" spans="1:4" s="24" customFormat="1" ht="11.25" customHeight="1">
      <c r="A4" s="22"/>
      <c r="B4" s="21"/>
      <c r="D4" s="22"/>
    </row>
    <row r="5" spans="1:4" s="22" customFormat="1" ht="42" customHeight="1">
      <c r="A5" s="23" t="s">
        <v>1</v>
      </c>
      <c r="B5" s="23" t="s">
        <v>2</v>
      </c>
      <c r="C5" s="6" t="s">
        <v>3</v>
      </c>
      <c r="D5" s="23" t="s">
        <v>4</v>
      </c>
    </row>
    <row r="6" spans="1:4" ht="23.25" customHeight="1">
      <c r="A6" s="85">
        <v>1</v>
      </c>
      <c r="B6" s="86" t="s">
        <v>190</v>
      </c>
      <c r="C6" s="87">
        <f>SUM(C7:C10)</f>
        <v>400</v>
      </c>
      <c r="D6" s="225"/>
    </row>
    <row r="7" spans="1:4" ht="23.25" customHeight="1">
      <c r="A7" s="88" t="s">
        <v>30</v>
      </c>
      <c r="B7" s="53" t="s">
        <v>191</v>
      </c>
      <c r="C7" s="89">
        <v>100</v>
      </c>
      <c r="D7" s="164"/>
    </row>
    <row r="8" spans="1:4" ht="23.25" customHeight="1">
      <c r="A8" s="88" t="s">
        <v>30</v>
      </c>
      <c r="B8" s="53" t="s">
        <v>192</v>
      </c>
      <c r="C8" s="89">
        <v>100</v>
      </c>
      <c r="D8" s="164"/>
    </row>
    <row r="9" spans="1:4" ht="23.25" customHeight="1">
      <c r="A9" s="88" t="s">
        <v>30</v>
      </c>
      <c r="B9" s="53" t="s">
        <v>193</v>
      </c>
      <c r="C9" s="89">
        <v>100</v>
      </c>
      <c r="D9" s="164"/>
    </row>
    <row r="10" spans="1:4" ht="23.25" customHeight="1">
      <c r="A10" s="88" t="s">
        <v>30</v>
      </c>
      <c r="B10" s="53" t="s">
        <v>194</v>
      </c>
      <c r="C10" s="89">
        <v>100</v>
      </c>
      <c r="D10" s="164"/>
    </row>
    <row r="11" spans="1:4" ht="23.25" customHeight="1">
      <c r="A11" s="90">
        <v>2</v>
      </c>
      <c r="B11" s="54" t="s">
        <v>79</v>
      </c>
      <c r="C11" s="91">
        <f>SUM(C12:C15)</f>
        <v>400</v>
      </c>
      <c r="D11" s="199"/>
    </row>
    <row r="12" spans="1:4" ht="23.25" customHeight="1">
      <c r="A12" s="88" t="s">
        <v>30</v>
      </c>
      <c r="B12" s="53" t="s">
        <v>147</v>
      </c>
      <c r="C12" s="89">
        <v>100</v>
      </c>
      <c r="D12" s="164"/>
    </row>
    <row r="13" spans="1:4" ht="23.25" customHeight="1">
      <c r="A13" s="88" t="s">
        <v>30</v>
      </c>
      <c r="B13" s="53" t="s">
        <v>195</v>
      </c>
      <c r="C13" s="89">
        <v>100</v>
      </c>
      <c r="D13" s="164"/>
    </row>
    <row r="14" spans="1:4" ht="23.25" customHeight="1">
      <c r="A14" s="88" t="s">
        <v>30</v>
      </c>
      <c r="B14" s="53" t="s">
        <v>196</v>
      </c>
      <c r="C14" s="89">
        <v>100</v>
      </c>
      <c r="D14" s="164"/>
    </row>
    <row r="15" spans="1:4" ht="23.25" customHeight="1">
      <c r="A15" s="88" t="s">
        <v>30</v>
      </c>
      <c r="B15" s="53" t="s">
        <v>197</v>
      </c>
      <c r="C15" s="89">
        <v>100</v>
      </c>
      <c r="D15" s="164"/>
    </row>
    <row r="16" spans="1:4" ht="23.25" customHeight="1">
      <c r="A16" s="90">
        <v>3</v>
      </c>
      <c r="B16" s="54" t="s">
        <v>138</v>
      </c>
      <c r="C16" s="91">
        <f>SUM(C17:C18)</f>
        <v>200</v>
      </c>
      <c r="D16" s="199"/>
    </row>
    <row r="17" spans="1:4" ht="23.25" customHeight="1">
      <c r="A17" s="88" t="s">
        <v>30</v>
      </c>
      <c r="B17" s="53" t="s">
        <v>139</v>
      </c>
      <c r="C17" s="89">
        <v>100</v>
      </c>
      <c r="D17" s="164"/>
    </row>
    <row r="18" spans="1:4" ht="23.25" customHeight="1">
      <c r="A18" s="88" t="s">
        <v>30</v>
      </c>
      <c r="B18" s="53" t="s">
        <v>198</v>
      </c>
      <c r="C18" s="89">
        <v>100</v>
      </c>
      <c r="D18" s="164"/>
    </row>
    <row r="19" spans="1:4" ht="23.25" customHeight="1">
      <c r="A19" s="90">
        <v>4</v>
      </c>
      <c r="B19" s="54" t="s">
        <v>141</v>
      </c>
      <c r="C19" s="91">
        <f>SUM(C20:C23)</f>
        <v>400</v>
      </c>
      <c r="D19" s="199"/>
    </row>
    <row r="20" spans="1:4" ht="23.25" customHeight="1">
      <c r="A20" s="88" t="s">
        <v>30</v>
      </c>
      <c r="B20" s="53" t="s">
        <v>199</v>
      </c>
      <c r="C20" s="89">
        <v>100</v>
      </c>
      <c r="D20" s="164"/>
    </row>
    <row r="21" spans="1:4" ht="23.25" customHeight="1">
      <c r="A21" s="88" t="s">
        <v>30</v>
      </c>
      <c r="B21" s="53" t="s">
        <v>200</v>
      </c>
      <c r="C21" s="89">
        <v>100</v>
      </c>
      <c r="D21" s="164"/>
    </row>
    <row r="22" spans="1:4" ht="23.25" customHeight="1">
      <c r="A22" s="88" t="s">
        <v>30</v>
      </c>
      <c r="B22" s="53" t="s">
        <v>201</v>
      </c>
      <c r="C22" s="89">
        <v>100</v>
      </c>
      <c r="D22" s="164"/>
    </row>
    <row r="23" spans="1:4" ht="23.25" customHeight="1">
      <c r="A23" s="88" t="s">
        <v>30</v>
      </c>
      <c r="B23" s="53" t="s">
        <v>145</v>
      </c>
      <c r="C23" s="89">
        <v>100</v>
      </c>
      <c r="D23" s="164"/>
    </row>
    <row r="24" spans="1:4" ht="23.25" customHeight="1">
      <c r="A24" s="90">
        <v>5</v>
      </c>
      <c r="B24" s="54" t="s">
        <v>202</v>
      </c>
      <c r="C24" s="91">
        <f>SUM(C25:C26)</f>
        <v>200</v>
      </c>
      <c r="D24" s="199"/>
    </row>
    <row r="25" spans="1:4" ht="23.25" customHeight="1">
      <c r="A25" s="88" t="s">
        <v>30</v>
      </c>
      <c r="B25" s="53" t="s">
        <v>203</v>
      </c>
      <c r="C25" s="89">
        <v>100</v>
      </c>
      <c r="D25" s="164"/>
    </row>
    <row r="26" spans="1:4" ht="23.25" customHeight="1">
      <c r="A26" s="88" t="s">
        <v>30</v>
      </c>
      <c r="B26" s="53" t="s">
        <v>204</v>
      </c>
      <c r="C26" s="89">
        <v>100</v>
      </c>
      <c r="D26" s="164"/>
    </row>
    <row r="27" spans="1:4" ht="23.25" customHeight="1">
      <c r="A27" s="90">
        <v>6</v>
      </c>
      <c r="B27" s="54" t="s">
        <v>115</v>
      </c>
      <c r="C27" s="91">
        <f>SUM(C28:C29)</f>
        <v>200</v>
      </c>
      <c r="D27" s="199"/>
    </row>
    <row r="28" spans="1:4" ht="23.25" customHeight="1">
      <c r="A28" s="88" t="s">
        <v>30</v>
      </c>
      <c r="B28" s="53" t="s">
        <v>205</v>
      </c>
      <c r="C28" s="89">
        <v>100</v>
      </c>
      <c r="D28" s="164"/>
    </row>
    <row r="29" spans="1:4" ht="23.25" customHeight="1">
      <c r="A29" s="88" t="s">
        <v>30</v>
      </c>
      <c r="B29" s="53" t="s">
        <v>206</v>
      </c>
      <c r="C29" s="89">
        <v>100</v>
      </c>
      <c r="D29" s="164"/>
    </row>
    <row r="30" spans="1:4" ht="23.25" customHeight="1">
      <c r="A30" s="90">
        <v>7</v>
      </c>
      <c r="B30" s="54" t="s">
        <v>87</v>
      </c>
      <c r="C30" s="91">
        <f>SUM(C31:C33)</f>
        <v>300</v>
      </c>
      <c r="D30" s="199"/>
    </row>
    <row r="31" spans="1:4" ht="23.25" customHeight="1">
      <c r="A31" s="88" t="s">
        <v>30</v>
      </c>
      <c r="B31" s="53" t="s">
        <v>207</v>
      </c>
      <c r="C31" s="89">
        <v>100</v>
      </c>
      <c r="D31" s="164"/>
    </row>
    <row r="32" spans="1:4" ht="23.25" customHeight="1">
      <c r="A32" s="88" t="s">
        <v>30</v>
      </c>
      <c r="B32" s="53" t="s">
        <v>208</v>
      </c>
      <c r="C32" s="89">
        <v>100</v>
      </c>
      <c r="D32" s="164"/>
    </row>
    <row r="33" spans="1:4" ht="23.25" customHeight="1">
      <c r="A33" s="88" t="s">
        <v>30</v>
      </c>
      <c r="B33" s="53" t="s">
        <v>209</v>
      </c>
      <c r="C33" s="89">
        <v>100</v>
      </c>
      <c r="D33" s="164"/>
    </row>
    <row r="34" spans="1:4" ht="23.25" customHeight="1">
      <c r="A34" s="90">
        <v>8</v>
      </c>
      <c r="B34" s="54" t="s">
        <v>104</v>
      </c>
      <c r="C34" s="91">
        <f>SUM(C35:C38)</f>
        <v>400</v>
      </c>
      <c r="D34" s="199"/>
    </row>
    <row r="35" spans="1:4" ht="23.25" customHeight="1">
      <c r="A35" s="88" t="s">
        <v>30</v>
      </c>
      <c r="B35" s="53" t="s">
        <v>210</v>
      </c>
      <c r="C35" s="89">
        <v>100</v>
      </c>
      <c r="D35" s="164"/>
    </row>
    <row r="36" spans="1:4" ht="23.25" customHeight="1">
      <c r="A36" s="88" t="s">
        <v>30</v>
      </c>
      <c r="B36" s="53" t="s">
        <v>211</v>
      </c>
      <c r="C36" s="89">
        <v>100</v>
      </c>
      <c r="D36" s="164"/>
    </row>
    <row r="37" spans="1:4" ht="23.25" customHeight="1">
      <c r="A37" s="88" t="s">
        <v>30</v>
      </c>
      <c r="B37" s="53" t="s">
        <v>109</v>
      </c>
      <c r="C37" s="89">
        <v>100</v>
      </c>
      <c r="D37" s="164"/>
    </row>
    <row r="38" spans="1:4" ht="23.25" customHeight="1">
      <c r="A38" s="88" t="s">
        <v>30</v>
      </c>
      <c r="B38" s="53" t="s">
        <v>212</v>
      </c>
      <c r="C38" s="89">
        <v>100</v>
      </c>
      <c r="D38" s="164"/>
    </row>
    <row r="39" spans="1:4" ht="23.25" customHeight="1">
      <c r="A39" s="90">
        <v>9</v>
      </c>
      <c r="B39" s="54" t="s">
        <v>91</v>
      </c>
      <c r="C39" s="91">
        <f>SUM(C40:C42)</f>
        <v>300</v>
      </c>
      <c r="D39" s="199"/>
    </row>
    <row r="40" spans="1:4" ht="23.25" customHeight="1">
      <c r="A40" s="88" t="s">
        <v>30</v>
      </c>
      <c r="B40" s="53" t="s">
        <v>213</v>
      </c>
      <c r="C40" s="89">
        <v>100</v>
      </c>
      <c r="D40" s="164"/>
    </row>
    <row r="41" spans="1:4" ht="23.25" customHeight="1">
      <c r="A41" s="88" t="s">
        <v>30</v>
      </c>
      <c r="B41" s="53" t="s">
        <v>214</v>
      </c>
      <c r="C41" s="89">
        <v>100</v>
      </c>
      <c r="D41" s="164"/>
    </row>
    <row r="42" spans="1:4" ht="23.25" customHeight="1">
      <c r="A42" s="88" t="s">
        <v>30</v>
      </c>
      <c r="B42" s="53" t="s">
        <v>93</v>
      </c>
      <c r="C42" s="89">
        <v>100</v>
      </c>
      <c r="D42" s="164"/>
    </row>
    <row r="43" spans="1:4" ht="23.25" customHeight="1">
      <c r="A43" s="90">
        <v>10</v>
      </c>
      <c r="B43" s="54" t="s">
        <v>98</v>
      </c>
      <c r="C43" s="91">
        <f>SUM(C44:C49)</f>
        <v>600</v>
      </c>
      <c r="D43" s="199"/>
    </row>
    <row r="44" spans="1:4" ht="23.25" customHeight="1">
      <c r="A44" s="88" t="s">
        <v>30</v>
      </c>
      <c r="B44" s="53" t="s">
        <v>215</v>
      </c>
      <c r="C44" s="89">
        <v>100</v>
      </c>
      <c r="D44" s="164"/>
    </row>
    <row r="45" spans="1:4" ht="23.25" customHeight="1">
      <c r="A45" s="88" t="s">
        <v>30</v>
      </c>
      <c r="B45" s="53" t="s">
        <v>102</v>
      </c>
      <c r="C45" s="89">
        <v>100</v>
      </c>
      <c r="D45" s="164"/>
    </row>
    <row r="46" spans="1:4" ht="23.25" customHeight="1">
      <c r="A46" s="88" t="s">
        <v>30</v>
      </c>
      <c r="B46" s="53" t="s">
        <v>216</v>
      </c>
      <c r="C46" s="89">
        <v>100</v>
      </c>
      <c r="D46" s="164"/>
    </row>
    <row r="47" spans="1:4" ht="23.25" customHeight="1">
      <c r="A47" s="88" t="s">
        <v>30</v>
      </c>
      <c r="B47" s="53" t="s">
        <v>130</v>
      </c>
      <c r="C47" s="89">
        <v>100</v>
      </c>
      <c r="D47" s="164"/>
    </row>
    <row r="48" spans="1:4" ht="23.25" customHeight="1">
      <c r="A48" s="88" t="s">
        <v>30</v>
      </c>
      <c r="B48" s="53" t="s">
        <v>217</v>
      </c>
      <c r="C48" s="89">
        <v>100</v>
      </c>
      <c r="D48" s="164"/>
    </row>
    <row r="49" spans="1:4" ht="23.25" customHeight="1">
      <c r="A49" s="88" t="s">
        <v>30</v>
      </c>
      <c r="B49" s="53" t="s">
        <v>218</v>
      </c>
      <c r="C49" s="89">
        <v>100</v>
      </c>
      <c r="D49" s="164"/>
    </row>
    <row r="50" spans="1:4" ht="23.25" customHeight="1">
      <c r="A50" s="90">
        <v>11</v>
      </c>
      <c r="B50" s="54" t="s">
        <v>111</v>
      </c>
      <c r="C50" s="91">
        <f>SUM(C51:C53)</f>
        <v>300</v>
      </c>
      <c r="D50" s="199"/>
    </row>
    <row r="51" spans="1:4" ht="23.25" customHeight="1">
      <c r="A51" s="88" t="s">
        <v>30</v>
      </c>
      <c r="B51" s="53" t="s">
        <v>219</v>
      </c>
      <c r="C51" s="89">
        <v>100</v>
      </c>
      <c r="D51" s="164"/>
    </row>
    <row r="52" spans="1:4" ht="23.25" customHeight="1">
      <c r="A52" s="88" t="s">
        <v>30</v>
      </c>
      <c r="B52" s="53" t="s">
        <v>220</v>
      </c>
      <c r="C52" s="89">
        <v>100</v>
      </c>
      <c r="D52" s="164"/>
    </row>
    <row r="53" spans="1:4" ht="23.25" customHeight="1">
      <c r="A53" s="88" t="s">
        <v>30</v>
      </c>
      <c r="B53" s="53" t="s">
        <v>221</v>
      </c>
      <c r="C53" s="89">
        <v>100</v>
      </c>
      <c r="D53" s="164"/>
    </row>
    <row r="54" spans="1:4" ht="32.25" customHeight="1">
      <c r="A54" s="90">
        <v>12</v>
      </c>
      <c r="B54" s="54" t="s">
        <v>38</v>
      </c>
      <c r="C54" s="91">
        <f>C55</f>
        <v>500</v>
      </c>
      <c r="D54" s="199"/>
    </row>
    <row r="55" spans="1:4" ht="23.25" customHeight="1">
      <c r="A55" s="92" t="s">
        <v>30</v>
      </c>
      <c r="B55" s="93" t="s">
        <v>222</v>
      </c>
      <c r="C55" s="89">
        <v>500</v>
      </c>
      <c r="D55" s="201"/>
    </row>
    <row r="56" spans="1:4" s="96" customFormat="1" ht="23.25" customHeight="1">
      <c r="A56" s="42"/>
      <c r="B56" s="42" t="s">
        <v>188</v>
      </c>
      <c r="C56" s="94">
        <f>+C6+C11+C16+C19+C24+C27+C30+C34+C39+C43+C50+C54</f>
        <v>4200</v>
      </c>
      <c r="D56" s="95"/>
    </row>
    <row r="58" spans="1:4" ht="20.25" customHeight="1">
      <c r="C58" s="436" t="s">
        <v>446</v>
      </c>
      <c r="D58" s="436"/>
    </row>
    <row r="59" spans="1:4" ht="23.25" customHeight="1"/>
    <row r="60" spans="1:4" ht="23.25" customHeight="1"/>
    <row r="61" spans="1:4" ht="23.25" customHeight="1"/>
    <row r="62" spans="1:4" ht="23.25" customHeight="1"/>
    <row r="63" spans="1:4" ht="23.25" customHeight="1"/>
    <row r="64" spans="1:4" ht="23.25" customHeight="1"/>
    <row r="65" spans="2:4" s="97" customFormat="1" ht="23.25" customHeight="1">
      <c r="B65" s="59"/>
      <c r="C65" s="59"/>
      <c r="D65" s="98"/>
    </row>
    <row r="66" spans="2:4" s="97" customFormat="1" ht="23.25" customHeight="1">
      <c r="B66" s="59"/>
      <c r="C66" s="59"/>
      <c r="D66" s="98"/>
    </row>
    <row r="67" spans="2:4" s="97" customFormat="1" ht="23.25" customHeight="1">
      <c r="B67" s="59"/>
      <c r="C67" s="59"/>
      <c r="D67" s="98"/>
    </row>
    <row r="68" spans="2:4" s="97" customFormat="1" ht="23.25" customHeight="1">
      <c r="B68" s="59"/>
      <c r="C68" s="59"/>
      <c r="D68" s="98"/>
    </row>
    <row r="69" spans="2:4" s="97" customFormat="1" ht="23.25" customHeight="1">
      <c r="B69" s="59"/>
      <c r="C69" s="59"/>
      <c r="D69" s="98"/>
    </row>
    <row r="70" spans="2:4" s="97" customFormat="1" ht="23.25" customHeight="1">
      <c r="B70" s="59"/>
      <c r="C70" s="59"/>
      <c r="D70" s="98"/>
    </row>
    <row r="71" spans="2:4" s="97" customFormat="1" ht="23.25" customHeight="1">
      <c r="B71" s="59"/>
      <c r="C71" s="59"/>
      <c r="D71" s="98"/>
    </row>
    <row r="72" spans="2:4" s="97" customFormat="1" ht="23.25" customHeight="1">
      <c r="B72" s="59"/>
      <c r="C72" s="59"/>
      <c r="D72" s="98"/>
    </row>
    <row r="73" spans="2:4" s="97" customFormat="1" ht="23.25" customHeight="1">
      <c r="B73" s="59"/>
      <c r="C73" s="59"/>
      <c r="D73" s="98"/>
    </row>
    <row r="74" spans="2:4" s="97" customFormat="1" ht="23.25" customHeight="1">
      <c r="B74" s="59"/>
      <c r="C74" s="59"/>
      <c r="D74" s="98"/>
    </row>
    <row r="75" spans="2:4" s="97" customFormat="1" ht="23.25" customHeight="1">
      <c r="B75" s="59"/>
      <c r="C75" s="59"/>
      <c r="D75" s="98"/>
    </row>
    <row r="76" spans="2:4" s="97" customFormat="1" ht="23.25" customHeight="1">
      <c r="B76" s="59"/>
      <c r="C76" s="59"/>
      <c r="D76" s="98"/>
    </row>
    <row r="77" spans="2:4" s="97" customFormat="1" ht="23.25" customHeight="1">
      <c r="B77" s="59"/>
      <c r="C77" s="59"/>
      <c r="D77" s="98"/>
    </row>
    <row r="78" spans="2:4" s="97" customFormat="1" ht="23.25" customHeight="1">
      <c r="B78" s="59"/>
      <c r="C78" s="59"/>
      <c r="D78" s="98"/>
    </row>
    <row r="79" spans="2:4" s="97" customFormat="1" ht="23.25" customHeight="1">
      <c r="B79" s="59"/>
      <c r="C79" s="59"/>
      <c r="D79" s="98"/>
    </row>
    <row r="80" spans="2:4" s="97" customFormat="1" ht="23.25" customHeight="1">
      <c r="B80" s="59"/>
      <c r="C80" s="59"/>
      <c r="D80" s="98"/>
    </row>
    <row r="81" spans="2:4" s="97" customFormat="1" ht="23.25" customHeight="1">
      <c r="B81" s="59"/>
      <c r="C81" s="59"/>
      <c r="D81" s="98"/>
    </row>
    <row r="82" spans="2:4" s="97" customFormat="1" ht="23.25" customHeight="1">
      <c r="B82" s="59"/>
      <c r="C82" s="59"/>
      <c r="D82" s="98"/>
    </row>
    <row r="83" spans="2:4" s="97" customFormat="1" ht="23.25" customHeight="1">
      <c r="B83" s="59"/>
      <c r="C83" s="59"/>
      <c r="D83" s="98"/>
    </row>
    <row r="84" spans="2:4" s="97" customFormat="1" ht="23.25" customHeight="1">
      <c r="B84" s="59"/>
      <c r="C84" s="59"/>
      <c r="D84" s="98"/>
    </row>
    <row r="85" spans="2:4" s="97" customFormat="1" ht="23.25" customHeight="1">
      <c r="B85" s="59"/>
      <c r="C85" s="59"/>
      <c r="D85" s="98"/>
    </row>
    <row r="86" spans="2:4" s="97" customFormat="1" ht="23.25" customHeight="1">
      <c r="B86" s="59"/>
      <c r="C86" s="59"/>
      <c r="D86" s="98"/>
    </row>
    <row r="87" spans="2:4" s="97" customFormat="1" ht="23.25" customHeight="1">
      <c r="B87" s="59"/>
      <c r="C87" s="59"/>
      <c r="D87" s="98"/>
    </row>
    <row r="88" spans="2:4" s="97" customFormat="1" ht="23.25" customHeight="1">
      <c r="B88" s="59"/>
      <c r="C88" s="59"/>
      <c r="D88" s="98"/>
    </row>
    <row r="89" spans="2:4" s="97" customFormat="1" ht="23.25" customHeight="1">
      <c r="B89" s="59"/>
      <c r="C89" s="59"/>
      <c r="D89" s="98"/>
    </row>
    <row r="90" spans="2:4" s="97" customFormat="1" ht="23.25" customHeight="1">
      <c r="B90" s="59"/>
      <c r="C90" s="59"/>
      <c r="D90" s="98"/>
    </row>
    <row r="91" spans="2:4" s="97" customFormat="1" ht="23.25" customHeight="1">
      <c r="B91" s="59"/>
      <c r="C91" s="59"/>
      <c r="D91" s="98"/>
    </row>
    <row r="92" spans="2:4" s="97" customFormat="1" ht="23.25" customHeight="1">
      <c r="B92" s="59"/>
      <c r="C92" s="59"/>
      <c r="D92" s="98"/>
    </row>
    <row r="93" spans="2:4" s="97" customFormat="1" ht="23.25" customHeight="1">
      <c r="B93" s="59"/>
      <c r="C93" s="59"/>
      <c r="D93" s="98"/>
    </row>
    <row r="94" spans="2:4" s="97" customFormat="1" ht="23.25" customHeight="1">
      <c r="B94" s="59"/>
      <c r="C94" s="59"/>
      <c r="D94" s="98"/>
    </row>
    <row r="95" spans="2:4" s="97" customFormat="1" ht="23.25" customHeight="1">
      <c r="B95" s="59"/>
      <c r="C95" s="59"/>
      <c r="D95" s="98"/>
    </row>
    <row r="96" spans="2:4" s="97" customFormat="1" ht="23.25" customHeight="1">
      <c r="B96" s="59"/>
      <c r="C96" s="59"/>
      <c r="D96" s="98"/>
    </row>
    <row r="97" spans="2:4" s="97" customFormat="1" ht="23.25" customHeight="1">
      <c r="B97" s="59"/>
      <c r="C97" s="59"/>
      <c r="D97" s="98"/>
    </row>
    <row r="98" spans="2:4" s="97" customFormat="1" ht="23.25" customHeight="1">
      <c r="B98" s="59"/>
      <c r="C98" s="59"/>
      <c r="D98" s="98"/>
    </row>
    <row r="99" spans="2:4" s="97" customFormat="1" ht="23.25" customHeight="1">
      <c r="B99" s="59"/>
      <c r="C99" s="59"/>
      <c r="D99" s="98"/>
    </row>
    <row r="100" spans="2:4" s="97" customFormat="1" ht="23.25" customHeight="1">
      <c r="B100" s="59"/>
      <c r="C100" s="59"/>
      <c r="D100" s="98"/>
    </row>
    <row r="101" spans="2:4" s="97" customFormat="1" ht="23.25" customHeight="1">
      <c r="B101" s="59"/>
      <c r="C101" s="59"/>
      <c r="D101" s="98"/>
    </row>
    <row r="102" spans="2:4" s="97" customFormat="1" ht="23.25" customHeight="1">
      <c r="B102" s="59"/>
      <c r="C102" s="59"/>
      <c r="D102" s="98"/>
    </row>
    <row r="103" spans="2:4" s="97" customFormat="1" ht="23.25" customHeight="1">
      <c r="B103" s="59"/>
      <c r="C103" s="59"/>
      <c r="D103" s="98"/>
    </row>
    <row r="104" spans="2:4" s="97" customFormat="1" ht="23.25" customHeight="1">
      <c r="B104" s="59"/>
      <c r="C104" s="59"/>
      <c r="D104" s="98"/>
    </row>
    <row r="105" spans="2:4" s="97" customFormat="1" ht="23.25" customHeight="1">
      <c r="B105" s="59"/>
      <c r="C105" s="59"/>
      <c r="D105" s="98"/>
    </row>
    <row r="106" spans="2:4" s="97" customFormat="1" ht="23.25" customHeight="1">
      <c r="B106" s="59"/>
      <c r="C106" s="59"/>
      <c r="D106" s="98"/>
    </row>
    <row r="107" spans="2:4" s="97" customFormat="1" ht="23.25" customHeight="1">
      <c r="B107" s="59"/>
      <c r="C107" s="59"/>
      <c r="D107" s="98"/>
    </row>
    <row r="108" spans="2:4" s="97" customFormat="1" ht="23.25" customHeight="1">
      <c r="B108" s="59"/>
      <c r="C108" s="59"/>
      <c r="D108" s="98"/>
    </row>
    <row r="109" spans="2:4" s="97" customFormat="1" ht="23.25" customHeight="1">
      <c r="B109" s="59"/>
      <c r="C109" s="59"/>
      <c r="D109" s="98"/>
    </row>
    <row r="110" spans="2:4" s="97" customFormat="1" ht="23.25" customHeight="1">
      <c r="B110" s="59"/>
      <c r="C110" s="59"/>
      <c r="D110" s="98"/>
    </row>
    <row r="111" spans="2:4" s="97" customFormat="1" ht="23.25" customHeight="1">
      <c r="B111" s="59"/>
      <c r="C111" s="59"/>
      <c r="D111" s="98"/>
    </row>
    <row r="112" spans="2:4" s="97" customFormat="1" ht="23.25" customHeight="1">
      <c r="B112" s="59"/>
      <c r="C112" s="59"/>
      <c r="D112" s="98"/>
    </row>
    <row r="113" spans="2:4" s="97" customFormat="1" ht="23.25" customHeight="1">
      <c r="B113" s="59"/>
      <c r="C113" s="59"/>
      <c r="D113" s="98"/>
    </row>
    <row r="114" spans="2:4" s="97" customFormat="1" ht="23.25" customHeight="1">
      <c r="B114" s="59"/>
      <c r="C114" s="59"/>
      <c r="D114" s="98"/>
    </row>
    <row r="115" spans="2:4" s="97" customFormat="1" ht="23.25" customHeight="1">
      <c r="B115" s="59"/>
      <c r="C115" s="59"/>
      <c r="D115" s="98"/>
    </row>
    <row r="116" spans="2:4" s="97" customFormat="1" ht="23.25" customHeight="1">
      <c r="B116" s="59"/>
      <c r="C116" s="59"/>
      <c r="D116" s="98"/>
    </row>
    <row r="117" spans="2:4" s="97" customFormat="1" ht="23.25" customHeight="1">
      <c r="B117" s="59"/>
      <c r="C117" s="59"/>
      <c r="D117" s="98"/>
    </row>
    <row r="118" spans="2:4" s="97" customFormat="1" ht="23.25" customHeight="1">
      <c r="B118" s="59"/>
      <c r="C118" s="59"/>
      <c r="D118" s="98"/>
    </row>
    <row r="119" spans="2:4" s="97" customFormat="1" ht="23.25" customHeight="1">
      <c r="B119" s="59"/>
      <c r="C119" s="59"/>
      <c r="D119" s="98"/>
    </row>
    <row r="120" spans="2:4" s="97" customFormat="1" ht="23.25" customHeight="1">
      <c r="B120" s="59"/>
      <c r="C120" s="59"/>
      <c r="D120" s="98"/>
    </row>
    <row r="121" spans="2:4" s="97" customFormat="1" ht="23.25" customHeight="1">
      <c r="B121" s="59"/>
      <c r="C121" s="59"/>
      <c r="D121" s="98"/>
    </row>
    <row r="122" spans="2:4" s="97" customFormat="1" ht="23.25" customHeight="1">
      <c r="B122" s="59"/>
      <c r="C122" s="59"/>
      <c r="D122" s="98"/>
    </row>
    <row r="123" spans="2:4" s="97" customFormat="1" ht="23.25" customHeight="1">
      <c r="B123" s="59"/>
      <c r="C123" s="59"/>
      <c r="D123" s="98"/>
    </row>
    <row r="124" spans="2:4" s="97" customFormat="1" ht="23.25" customHeight="1">
      <c r="B124" s="59"/>
      <c r="C124" s="59"/>
      <c r="D124" s="98"/>
    </row>
    <row r="125" spans="2:4" s="97" customFormat="1" ht="23.25" customHeight="1">
      <c r="B125" s="59"/>
      <c r="C125" s="59"/>
      <c r="D125" s="98"/>
    </row>
    <row r="126" spans="2:4" s="97" customFormat="1" ht="23.25" customHeight="1">
      <c r="B126" s="59"/>
      <c r="C126" s="59"/>
      <c r="D126" s="98"/>
    </row>
    <row r="127" spans="2:4" s="97" customFormat="1" ht="23.25" customHeight="1">
      <c r="B127" s="59"/>
      <c r="C127" s="59"/>
      <c r="D127" s="98"/>
    </row>
    <row r="128" spans="2:4" s="97" customFormat="1" ht="23.25" customHeight="1">
      <c r="B128" s="59"/>
      <c r="C128" s="59"/>
      <c r="D128" s="98"/>
    </row>
    <row r="129" spans="2:4" s="97" customFormat="1" ht="23.25" customHeight="1">
      <c r="B129" s="59"/>
      <c r="C129" s="59"/>
      <c r="D129" s="98"/>
    </row>
    <row r="130" spans="2:4" s="97" customFormat="1" ht="23.25" customHeight="1">
      <c r="B130" s="59"/>
      <c r="C130" s="59"/>
      <c r="D130" s="98"/>
    </row>
    <row r="131" spans="2:4" s="97" customFormat="1" ht="23.25" customHeight="1">
      <c r="B131" s="59"/>
      <c r="C131" s="59"/>
      <c r="D131" s="98"/>
    </row>
    <row r="132" spans="2:4" s="97" customFormat="1" ht="23.25" customHeight="1">
      <c r="B132" s="59"/>
      <c r="C132" s="59"/>
      <c r="D132" s="98"/>
    </row>
    <row r="133" spans="2:4" s="97" customFormat="1" ht="23.25" customHeight="1">
      <c r="B133" s="59"/>
      <c r="C133" s="59"/>
      <c r="D133" s="98"/>
    </row>
    <row r="134" spans="2:4" s="97" customFormat="1" ht="23.25" customHeight="1">
      <c r="B134" s="59"/>
      <c r="C134" s="59"/>
      <c r="D134" s="98"/>
    </row>
    <row r="135" spans="2:4" s="97" customFormat="1" ht="23.25" customHeight="1">
      <c r="B135" s="59"/>
      <c r="C135" s="59"/>
      <c r="D135" s="98"/>
    </row>
    <row r="136" spans="2:4" s="97" customFormat="1" ht="23.25" customHeight="1">
      <c r="B136" s="59"/>
      <c r="C136" s="59"/>
      <c r="D136" s="98"/>
    </row>
    <row r="137" spans="2:4" s="97" customFormat="1" ht="23.25" customHeight="1">
      <c r="B137" s="59"/>
      <c r="C137" s="59"/>
      <c r="D137" s="98"/>
    </row>
    <row r="138" spans="2:4" s="97" customFormat="1" ht="23.25" customHeight="1">
      <c r="B138" s="59"/>
      <c r="C138" s="59"/>
      <c r="D138" s="98"/>
    </row>
    <row r="139" spans="2:4" s="97" customFormat="1" ht="23.25" customHeight="1">
      <c r="B139" s="59"/>
      <c r="C139" s="59"/>
      <c r="D139" s="98"/>
    </row>
    <row r="140" spans="2:4" s="97" customFormat="1" ht="23.25" customHeight="1">
      <c r="B140" s="59"/>
      <c r="C140" s="59"/>
      <c r="D140" s="98"/>
    </row>
    <row r="141" spans="2:4" s="97" customFormat="1" ht="23.25" customHeight="1">
      <c r="B141" s="59"/>
      <c r="C141" s="59"/>
      <c r="D141" s="98"/>
    </row>
    <row r="142" spans="2:4" s="97" customFormat="1" ht="23.25" customHeight="1">
      <c r="B142" s="59"/>
      <c r="C142" s="59"/>
      <c r="D142" s="98"/>
    </row>
    <row r="143" spans="2:4" s="97" customFormat="1" ht="23.25" customHeight="1">
      <c r="B143" s="59"/>
      <c r="C143" s="59"/>
      <c r="D143" s="98"/>
    </row>
    <row r="144" spans="2:4" s="97" customFormat="1" ht="23.25" customHeight="1">
      <c r="B144" s="59"/>
      <c r="C144" s="59"/>
      <c r="D144" s="98"/>
    </row>
    <row r="145" spans="2:4" s="97" customFormat="1" ht="23.25" customHeight="1">
      <c r="B145" s="59"/>
      <c r="C145" s="59"/>
      <c r="D145" s="98"/>
    </row>
    <row r="146" spans="2:4" s="97" customFormat="1" ht="23.25" customHeight="1">
      <c r="B146" s="59"/>
      <c r="C146" s="59"/>
      <c r="D146" s="98"/>
    </row>
    <row r="147" spans="2:4" s="97" customFormat="1" ht="23.25" customHeight="1">
      <c r="B147" s="59"/>
      <c r="C147" s="59"/>
      <c r="D147" s="98"/>
    </row>
    <row r="148" spans="2:4" s="97" customFormat="1" ht="23.25" customHeight="1">
      <c r="B148" s="59"/>
      <c r="C148" s="59"/>
      <c r="D148" s="98"/>
    </row>
    <row r="149" spans="2:4" s="97" customFormat="1" ht="23.25" customHeight="1">
      <c r="B149" s="59"/>
      <c r="C149" s="59"/>
      <c r="D149" s="98"/>
    </row>
    <row r="150" spans="2:4" s="97" customFormat="1" ht="23.25" customHeight="1">
      <c r="B150" s="59"/>
      <c r="C150" s="59"/>
      <c r="D150" s="98"/>
    </row>
    <row r="151" spans="2:4" s="97" customFormat="1" ht="23.25" customHeight="1">
      <c r="B151" s="59"/>
      <c r="C151" s="59"/>
      <c r="D151" s="98"/>
    </row>
    <row r="152" spans="2:4" s="97" customFormat="1" ht="23.25" customHeight="1">
      <c r="B152" s="59"/>
      <c r="C152" s="59"/>
      <c r="D152" s="98"/>
    </row>
    <row r="153" spans="2:4" s="97" customFormat="1" ht="23.25" customHeight="1">
      <c r="B153" s="59"/>
      <c r="C153" s="59"/>
      <c r="D153" s="98"/>
    </row>
    <row r="154" spans="2:4" s="97" customFormat="1" ht="23.25" customHeight="1">
      <c r="B154" s="59"/>
      <c r="C154" s="59"/>
      <c r="D154" s="98"/>
    </row>
    <row r="155" spans="2:4" s="97" customFormat="1" ht="23.25" customHeight="1">
      <c r="B155" s="59"/>
      <c r="C155" s="59"/>
      <c r="D155" s="98"/>
    </row>
    <row r="156" spans="2:4" s="97" customFormat="1" ht="23.25" customHeight="1">
      <c r="B156" s="59"/>
      <c r="C156" s="59"/>
      <c r="D156" s="98"/>
    </row>
    <row r="157" spans="2:4" s="97" customFormat="1" ht="23.25" customHeight="1">
      <c r="B157" s="59"/>
      <c r="C157" s="59"/>
      <c r="D157" s="98"/>
    </row>
    <row r="158" spans="2:4" s="97" customFormat="1" ht="23.25" customHeight="1">
      <c r="B158" s="59"/>
      <c r="C158" s="59"/>
      <c r="D158" s="98"/>
    </row>
    <row r="159" spans="2:4" s="97" customFormat="1" ht="23.25" customHeight="1">
      <c r="B159" s="59"/>
      <c r="C159" s="59"/>
      <c r="D159" s="98"/>
    </row>
    <row r="160" spans="2:4" s="97" customFormat="1" ht="23.25" customHeight="1">
      <c r="B160" s="59"/>
      <c r="C160" s="59"/>
      <c r="D160" s="98"/>
    </row>
    <row r="161" spans="2:4" s="97" customFormat="1" ht="23.25" customHeight="1">
      <c r="B161" s="59"/>
      <c r="C161" s="59"/>
      <c r="D161" s="98"/>
    </row>
    <row r="162" spans="2:4" s="97" customFormat="1" ht="23.25" customHeight="1">
      <c r="B162" s="59"/>
      <c r="C162" s="59"/>
      <c r="D162" s="98"/>
    </row>
    <row r="163" spans="2:4" s="97" customFormat="1" ht="23.25" customHeight="1">
      <c r="B163" s="59"/>
      <c r="C163" s="59"/>
      <c r="D163" s="98"/>
    </row>
    <row r="164" spans="2:4" s="97" customFormat="1" ht="23.25" customHeight="1">
      <c r="B164" s="59"/>
      <c r="C164" s="59"/>
      <c r="D164" s="98"/>
    </row>
    <row r="165" spans="2:4" s="97" customFormat="1" ht="23.25" customHeight="1">
      <c r="B165" s="59"/>
      <c r="C165" s="59"/>
      <c r="D165" s="98"/>
    </row>
    <row r="166" spans="2:4" s="97" customFormat="1" ht="23.25" customHeight="1">
      <c r="B166" s="59"/>
      <c r="C166" s="59"/>
      <c r="D166" s="98"/>
    </row>
    <row r="167" spans="2:4" s="97" customFormat="1" ht="23.25" customHeight="1">
      <c r="B167" s="59"/>
      <c r="C167" s="59"/>
      <c r="D167" s="98"/>
    </row>
  </sheetData>
  <autoFilter ref="A5:D56"/>
  <mergeCells count="4">
    <mergeCell ref="C58:D58"/>
    <mergeCell ref="A1:D1"/>
    <mergeCell ref="A2:D2"/>
    <mergeCell ref="A3:D3"/>
  </mergeCells>
  <pageMargins left="0.72" right="0.37" top="0.57999999999999996" bottom="0.61" header="0.31496062992126" footer="0.31496062992126"/>
  <pageSetup paperSize="9"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workbookViewId="0">
      <pane xSplit="2" ySplit="5" topLeftCell="C6" activePane="bottomRight" state="frozen"/>
      <selection activeCell="B36" sqref="B36"/>
      <selection pane="topRight" activeCell="B36" sqref="B36"/>
      <selection pane="bottomLeft" activeCell="B36" sqref="B36"/>
      <selection pane="bottomRight" activeCell="A3" sqref="A3:D3"/>
    </sheetView>
  </sheetViews>
  <sheetFormatPr defaultRowHeight="15.75"/>
  <cols>
    <col min="1" max="1" width="9.42578125" style="50" customWidth="1"/>
    <col min="2" max="2" width="56.7109375" style="49" customWidth="1"/>
    <col min="3" max="3" width="22.42578125" style="49" customWidth="1"/>
    <col min="4" max="4" width="36.42578125" style="109" customWidth="1"/>
    <col min="5" max="16384" width="9.140625" style="49"/>
  </cols>
  <sheetData>
    <row r="1" spans="1:4" s="24" customFormat="1" ht="23.25" customHeight="1">
      <c r="A1" s="434" t="s">
        <v>490</v>
      </c>
      <c r="B1" s="434"/>
      <c r="C1" s="434"/>
      <c r="D1" s="434"/>
    </row>
    <row r="2" spans="1:4" s="24" customFormat="1" ht="26.25" customHeight="1">
      <c r="A2" s="434" t="s">
        <v>996</v>
      </c>
      <c r="B2" s="434"/>
      <c r="C2" s="434"/>
      <c r="D2" s="434"/>
    </row>
    <row r="3" spans="1:4" s="60" customFormat="1" ht="18.75" customHeight="1">
      <c r="A3" s="387" t="s">
        <v>434</v>
      </c>
      <c r="B3" s="387"/>
      <c r="C3" s="387"/>
      <c r="D3" s="387"/>
    </row>
    <row r="4" spans="1:4" s="24" customFormat="1" ht="18" customHeight="1">
      <c r="A4" s="22"/>
      <c r="B4" s="99"/>
      <c r="D4" s="22"/>
    </row>
    <row r="5" spans="1:4" s="22" customFormat="1" ht="37.5" customHeight="1">
      <c r="A5" s="23" t="s">
        <v>1</v>
      </c>
      <c r="B5" s="100" t="s">
        <v>2</v>
      </c>
      <c r="C5" s="6" t="s">
        <v>3</v>
      </c>
      <c r="D5" s="23" t="s">
        <v>4</v>
      </c>
    </row>
    <row r="6" spans="1:4" s="104" customFormat="1" ht="24.75" customHeight="1">
      <c r="A6" s="101" t="s">
        <v>7</v>
      </c>
      <c r="B6" s="102" t="s">
        <v>223</v>
      </c>
      <c r="C6" s="103">
        <f>C7+C10+C13+C16+C19+C22</f>
        <v>1600</v>
      </c>
      <c r="D6" s="28"/>
    </row>
    <row r="7" spans="1:4" s="96" customFormat="1" ht="24.75" customHeight="1">
      <c r="A7" s="90">
        <v>1</v>
      </c>
      <c r="B7" s="54" t="s">
        <v>190</v>
      </c>
      <c r="C7" s="54">
        <f>C8</f>
        <v>200</v>
      </c>
      <c r="D7" s="35"/>
    </row>
    <row r="8" spans="1:4" s="59" customFormat="1" ht="24.75" customHeight="1">
      <c r="A8" s="88" t="s">
        <v>129</v>
      </c>
      <c r="B8" s="53" t="s">
        <v>224</v>
      </c>
      <c r="C8" s="53">
        <f>C9</f>
        <v>200</v>
      </c>
      <c r="D8" s="164"/>
    </row>
    <row r="9" spans="1:4" s="59" customFormat="1" ht="24.75" customHeight="1">
      <c r="A9" s="88" t="s">
        <v>30</v>
      </c>
      <c r="B9" s="53" t="s">
        <v>225</v>
      </c>
      <c r="C9" s="53">
        <v>200</v>
      </c>
      <c r="D9" s="164"/>
    </row>
    <row r="10" spans="1:4" s="96" customFormat="1" ht="24.75" customHeight="1">
      <c r="A10" s="90">
        <v>2</v>
      </c>
      <c r="B10" s="54" t="s">
        <v>202</v>
      </c>
      <c r="C10" s="54">
        <f>C11</f>
        <v>200</v>
      </c>
      <c r="D10" s="35"/>
    </row>
    <row r="11" spans="1:4" s="59" customFormat="1" ht="24.75" customHeight="1">
      <c r="A11" s="88" t="s">
        <v>132</v>
      </c>
      <c r="B11" s="53" t="s">
        <v>226</v>
      </c>
      <c r="C11" s="53">
        <f>C12</f>
        <v>200</v>
      </c>
      <c r="D11" s="164"/>
    </row>
    <row r="12" spans="1:4" s="59" customFormat="1" ht="24.75" customHeight="1">
      <c r="A12" s="88" t="s">
        <v>30</v>
      </c>
      <c r="B12" s="53" t="s">
        <v>227</v>
      </c>
      <c r="C12" s="53">
        <v>200</v>
      </c>
      <c r="D12" s="164"/>
    </row>
    <row r="13" spans="1:4" s="96" customFormat="1" ht="24.75" customHeight="1">
      <c r="A13" s="90">
        <v>3</v>
      </c>
      <c r="B13" s="54" t="s">
        <v>87</v>
      </c>
      <c r="C13" s="54">
        <f>C14</f>
        <v>200</v>
      </c>
      <c r="D13" s="35"/>
    </row>
    <row r="14" spans="1:4" s="68" customFormat="1" ht="24.75" customHeight="1">
      <c r="A14" s="105" t="s">
        <v>135</v>
      </c>
      <c r="B14" s="106" t="s">
        <v>228</v>
      </c>
      <c r="C14" s="106">
        <f>C15</f>
        <v>200</v>
      </c>
      <c r="D14" s="164"/>
    </row>
    <row r="15" spans="1:4" s="59" customFormat="1" ht="34.5" customHeight="1">
      <c r="A15" s="88" t="s">
        <v>30</v>
      </c>
      <c r="B15" s="53" t="s">
        <v>229</v>
      </c>
      <c r="C15" s="53">
        <v>200</v>
      </c>
      <c r="D15" s="164"/>
    </row>
    <row r="16" spans="1:4" s="96" customFormat="1" ht="24.75" customHeight="1">
      <c r="A16" s="90">
        <v>4</v>
      </c>
      <c r="B16" s="54" t="s">
        <v>91</v>
      </c>
      <c r="C16" s="54">
        <f>C17</f>
        <v>200</v>
      </c>
      <c r="D16" s="35"/>
    </row>
    <row r="17" spans="1:4" s="59" customFormat="1" ht="24.75" customHeight="1">
      <c r="A17" s="88" t="s">
        <v>80</v>
      </c>
      <c r="B17" s="53" t="s">
        <v>230</v>
      </c>
      <c r="C17" s="53">
        <f>C18</f>
        <v>200</v>
      </c>
      <c r="D17" s="164"/>
    </row>
    <row r="18" spans="1:4" s="59" customFormat="1" ht="24.75" customHeight="1">
      <c r="A18" s="88" t="s">
        <v>30</v>
      </c>
      <c r="B18" s="53" t="s">
        <v>231</v>
      </c>
      <c r="C18" s="53">
        <v>200</v>
      </c>
      <c r="D18" s="164"/>
    </row>
    <row r="19" spans="1:4" s="96" customFormat="1" ht="24.75" customHeight="1">
      <c r="A19" s="90">
        <v>5</v>
      </c>
      <c r="B19" s="54" t="s">
        <v>98</v>
      </c>
      <c r="C19" s="54">
        <f>C20</f>
        <v>200</v>
      </c>
      <c r="D19" s="35"/>
    </row>
    <row r="20" spans="1:4" s="59" customFormat="1" ht="24.75" customHeight="1">
      <c r="A20" s="88" t="s">
        <v>88</v>
      </c>
      <c r="B20" s="53" t="s">
        <v>232</v>
      </c>
      <c r="C20" s="53">
        <f>C21</f>
        <v>200</v>
      </c>
      <c r="D20" s="164"/>
    </row>
    <row r="21" spans="1:4" s="59" customFormat="1" ht="24.75" customHeight="1">
      <c r="A21" s="88" t="s">
        <v>30</v>
      </c>
      <c r="B21" s="53" t="s">
        <v>233</v>
      </c>
      <c r="C21" s="53">
        <v>200</v>
      </c>
      <c r="D21" s="164"/>
    </row>
    <row r="22" spans="1:4" s="96" customFormat="1" ht="24.75" customHeight="1">
      <c r="A22" s="90">
        <v>6</v>
      </c>
      <c r="B22" s="54" t="s">
        <v>234</v>
      </c>
      <c r="C22" s="54">
        <f>SUM(C23:C26)</f>
        <v>600</v>
      </c>
      <c r="D22" s="35"/>
    </row>
    <row r="23" spans="1:4" s="59" customFormat="1" ht="24.75" customHeight="1">
      <c r="A23" s="88" t="s">
        <v>30</v>
      </c>
      <c r="B23" s="53" t="s">
        <v>235</v>
      </c>
      <c r="C23" s="53">
        <v>150</v>
      </c>
      <c r="D23" s="31"/>
    </row>
    <row r="24" spans="1:4" s="59" customFormat="1" ht="33.75" customHeight="1">
      <c r="A24" s="88" t="s">
        <v>30</v>
      </c>
      <c r="B24" s="53" t="s">
        <v>236</v>
      </c>
      <c r="C24" s="53">
        <v>150</v>
      </c>
      <c r="D24" s="31"/>
    </row>
    <row r="25" spans="1:4" s="59" customFormat="1" ht="33.75" customHeight="1">
      <c r="A25" s="88" t="s">
        <v>30</v>
      </c>
      <c r="B25" s="53" t="s">
        <v>237</v>
      </c>
      <c r="C25" s="53">
        <v>150</v>
      </c>
      <c r="D25" s="31"/>
    </row>
    <row r="26" spans="1:4" s="59" customFormat="1" ht="33.75" customHeight="1">
      <c r="A26" s="88" t="s">
        <v>30</v>
      </c>
      <c r="B26" s="53" t="s">
        <v>238</v>
      </c>
      <c r="C26" s="53">
        <v>150</v>
      </c>
      <c r="D26" s="31"/>
    </row>
    <row r="27" spans="1:4" s="96" customFormat="1" ht="24.75" customHeight="1">
      <c r="A27" s="90" t="s">
        <v>17</v>
      </c>
      <c r="B27" s="54" t="s">
        <v>239</v>
      </c>
      <c r="C27" s="54">
        <f>C28+C31</f>
        <v>400</v>
      </c>
      <c r="D27" s="35"/>
    </row>
    <row r="28" spans="1:4" s="96" customFormat="1" ht="24.75" customHeight="1">
      <c r="A28" s="90">
        <v>1</v>
      </c>
      <c r="B28" s="54" t="s">
        <v>190</v>
      </c>
      <c r="C28" s="54">
        <f>C29</f>
        <v>200</v>
      </c>
      <c r="D28" s="35"/>
    </row>
    <row r="29" spans="1:4" s="96" customFormat="1" ht="24.75" customHeight="1">
      <c r="A29" s="88" t="s">
        <v>129</v>
      </c>
      <c r="B29" s="53" t="s">
        <v>430</v>
      </c>
      <c r="C29" s="53">
        <f>C30</f>
        <v>200</v>
      </c>
      <c r="D29" s="164"/>
    </row>
    <row r="30" spans="1:4" s="59" customFormat="1" ht="24.75" customHeight="1">
      <c r="A30" s="88" t="s">
        <v>73</v>
      </c>
      <c r="B30" s="53" t="s">
        <v>431</v>
      </c>
      <c r="C30" s="53">
        <v>200</v>
      </c>
      <c r="D30" s="164"/>
    </row>
    <row r="31" spans="1:4" s="96" customFormat="1" ht="24.75" customHeight="1">
      <c r="A31" s="90">
        <v>2</v>
      </c>
      <c r="B31" s="54" t="s">
        <v>141</v>
      </c>
      <c r="C31" s="54">
        <f t="shared" ref="C31:C32" si="0">C32</f>
        <v>200</v>
      </c>
      <c r="D31" s="35"/>
    </row>
    <row r="32" spans="1:4" s="59" customFormat="1" ht="24.75" customHeight="1">
      <c r="A32" s="88" t="s">
        <v>132</v>
      </c>
      <c r="B32" s="53" t="s">
        <v>240</v>
      </c>
      <c r="C32" s="53">
        <f t="shared" si="0"/>
        <v>200</v>
      </c>
      <c r="D32" s="164"/>
    </row>
    <row r="33" spans="1:4" s="59" customFormat="1" ht="24.75" customHeight="1">
      <c r="A33" s="92" t="s">
        <v>30</v>
      </c>
      <c r="B33" s="93" t="s">
        <v>241</v>
      </c>
      <c r="C33" s="53">
        <v>200</v>
      </c>
      <c r="D33" s="57"/>
    </row>
    <row r="34" spans="1:4" s="97" customFormat="1" ht="24.75" customHeight="1">
      <c r="A34" s="42"/>
      <c r="B34" s="41" t="s">
        <v>188</v>
      </c>
      <c r="C34" s="107">
        <f>+C27+C6</f>
        <v>2000</v>
      </c>
      <c r="D34" s="108"/>
    </row>
    <row r="35" spans="1:4" s="59" customFormat="1">
      <c r="A35" s="97"/>
      <c r="D35" s="48"/>
    </row>
    <row r="36" spans="1:4" s="59" customFormat="1" ht="16.5">
      <c r="A36" s="97"/>
      <c r="D36" s="218" t="s">
        <v>446</v>
      </c>
    </row>
    <row r="37" spans="1:4" s="59" customFormat="1" ht="23.25" customHeight="1">
      <c r="A37" s="97"/>
      <c r="D37" s="48"/>
    </row>
    <row r="38" spans="1:4" s="59" customFormat="1" ht="23.25" customHeight="1">
      <c r="A38" s="97"/>
      <c r="D38" s="48"/>
    </row>
    <row r="39" spans="1:4" s="59" customFormat="1" ht="23.25" customHeight="1">
      <c r="A39" s="97"/>
      <c r="D39" s="48"/>
    </row>
    <row r="40" spans="1:4" s="59" customFormat="1" ht="23.25" customHeight="1">
      <c r="A40" s="97"/>
      <c r="D40" s="48"/>
    </row>
    <row r="41" spans="1:4" s="59" customFormat="1" ht="23.25" customHeight="1">
      <c r="A41" s="97"/>
      <c r="D41" s="48"/>
    </row>
    <row r="42" spans="1:4" s="59" customFormat="1" ht="23.25" customHeight="1">
      <c r="A42" s="97"/>
      <c r="D42" s="48"/>
    </row>
    <row r="43" spans="1:4" s="59" customFormat="1" ht="23.25" customHeight="1">
      <c r="A43" s="97"/>
      <c r="D43" s="48"/>
    </row>
    <row r="44" spans="1:4" s="59" customFormat="1" ht="23.25" customHeight="1">
      <c r="A44" s="97"/>
      <c r="D44" s="48"/>
    </row>
    <row r="45" spans="1:4" s="59" customFormat="1" ht="23.25" customHeight="1">
      <c r="A45" s="97"/>
      <c r="D45" s="48"/>
    </row>
    <row r="46" spans="1:4" s="59" customFormat="1" ht="23.25" customHeight="1">
      <c r="A46" s="97"/>
      <c r="D46" s="48"/>
    </row>
    <row r="47" spans="1:4" s="59" customFormat="1" ht="23.25" customHeight="1">
      <c r="A47" s="97"/>
      <c r="D47" s="48"/>
    </row>
    <row r="48" spans="1:4" s="59" customFormat="1" ht="23.25" customHeight="1">
      <c r="A48" s="97"/>
      <c r="D48" s="48"/>
    </row>
    <row r="49" spans="1:4" s="59" customFormat="1" ht="23.25" customHeight="1">
      <c r="A49" s="97"/>
      <c r="D49" s="48"/>
    </row>
    <row r="50" spans="1:4" s="59" customFormat="1" ht="23.25" customHeight="1">
      <c r="A50" s="97"/>
      <c r="D50" s="48"/>
    </row>
    <row r="51" spans="1:4" s="59" customFormat="1" ht="23.25" customHeight="1">
      <c r="A51" s="97"/>
      <c r="D51" s="48"/>
    </row>
    <row r="52" spans="1:4" s="59" customFormat="1" ht="23.25" customHeight="1">
      <c r="A52" s="97"/>
      <c r="D52" s="48"/>
    </row>
    <row r="53" spans="1:4" s="59" customFormat="1" ht="23.25" customHeight="1">
      <c r="A53" s="97"/>
      <c r="D53" s="48"/>
    </row>
    <row r="54" spans="1:4" s="59" customFormat="1" ht="23.25" customHeight="1">
      <c r="A54" s="97"/>
      <c r="D54" s="48"/>
    </row>
    <row r="55" spans="1:4" s="59" customFormat="1" ht="23.25" customHeight="1">
      <c r="A55" s="97"/>
      <c r="D55" s="48"/>
    </row>
    <row r="56" spans="1:4" s="59" customFormat="1" ht="23.25" customHeight="1">
      <c r="A56" s="97"/>
      <c r="D56" s="48"/>
    </row>
    <row r="57" spans="1:4" s="59" customFormat="1" ht="23.25" customHeight="1">
      <c r="A57" s="97"/>
      <c r="D57" s="48"/>
    </row>
    <row r="58" spans="1:4" s="59" customFormat="1" ht="23.25" customHeight="1">
      <c r="A58" s="97"/>
      <c r="D58" s="48"/>
    </row>
    <row r="59" spans="1:4" s="59" customFormat="1" ht="23.25" customHeight="1">
      <c r="A59" s="97"/>
      <c r="D59" s="48"/>
    </row>
    <row r="60" spans="1:4" s="59" customFormat="1" ht="23.25" customHeight="1">
      <c r="A60" s="97"/>
      <c r="D60" s="48"/>
    </row>
    <row r="61" spans="1:4" s="59" customFormat="1" ht="23.25" customHeight="1">
      <c r="A61" s="97"/>
      <c r="D61" s="48"/>
    </row>
    <row r="62" spans="1:4" s="59" customFormat="1" ht="23.25" customHeight="1">
      <c r="A62" s="97"/>
      <c r="D62" s="48"/>
    </row>
    <row r="63" spans="1:4" s="59" customFormat="1" ht="23.25" customHeight="1">
      <c r="A63" s="97"/>
      <c r="D63" s="48"/>
    </row>
    <row r="64" spans="1:4" s="59" customFormat="1" ht="23.25" customHeight="1">
      <c r="A64" s="97"/>
      <c r="D64" s="48"/>
    </row>
    <row r="65" spans="1:4" s="59" customFormat="1" ht="23.25" customHeight="1">
      <c r="A65" s="97"/>
      <c r="D65" s="48"/>
    </row>
    <row r="66" spans="1:4" s="59" customFormat="1" ht="23.25" customHeight="1">
      <c r="A66" s="97"/>
      <c r="D66" s="48"/>
    </row>
    <row r="67" spans="1:4" s="59" customFormat="1" ht="23.25" customHeight="1">
      <c r="A67" s="97"/>
      <c r="D67" s="48"/>
    </row>
    <row r="68" spans="1:4" s="59" customFormat="1" ht="23.25" customHeight="1">
      <c r="A68" s="97"/>
      <c r="D68" s="48"/>
    </row>
    <row r="69" spans="1:4" s="59" customFormat="1" ht="23.25" customHeight="1">
      <c r="A69" s="97"/>
      <c r="D69" s="48"/>
    </row>
    <row r="70" spans="1:4" s="59" customFormat="1" ht="23.25" customHeight="1">
      <c r="A70" s="97"/>
      <c r="D70" s="48"/>
    </row>
    <row r="71" spans="1:4" s="59" customFormat="1" ht="23.25" customHeight="1">
      <c r="A71" s="97"/>
      <c r="D71" s="48"/>
    </row>
    <row r="72" spans="1:4" s="59" customFormat="1" ht="23.25" customHeight="1">
      <c r="A72" s="97"/>
      <c r="D72" s="48"/>
    </row>
    <row r="73" spans="1:4" ht="23.25" customHeight="1"/>
    <row r="74" spans="1:4" ht="23.25" customHeight="1"/>
    <row r="75" spans="1:4" ht="23.25" customHeight="1"/>
    <row r="76" spans="1:4" ht="23.25" customHeight="1"/>
    <row r="77" spans="1:4" ht="23.25" customHeight="1"/>
    <row r="78" spans="1:4" ht="23.25" customHeight="1"/>
    <row r="79" spans="1:4" ht="23.25" customHeight="1"/>
    <row r="80" spans="1:4" ht="23.25" customHeight="1"/>
    <row r="81" spans="2:4" ht="23.25" customHeight="1"/>
    <row r="82" spans="2:4" ht="23.25" customHeight="1"/>
    <row r="83" spans="2:4" ht="23.25" customHeight="1"/>
    <row r="84" spans="2:4" ht="23.25" customHeight="1"/>
    <row r="85" spans="2:4" ht="23.25" customHeight="1"/>
    <row r="86" spans="2:4" s="50" customFormat="1" ht="23.25" customHeight="1">
      <c r="B86" s="49"/>
      <c r="C86" s="49"/>
      <c r="D86" s="109"/>
    </row>
    <row r="87" spans="2:4" s="50" customFormat="1" ht="23.25" customHeight="1">
      <c r="B87" s="49"/>
      <c r="C87" s="49"/>
      <c r="D87" s="109"/>
    </row>
    <row r="88" spans="2:4" s="50" customFormat="1" ht="23.25" customHeight="1">
      <c r="B88" s="49"/>
      <c r="C88" s="49"/>
      <c r="D88" s="109"/>
    </row>
    <row r="89" spans="2:4" s="50" customFormat="1" ht="23.25" customHeight="1">
      <c r="B89" s="49"/>
      <c r="C89" s="49"/>
      <c r="D89" s="109"/>
    </row>
    <row r="90" spans="2:4" s="50" customFormat="1" ht="23.25" customHeight="1">
      <c r="B90" s="49"/>
      <c r="C90" s="49"/>
      <c r="D90" s="109"/>
    </row>
    <row r="91" spans="2:4" s="50" customFormat="1" ht="23.25" customHeight="1">
      <c r="B91" s="49"/>
      <c r="C91" s="49"/>
      <c r="D91" s="109"/>
    </row>
    <row r="92" spans="2:4" s="50" customFormat="1" ht="23.25" customHeight="1">
      <c r="B92" s="49"/>
      <c r="C92" s="49"/>
      <c r="D92" s="109"/>
    </row>
    <row r="93" spans="2:4" s="50" customFormat="1" ht="23.25" customHeight="1">
      <c r="B93" s="49"/>
      <c r="C93" s="49"/>
      <c r="D93" s="109"/>
    </row>
    <row r="94" spans="2:4" s="50" customFormat="1" ht="23.25" customHeight="1">
      <c r="B94" s="49"/>
      <c r="C94" s="49"/>
      <c r="D94" s="109"/>
    </row>
    <row r="95" spans="2:4" s="50" customFormat="1" ht="23.25" customHeight="1">
      <c r="B95" s="49"/>
      <c r="C95" s="49"/>
      <c r="D95" s="109"/>
    </row>
    <row r="96" spans="2:4" s="50" customFormat="1" ht="23.25" customHeight="1">
      <c r="B96" s="49"/>
      <c r="C96" s="49"/>
      <c r="D96" s="109"/>
    </row>
    <row r="97" spans="2:4" s="50" customFormat="1" ht="23.25" customHeight="1">
      <c r="B97" s="49"/>
      <c r="C97" s="49"/>
      <c r="D97" s="109"/>
    </row>
    <row r="98" spans="2:4" s="50" customFormat="1" ht="23.25" customHeight="1">
      <c r="B98" s="49"/>
      <c r="C98" s="49"/>
      <c r="D98" s="109"/>
    </row>
    <row r="99" spans="2:4" s="50" customFormat="1" ht="23.25" customHeight="1">
      <c r="B99" s="49"/>
      <c r="C99" s="49"/>
      <c r="D99" s="109"/>
    </row>
    <row r="100" spans="2:4" s="50" customFormat="1" ht="23.25" customHeight="1">
      <c r="B100" s="49"/>
      <c r="C100" s="49"/>
      <c r="D100" s="109"/>
    </row>
    <row r="101" spans="2:4" s="50" customFormat="1" ht="23.25" customHeight="1">
      <c r="B101" s="49"/>
      <c r="C101" s="49"/>
      <c r="D101" s="109"/>
    </row>
    <row r="102" spans="2:4" s="50" customFormat="1" ht="23.25" customHeight="1">
      <c r="B102" s="49"/>
      <c r="C102" s="49"/>
      <c r="D102" s="109"/>
    </row>
    <row r="103" spans="2:4" s="50" customFormat="1" ht="23.25" customHeight="1">
      <c r="B103" s="49"/>
      <c r="C103" s="49"/>
      <c r="D103" s="109"/>
    </row>
    <row r="104" spans="2:4" s="50" customFormat="1" ht="23.25" customHeight="1">
      <c r="B104" s="49"/>
      <c r="C104" s="49"/>
      <c r="D104" s="109"/>
    </row>
    <row r="105" spans="2:4" s="50" customFormat="1" ht="23.25" customHeight="1">
      <c r="B105" s="49"/>
      <c r="C105" s="49"/>
      <c r="D105" s="109"/>
    </row>
    <row r="106" spans="2:4" s="50" customFormat="1" ht="23.25" customHeight="1">
      <c r="B106" s="49"/>
      <c r="C106" s="49"/>
      <c r="D106" s="109"/>
    </row>
    <row r="107" spans="2:4" s="50" customFormat="1" ht="23.25" customHeight="1">
      <c r="B107" s="49"/>
      <c r="C107" s="49"/>
      <c r="D107" s="109"/>
    </row>
    <row r="108" spans="2:4" s="50" customFormat="1" ht="23.25" customHeight="1">
      <c r="B108" s="49"/>
      <c r="C108" s="49"/>
      <c r="D108" s="109"/>
    </row>
    <row r="109" spans="2:4" s="50" customFormat="1" ht="23.25" customHeight="1">
      <c r="B109" s="49"/>
      <c r="C109" s="49"/>
      <c r="D109" s="109"/>
    </row>
    <row r="110" spans="2:4" s="50" customFormat="1" ht="23.25" customHeight="1">
      <c r="B110" s="49"/>
      <c r="C110" s="49"/>
      <c r="D110" s="109"/>
    </row>
    <row r="111" spans="2:4" s="50" customFormat="1" ht="23.25" customHeight="1">
      <c r="B111" s="49"/>
      <c r="C111" s="49"/>
      <c r="D111" s="109"/>
    </row>
    <row r="112" spans="2:4" s="50" customFormat="1" ht="23.25" customHeight="1">
      <c r="B112" s="49"/>
      <c r="C112" s="49"/>
      <c r="D112" s="109"/>
    </row>
    <row r="113" spans="2:4" s="50" customFormat="1" ht="23.25" customHeight="1">
      <c r="B113" s="49"/>
      <c r="C113" s="49"/>
      <c r="D113" s="109"/>
    </row>
    <row r="114" spans="2:4" s="50" customFormat="1" ht="23.25" customHeight="1">
      <c r="B114" s="49"/>
      <c r="C114" s="49"/>
      <c r="D114" s="109"/>
    </row>
    <row r="115" spans="2:4" s="50" customFormat="1" ht="23.25" customHeight="1">
      <c r="B115" s="49"/>
      <c r="C115" s="49"/>
      <c r="D115" s="109"/>
    </row>
    <row r="116" spans="2:4" s="50" customFormat="1" ht="23.25" customHeight="1">
      <c r="B116" s="49"/>
      <c r="C116" s="49"/>
      <c r="D116" s="109"/>
    </row>
    <row r="117" spans="2:4" s="50" customFormat="1" ht="23.25" customHeight="1">
      <c r="B117" s="49"/>
      <c r="C117" s="49"/>
      <c r="D117" s="109"/>
    </row>
    <row r="118" spans="2:4" s="50" customFormat="1" ht="23.25" customHeight="1">
      <c r="B118" s="49"/>
      <c r="C118" s="49"/>
      <c r="D118" s="109"/>
    </row>
    <row r="119" spans="2:4" s="50" customFormat="1" ht="23.25" customHeight="1">
      <c r="B119" s="49"/>
      <c r="C119" s="49"/>
      <c r="D119" s="109"/>
    </row>
    <row r="120" spans="2:4" s="50" customFormat="1" ht="23.25" customHeight="1">
      <c r="B120" s="49"/>
      <c r="C120" s="49"/>
      <c r="D120" s="109"/>
    </row>
    <row r="121" spans="2:4" s="50" customFormat="1" ht="23.25" customHeight="1">
      <c r="B121" s="49"/>
      <c r="C121" s="49"/>
      <c r="D121" s="109"/>
    </row>
    <row r="122" spans="2:4" s="50" customFormat="1" ht="23.25" customHeight="1">
      <c r="B122" s="49"/>
      <c r="C122" s="49"/>
      <c r="D122" s="109"/>
    </row>
    <row r="123" spans="2:4" s="50" customFormat="1" ht="23.25" customHeight="1">
      <c r="B123" s="49"/>
      <c r="C123" s="49"/>
      <c r="D123" s="109"/>
    </row>
    <row r="124" spans="2:4" s="50" customFormat="1" ht="23.25" customHeight="1">
      <c r="B124" s="49"/>
      <c r="C124" s="49"/>
      <c r="D124" s="109"/>
    </row>
    <row r="125" spans="2:4" s="50" customFormat="1" ht="23.25" customHeight="1">
      <c r="B125" s="49"/>
      <c r="C125" s="49"/>
      <c r="D125" s="109"/>
    </row>
    <row r="126" spans="2:4" s="50" customFormat="1" ht="23.25" customHeight="1">
      <c r="B126" s="49"/>
      <c r="C126" s="49"/>
      <c r="D126" s="109"/>
    </row>
    <row r="127" spans="2:4" s="50" customFormat="1" ht="23.25" customHeight="1">
      <c r="B127" s="49"/>
      <c r="C127" s="49"/>
      <c r="D127" s="109"/>
    </row>
    <row r="128" spans="2:4" s="50" customFormat="1" ht="23.25" customHeight="1">
      <c r="B128" s="49"/>
      <c r="C128" s="49"/>
      <c r="D128" s="109"/>
    </row>
    <row r="129" spans="2:4" s="50" customFormat="1" ht="23.25" customHeight="1">
      <c r="B129" s="49"/>
      <c r="C129" s="49"/>
      <c r="D129" s="109"/>
    </row>
    <row r="130" spans="2:4" s="50" customFormat="1" ht="23.25" customHeight="1">
      <c r="B130" s="49"/>
      <c r="C130" s="49"/>
      <c r="D130" s="109"/>
    </row>
    <row r="131" spans="2:4" s="50" customFormat="1" ht="23.25" customHeight="1">
      <c r="B131" s="49"/>
      <c r="C131" s="49"/>
      <c r="D131" s="109"/>
    </row>
    <row r="132" spans="2:4" s="50" customFormat="1" ht="23.25" customHeight="1">
      <c r="B132" s="49"/>
      <c r="C132" s="49"/>
      <c r="D132" s="109"/>
    </row>
    <row r="133" spans="2:4" s="50" customFormat="1" ht="23.25" customHeight="1">
      <c r="B133" s="49"/>
      <c r="C133" s="49"/>
      <c r="D133" s="109"/>
    </row>
    <row r="134" spans="2:4" s="50" customFormat="1" ht="23.25" customHeight="1">
      <c r="B134" s="49"/>
      <c r="C134" s="49"/>
      <c r="D134" s="109"/>
    </row>
    <row r="135" spans="2:4" s="50" customFormat="1" ht="23.25" customHeight="1">
      <c r="B135" s="49"/>
      <c r="C135" s="49"/>
      <c r="D135" s="109"/>
    </row>
    <row r="136" spans="2:4" s="50" customFormat="1" ht="23.25" customHeight="1">
      <c r="B136" s="49"/>
      <c r="C136" s="49"/>
      <c r="D136" s="109"/>
    </row>
    <row r="137" spans="2:4" s="50" customFormat="1" ht="23.25" customHeight="1">
      <c r="B137" s="49"/>
      <c r="C137" s="49"/>
      <c r="D137" s="109"/>
    </row>
    <row r="138" spans="2:4" s="50" customFormat="1" ht="23.25" customHeight="1">
      <c r="B138" s="49"/>
      <c r="C138" s="49"/>
      <c r="D138" s="109"/>
    </row>
    <row r="139" spans="2:4" s="50" customFormat="1" ht="23.25" customHeight="1">
      <c r="B139" s="49"/>
      <c r="C139" s="49"/>
      <c r="D139" s="109"/>
    </row>
    <row r="140" spans="2:4" s="50" customFormat="1" ht="23.25" customHeight="1">
      <c r="B140" s="49"/>
      <c r="C140" s="49"/>
      <c r="D140" s="109"/>
    </row>
    <row r="141" spans="2:4" s="50" customFormat="1" ht="23.25" customHeight="1">
      <c r="B141" s="49"/>
      <c r="C141" s="49"/>
      <c r="D141" s="109"/>
    </row>
    <row r="142" spans="2:4" s="50" customFormat="1" ht="23.25" customHeight="1">
      <c r="B142" s="49"/>
      <c r="C142" s="49"/>
      <c r="D142" s="109"/>
    </row>
    <row r="143" spans="2:4" s="50" customFormat="1" ht="23.25" customHeight="1">
      <c r="B143" s="49"/>
      <c r="C143" s="49"/>
      <c r="D143" s="109"/>
    </row>
    <row r="144" spans="2:4" s="50" customFormat="1" ht="23.25" customHeight="1">
      <c r="B144" s="49"/>
      <c r="C144" s="49"/>
      <c r="D144" s="109"/>
    </row>
    <row r="145" spans="2:4" s="50" customFormat="1" ht="23.25" customHeight="1">
      <c r="B145" s="49"/>
      <c r="C145" s="49"/>
      <c r="D145" s="109"/>
    </row>
    <row r="146" spans="2:4" s="50" customFormat="1" ht="23.25" customHeight="1">
      <c r="B146" s="49"/>
      <c r="C146" s="49"/>
      <c r="D146" s="109"/>
    </row>
    <row r="147" spans="2:4" s="50" customFormat="1" ht="23.25" customHeight="1">
      <c r="B147" s="49"/>
      <c r="C147" s="49"/>
      <c r="D147" s="109"/>
    </row>
    <row r="148" spans="2:4" s="50" customFormat="1" ht="23.25" customHeight="1">
      <c r="B148" s="49"/>
      <c r="C148" s="49"/>
      <c r="D148" s="109"/>
    </row>
    <row r="149" spans="2:4" s="50" customFormat="1" ht="23.25" customHeight="1">
      <c r="B149" s="49"/>
      <c r="C149" s="49"/>
      <c r="D149" s="109"/>
    </row>
    <row r="150" spans="2:4" s="50" customFormat="1" ht="23.25" customHeight="1">
      <c r="B150" s="49"/>
      <c r="C150" s="49"/>
      <c r="D150" s="109"/>
    </row>
    <row r="151" spans="2:4" s="50" customFormat="1" ht="23.25" customHeight="1">
      <c r="B151" s="49"/>
      <c r="C151" s="49"/>
      <c r="D151" s="109"/>
    </row>
    <row r="152" spans="2:4" s="50" customFormat="1" ht="23.25" customHeight="1">
      <c r="B152" s="49"/>
      <c r="C152" s="49"/>
      <c r="D152" s="109"/>
    </row>
    <row r="153" spans="2:4" s="50" customFormat="1" ht="23.25" customHeight="1">
      <c r="B153" s="49"/>
      <c r="C153" s="49"/>
      <c r="D153" s="109"/>
    </row>
    <row r="154" spans="2:4" s="50" customFormat="1" ht="23.25" customHeight="1">
      <c r="B154" s="49"/>
      <c r="C154" s="49"/>
      <c r="D154" s="109"/>
    </row>
    <row r="155" spans="2:4" s="50" customFormat="1" ht="23.25" customHeight="1">
      <c r="B155" s="49"/>
      <c r="C155" s="49"/>
      <c r="D155" s="109"/>
    </row>
    <row r="156" spans="2:4" s="50" customFormat="1" ht="23.25" customHeight="1">
      <c r="B156" s="49"/>
      <c r="C156" s="49"/>
      <c r="D156" s="109"/>
    </row>
    <row r="157" spans="2:4" s="50" customFormat="1" ht="23.25" customHeight="1">
      <c r="B157" s="49"/>
      <c r="C157" s="49"/>
      <c r="D157" s="109"/>
    </row>
    <row r="158" spans="2:4" s="50" customFormat="1" ht="23.25" customHeight="1">
      <c r="B158" s="49"/>
      <c r="C158" s="49"/>
      <c r="D158" s="109"/>
    </row>
    <row r="159" spans="2:4" s="50" customFormat="1" ht="23.25" customHeight="1">
      <c r="B159" s="49"/>
      <c r="C159" s="49"/>
      <c r="D159" s="109"/>
    </row>
    <row r="160" spans="2:4" s="50" customFormat="1" ht="23.25" customHeight="1">
      <c r="B160" s="49"/>
      <c r="C160" s="49"/>
      <c r="D160" s="109"/>
    </row>
    <row r="161" spans="1:4" s="50" customFormat="1" ht="23.25" customHeight="1">
      <c r="B161" s="49"/>
      <c r="C161" s="49"/>
      <c r="D161" s="109"/>
    </row>
    <row r="162" spans="1:4" s="50" customFormat="1" ht="23.25" customHeight="1">
      <c r="B162" s="49"/>
      <c r="C162" s="49"/>
      <c r="D162" s="109"/>
    </row>
    <row r="163" spans="1:4" s="50" customFormat="1" ht="23.25" customHeight="1">
      <c r="B163" s="49"/>
      <c r="C163" s="49"/>
      <c r="D163" s="109"/>
    </row>
    <row r="164" spans="1:4" s="50" customFormat="1" ht="23.25" customHeight="1">
      <c r="B164" s="49"/>
      <c r="C164" s="49"/>
      <c r="D164" s="109"/>
    </row>
    <row r="165" spans="1:4" s="50" customFormat="1" ht="23.25" customHeight="1">
      <c r="B165" s="49"/>
      <c r="C165" s="49"/>
      <c r="D165" s="109"/>
    </row>
    <row r="166" spans="1:4" s="50" customFormat="1" ht="23.25" customHeight="1">
      <c r="B166" s="49"/>
      <c r="C166" s="49"/>
      <c r="D166" s="109"/>
    </row>
    <row r="167" spans="1:4" s="50" customFormat="1" ht="23.25" customHeight="1">
      <c r="B167" s="49"/>
      <c r="C167" s="49"/>
      <c r="D167" s="109"/>
    </row>
    <row r="168" spans="1:4" s="50" customFormat="1" ht="23.25" customHeight="1">
      <c r="B168" s="49"/>
      <c r="C168" s="49"/>
      <c r="D168" s="109"/>
    </row>
    <row r="169" spans="1:4" s="50" customFormat="1" ht="23.25" customHeight="1">
      <c r="B169" s="49"/>
      <c r="C169" s="49"/>
      <c r="D169" s="109"/>
    </row>
    <row r="170" spans="1:4" s="50" customFormat="1" ht="23.25" customHeight="1">
      <c r="B170" s="49"/>
      <c r="C170" s="49"/>
      <c r="D170" s="109"/>
    </row>
    <row r="171" spans="1:4" s="50" customFormat="1" ht="23.25" customHeight="1">
      <c r="B171" s="49"/>
      <c r="C171" s="49"/>
      <c r="D171" s="109"/>
    </row>
    <row r="172" spans="1:4" s="50" customFormat="1" ht="23.25" customHeight="1">
      <c r="B172" s="49"/>
      <c r="C172" s="49"/>
      <c r="D172" s="109"/>
    </row>
    <row r="173" spans="1:4" s="50" customFormat="1" ht="23.25" customHeight="1">
      <c r="B173" s="49"/>
      <c r="C173" s="49"/>
      <c r="D173" s="109"/>
    </row>
    <row r="174" spans="1:4">
      <c r="A174" s="49"/>
    </row>
    <row r="175" spans="1:4">
      <c r="A175" s="49"/>
    </row>
    <row r="176" spans="1:4">
      <c r="A176" s="49"/>
    </row>
    <row r="177" spans="1:1">
      <c r="A177" s="49"/>
    </row>
    <row r="178" spans="1:1">
      <c r="A178" s="49"/>
    </row>
    <row r="179" spans="1:1">
      <c r="A179" s="49"/>
    </row>
    <row r="180" spans="1:1">
      <c r="A180" s="49"/>
    </row>
    <row r="181" spans="1:1">
      <c r="A181" s="49"/>
    </row>
  </sheetData>
  <autoFilter ref="A5:D34"/>
  <mergeCells count="3">
    <mergeCell ref="A1:D1"/>
    <mergeCell ref="A2:D2"/>
    <mergeCell ref="A3:D3"/>
  </mergeCells>
  <pageMargins left="1" right="0.31" top="0.53" bottom="0.57999999999999996" header="0.31496062992125984" footer="0.31496062992125984"/>
  <pageSetup paperSize="9"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2"/>
  <sheetViews>
    <sheetView workbookViewId="0">
      <pane xSplit="2" ySplit="5" topLeftCell="C6" activePane="bottomRight" state="frozen"/>
      <selection activeCell="B36" sqref="B36"/>
      <selection pane="topRight" activeCell="B36" sqref="B36"/>
      <selection pane="bottomLeft" activeCell="B36" sqref="B36"/>
      <selection pane="bottomRight" activeCell="D6" sqref="D6"/>
    </sheetView>
  </sheetViews>
  <sheetFormatPr defaultRowHeight="15.75"/>
  <cols>
    <col min="1" max="1" width="9.140625" style="50" customWidth="1"/>
    <col min="2" max="2" width="39" style="49" customWidth="1"/>
    <col min="3" max="3" width="20" style="49" customWidth="1"/>
    <col min="4" max="4" width="23" style="109" customWidth="1"/>
    <col min="5" max="16384" width="9.140625" style="49"/>
  </cols>
  <sheetData>
    <row r="1" spans="1:4" s="24" customFormat="1" ht="17.25" customHeight="1">
      <c r="A1" s="434" t="s">
        <v>491</v>
      </c>
      <c r="B1" s="434"/>
      <c r="C1" s="434"/>
      <c r="D1" s="434"/>
    </row>
    <row r="2" spans="1:4" s="24" customFormat="1" ht="39" customHeight="1">
      <c r="A2" s="434" t="s">
        <v>997</v>
      </c>
      <c r="B2" s="434"/>
      <c r="C2" s="434"/>
      <c r="D2" s="434"/>
    </row>
    <row r="3" spans="1:4" s="60" customFormat="1" ht="21" customHeight="1">
      <c r="A3" s="387" t="s">
        <v>434</v>
      </c>
      <c r="B3" s="387"/>
      <c r="C3" s="387"/>
      <c r="D3" s="387"/>
    </row>
    <row r="4" spans="1:4" s="24" customFormat="1" ht="18" customHeight="1">
      <c r="A4" s="22"/>
      <c r="B4" s="99"/>
      <c r="D4" s="21"/>
    </row>
    <row r="5" spans="1:4" s="22" customFormat="1" ht="45" customHeight="1">
      <c r="A5" s="23" t="s">
        <v>1</v>
      </c>
      <c r="B5" s="100" t="s">
        <v>2</v>
      </c>
      <c r="C5" s="6" t="s">
        <v>3</v>
      </c>
      <c r="D5" s="205" t="s">
        <v>4</v>
      </c>
    </row>
    <row r="6" spans="1:4" s="52" customFormat="1" ht="22.5" customHeight="1">
      <c r="A6" s="110" t="s">
        <v>7</v>
      </c>
      <c r="B6" s="51" t="s">
        <v>242</v>
      </c>
      <c r="C6" s="27">
        <f>SUM(C7:C11)</f>
        <v>600</v>
      </c>
      <c r="D6" s="111"/>
    </row>
    <row r="7" spans="1:4" ht="22.5" customHeight="1">
      <c r="A7" s="30">
        <v>1</v>
      </c>
      <c r="B7" s="32" t="s">
        <v>243</v>
      </c>
      <c r="C7" s="32">
        <v>120</v>
      </c>
      <c r="D7" s="164"/>
    </row>
    <row r="8" spans="1:4" ht="22.5" customHeight="1">
      <c r="A8" s="30">
        <v>2</v>
      </c>
      <c r="B8" s="32" t="s">
        <v>244</v>
      </c>
      <c r="C8" s="32">
        <v>120</v>
      </c>
      <c r="D8" s="164"/>
    </row>
    <row r="9" spans="1:4" ht="22.5" customHeight="1">
      <c r="A9" s="30">
        <v>3</v>
      </c>
      <c r="B9" s="32" t="s">
        <v>245</v>
      </c>
      <c r="C9" s="32">
        <v>120</v>
      </c>
      <c r="D9" s="164"/>
    </row>
    <row r="10" spans="1:4" ht="22.5" customHeight="1">
      <c r="A10" s="30">
        <v>4</v>
      </c>
      <c r="B10" s="32" t="s">
        <v>246</v>
      </c>
      <c r="C10" s="32">
        <v>120</v>
      </c>
      <c r="D10" s="164"/>
    </row>
    <row r="11" spans="1:4" ht="22.5" customHeight="1">
      <c r="A11" s="30">
        <v>5</v>
      </c>
      <c r="B11" s="32" t="s">
        <v>247</v>
      </c>
      <c r="C11" s="32">
        <v>120</v>
      </c>
      <c r="D11" s="164"/>
    </row>
    <row r="12" spans="1:4" s="52" customFormat="1" ht="22.5" customHeight="1">
      <c r="A12" s="34" t="s">
        <v>17</v>
      </c>
      <c r="B12" s="54" t="s">
        <v>248</v>
      </c>
      <c r="C12" s="36">
        <f>+C13+C17+C20+C22</f>
        <v>840</v>
      </c>
      <c r="D12" s="112"/>
    </row>
    <row r="13" spans="1:4" s="52" customFormat="1" ht="22.5" customHeight="1">
      <c r="A13" s="34">
        <v>1</v>
      </c>
      <c r="B13" s="36" t="s">
        <v>190</v>
      </c>
      <c r="C13" s="36">
        <f>SUM(C14:C16)</f>
        <v>360</v>
      </c>
      <c r="D13" s="112"/>
    </row>
    <row r="14" spans="1:4" ht="22.5" customHeight="1">
      <c r="A14" s="30" t="s">
        <v>30</v>
      </c>
      <c r="B14" s="32" t="s">
        <v>192</v>
      </c>
      <c r="C14" s="32">
        <v>120</v>
      </c>
      <c r="D14" s="164"/>
    </row>
    <row r="15" spans="1:4" ht="22.5" customHeight="1">
      <c r="A15" s="30" t="s">
        <v>30</v>
      </c>
      <c r="B15" s="32" t="s">
        <v>193</v>
      </c>
      <c r="C15" s="32">
        <v>120</v>
      </c>
      <c r="D15" s="164"/>
    </row>
    <row r="16" spans="1:4" ht="22.5" customHeight="1">
      <c r="A16" s="30" t="s">
        <v>30</v>
      </c>
      <c r="B16" s="32" t="s">
        <v>191</v>
      </c>
      <c r="C16" s="32">
        <v>120</v>
      </c>
      <c r="D16" s="164"/>
    </row>
    <row r="17" spans="1:4" s="52" customFormat="1" ht="22.5" customHeight="1">
      <c r="A17" s="34">
        <v>2</v>
      </c>
      <c r="B17" s="36" t="s">
        <v>141</v>
      </c>
      <c r="C17" s="36">
        <f>SUM(C18:C19)</f>
        <v>240</v>
      </c>
      <c r="D17" s="112"/>
    </row>
    <row r="18" spans="1:4" ht="22.5" customHeight="1">
      <c r="A18" s="30" t="s">
        <v>30</v>
      </c>
      <c r="B18" s="32" t="s">
        <v>249</v>
      </c>
      <c r="C18" s="32">
        <v>120</v>
      </c>
      <c r="D18" s="164"/>
    </row>
    <row r="19" spans="1:4" ht="22.5" customHeight="1">
      <c r="A19" s="30" t="s">
        <v>30</v>
      </c>
      <c r="B19" s="32" t="s">
        <v>142</v>
      </c>
      <c r="C19" s="32">
        <v>120</v>
      </c>
      <c r="D19" s="164"/>
    </row>
    <row r="20" spans="1:4" s="52" customFormat="1" ht="22.5" customHeight="1">
      <c r="A20" s="34">
        <v>3</v>
      </c>
      <c r="B20" s="36" t="s">
        <v>91</v>
      </c>
      <c r="C20" s="36">
        <f>C21</f>
        <v>120</v>
      </c>
      <c r="D20" s="112"/>
    </row>
    <row r="21" spans="1:4" ht="22.5" customHeight="1">
      <c r="A21" s="30" t="s">
        <v>30</v>
      </c>
      <c r="B21" s="32" t="s">
        <v>213</v>
      </c>
      <c r="C21" s="32">
        <v>120</v>
      </c>
      <c r="D21" s="199"/>
    </row>
    <row r="22" spans="1:4" s="52" customFormat="1" ht="22.5" customHeight="1">
      <c r="A22" s="34">
        <v>4</v>
      </c>
      <c r="B22" s="36" t="s">
        <v>98</v>
      </c>
      <c r="C22" s="36">
        <f>C23</f>
        <v>120</v>
      </c>
      <c r="D22" s="112"/>
    </row>
    <row r="23" spans="1:4" ht="22.5" customHeight="1">
      <c r="A23" s="30" t="s">
        <v>30</v>
      </c>
      <c r="B23" s="113" t="s">
        <v>215</v>
      </c>
      <c r="C23" s="32">
        <v>120</v>
      </c>
      <c r="D23" s="201"/>
    </row>
    <row r="24" spans="1:4" s="52" customFormat="1" ht="22.5" customHeight="1">
      <c r="A24" s="41"/>
      <c r="B24" s="41" t="s">
        <v>188</v>
      </c>
      <c r="C24" s="43">
        <f>+C6+C12</f>
        <v>1440</v>
      </c>
      <c r="D24" s="114"/>
    </row>
    <row r="25" spans="1:4" ht="18" customHeight="1"/>
    <row r="26" spans="1:4" ht="21" customHeight="1">
      <c r="A26" s="49"/>
      <c r="C26" s="436" t="s">
        <v>446</v>
      </c>
      <c r="D26" s="436"/>
    </row>
    <row r="27" spans="1:4" ht="23.25" customHeight="1"/>
    <row r="28" spans="1:4" ht="23.25" customHeight="1"/>
    <row r="29" spans="1:4" ht="23.25" customHeight="1"/>
    <row r="30" spans="1:4" ht="23.25" customHeight="1"/>
    <row r="31" spans="1:4" ht="23.25" customHeight="1"/>
    <row r="32" spans="1:4" ht="23.25" customHeight="1"/>
    <row r="33" spans="2:4" ht="23.25" customHeight="1"/>
    <row r="34" spans="2:4" s="50" customFormat="1" ht="23.25" customHeight="1">
      <c r="B34" s="49"/>
      <c r="C34" s="49"/>
      <c r="D34" s="109"/>
    </row>
    <row r="35" spans="2:4" s="50" customFormat="1" ht="23.25" customHeight="1">
      <c r="B35" s="49"/>
      <c r="C35" s="49"/>
      <c r="D35" s="109"/>
    </row>
    <row r="36" spans="2:4" s="50" customFormat="1" ht="23.25" customHeight="1">
      <c r="B36" s="49"/>
      <c r="C36" s="49"/>
      <c r="D36" s="109"/>
    </row>
    <row r="37" spans="2:4" s="50" customFormat="1" ht="23.25" customHeight="1">
      <c r="B37" s="49"/>
      <c r="C37" s="49"/>
      <c r="D37" s="109"/>
    </row>
    <row r="38" spans="2:4" s="50" customFormat="1" ht="23.25" customHeight="1">
      <c r="B38" s="49"/>
      <c r="C38" s="49"/>
      <c r="D38" s="109"/>
    </row>
    <row r="39" spans="2:4" s="50" customFormat="1" ht="23.25" customHeight="1">
      <c r="B39" s="49"/>
      <c r="C39" s="49"/>
      <c r="D39" s="109"/>
    </row>
    <row r="40" spans="2:4" s="50" customFormat="1" ht="23.25" customHeight="1">
      <c r="B40" s="49"/>
      <c r="C40" s="49"/>
      <c r="D40" s="109"/>
    </row>
    <row r="41" spans="2:4" s="50" customFormat="1" ht="23.25" customHeight="1">
      <c r="B41" s="49"/>
      <c r="C41" s="49"/>
      <c r="D41" s="109"/>
    </row>
    <row r="42" spans="2:4" s="50" customFormat="1" ht="23.25" customHeight="1">
      <c r="B42" s="49"/>
      <c r="C42" s="49"/>
      <c r="D42" s="109"/>
    </row>
    <row r="43" spans="2:4" s="50" customFormat="1" ht="23.25" customHeight="1">
      <c r="B43" s="49"/>
      <c r="C43" s="49"/>
      <c r="D43" s="109"/>
    </row>
    <row r="44" spans="2:4" s="50" customFormat="1" ht="23.25" customHeight="1">
      <c r="B44" s="49"/>
      <c r="C44" s="49"/>
      <c r="D44" s="109"/>
    </row>
    <row r="45" spans="2:4" s="50" customFormat="1" ht="23.25" customHeight="1">
      <c r="B45" s="49"/>
      <c r="C45" s="49"/>
      <c r="D45" s="109"/>
    </row>
    <row r="46" spans="2:4" s="50" customFormat="1" ht="23.25" customHeight="1">
      <c r="B46" s="49"/>
      <c r="C46" s="49"/>
      <c r="D46" s="109"/>
    </row>
    <row r="47" spans="2:4" s="50" customFormat="1" ht="23.25" customHeight="1">
      <c r="B47" s="49"/>
      <c r="C47" s="49"/>
      <c r="D47" s="109"/>
    </row>
    <row r="48" spans="2:4" s="50" customFormat="1" ht="23.25" customHeight="1">
      <c r="B48" s="49"/>
      <c r="C48" s="49"/>
      <c r="D48" s="109"/>
    </row>
    <row r="49" spans="2:4" s="50" customFormat="1" ht="23.25" customHeight="1">
      <c r="B49" s="49"/>
      <c r="C49" s="49"/>
      <c r="D49" s="109"/>
    </row>
    <row r="50" spans="2:4" s="50" customFormat="1" ht="23.25" customHeight="1">
      <c r="B50" s="49"/>
      <c r="C50" s="49"/>
      <c r="D50" s="109"/>
    </row>
    <row r="51" spans="2:4" s="50" customFormat="1" ht="23.25" customHeight="1">
      <c r="B51" s="49"/>
      <c r="C51" s="49"/>
      <c r="D51" s="109"/>
    </row>
    <row r="52" spans="2:4" s="50" customFormat="1" ht="23.25" customHeight="1">
      <c r="B52" s="49"/>
      <c r="C52" s="49"/>
      <c r="D52" s="109"/>
    </row>
    <row r="53" spans="2:4" s="50" customFormat="1" ht="23.25" customHeight="1">
      <c r="B53" s="49"/>
      <c r="C53" s="49"/>
      <c r="D53" s="109"/>
    </row>
    <row r="54" spans="2:4" s="50" customFormat="1" ht="23.25" customHeight="1">
      <c r="B54" s="49"/>
      <c r="C54" s="49"/>
      <c r="D54" s="109"/>
    </row>
    <row r="55" spans="2:4" s="50" customFormat="1" ht="23.25" customHeight="1">
      <c r="B55" s="49"/>
      <c r="C55" s="49"/>
      <c r="D55" s="109"/>
    </row>
    <row r="56" spans="2:4" s="50" customFormat="1" ht="23.25" customHeight="1">
      <c r="B56" s="49"/>
      <c r="C56" s="49"/>
      <c r="D56" s="109"/>
    </row>
    <row r="57" spans="2:4" s="50" customFormat="1" ht="23.25" customHeight="1">
      <c r="B57" s="49"/>
      <c r="C57" s="49"/>
      <c r="D57" s="109"/>
    </row>
    <row r="58" spans="2:4" s="50" customFormat="1" ht="23.25" customHeight="1">
      <c r="B58" s="49"/>
      <c r="C58" s="49"/>
      <c r="D58" s="109"/>
    </row>
    <row r="59" spans="2:4" s="50" customFormat="1" ht="23.25" customHeight="1">
      <c r="B59" s="49"/>
      <c r="C59" s="49"/>
      <c r="D59" s="109"/>
    </row>
    <row r="60" spans="2:4" s="50" customFormat="1" ht="23.25" customHeight="1">
      <c r="B60" s="49"/>
      <c r="C60" s="49"/>
      <c r="D60" s="109"/>
    </row>
    <row r="61" spans="2:4" s="50" customFormat="1" ht="23.25" customHeight="1">
      <c r="B61" s="49"/>
      <c r="C61" s="49"/>
      <c r="D61" s="109"/>
    </row>
    <row r="62" spans="2:4" s="50" customFormat="1" ht="23.25" customHeight="1">
      <c r="B62" s="49"/>
      <c r="C62" s="49"/>
      <c r="D62" s="109"/>
    </row>
    <row r="63" spans="2:4" s="50" customFormat="1" ht="23.25" customHeight="1">
      <c r="B63" s="49"/>
      <c r="C63" s="49"/>
      <c r="D63" s="109"/>
    </row>
    <row r="64" spans="2:4" s="50" customFormat="1" ht="23.25" customHeight="1">
      <c r="B64" s="49"/>
      <c r="C64" s="49"/>
      <c r="D64" s="109"/>
    </row>
    <row r="65" spans="2:4" s="50" customFormat="1" ht="23.25" customHeight="1">
      <c r="B65" s="49"/>
      <c r="C65" s="49"/>
      <c r="D65" s="109"/>
    </row>
    <row r="66" spans="2:4" s="50" customFormat="1" ht="23.25" customHeight="1">
      <c r="B66" s="49"/>
      <c r="C66" s="49"/>
      <c r="D66" s="109"/>
    </row>
    <row r="67" spans="2:4" s="50" customFormat="1" ht="23.25" customHeight="1">
      <c r="B67" s="49"/>
      <c r="C67" s="49"/>
      <c r="D67" s="109"/>
    </row>
    <row r="68" spans="2:4" s="50" customFormat="1" ht="23.25" customHeight="1">
      <c r="B68" s="49"/>
      <c r="C68" s="49"/>
      <c r="D68" s="109"/>
    </row>
    <row r="69" spans="2:4" s="50" customFormat="1" ht="23.25" customHeight="1">
      <c r="B69" s="49"/>
      <c r="C69" s="49"/>
      <c r="D69" s="109"/>
    </row>
    <row r="70" spans="2:4" s="50" customFormat="1" ht="23.25" customHeight="1">
      <c r="B70" s="49"/>
      <c r="C70" s="49"/>
      <c r="D70" s="109"/>
    </row>
    <row r="71" spans="2:4" s="50" customFormat="1" ht="23.25" customHeight="1">
      <c r="B71" s="49"/>
      <c r="C71" s="49"/>
      <c r="D71" s="109"/>
    </row>
    <row r="72" spans="2:4" s="50" customFormat="1" ht="23.25" customHeight="1">
      <c r="B72" s="49"/>
      <c r="C72" s="49"/>
      <c r="D72" s="109"/>
    </row>
    <row r="73" spans="2:4" s="50" customFormat="1" ht="23.25" customHeight="1">
      <c r="B73" s="49"/>
      <c r="C73" s="49"/>
      <c r="D73" s="109"/>
    </row>
    <row r="74" spans="2:4" s="50" customFormat="1" ht="23.25" customHeight="1">
      <c r="B74" s="49"/>
      <c r="C74" s="49"/>
      <c r="D74" s="109"/>
    </row>
    <row r="75" spans="2:4" s="50" customFormat="1" ht="23.25" customHeight="1">
      <c r="B75" s="49"/>
      <c r="C75" s="49"/>
      <c r="D75" s="109"/>
    </row>
    <row r="76" spans="2:4" s="50" customFormat="1" ht="23.25" customHeight="1">
      <c r="B76" s="49"/>
      <c r="C76" s="49"/>
      <c r="D76" s="109"/>
    </row>
    <row r="77" spans="2:4" s="50" customFormat="1" ht="23.25" customHeight="1">
      <c r="B77" s="49"/>
      <c r="C77" s="49"/>
      <c r="D77" s="109"/>
    </row>
    <row r="78" spans="2:4" s="50" customFormat="1" ht="23.25" customHeight="1">
      <c r="B78" s="49"/>
      <c r="C78" s="49"/>
      <c r="D78" s="109"/>
    </row>
    <row r="79" spans="2:4" s="50" customFormat="1" ht="23.25" customHeight="1">
      <c r="B79" s="49"/>
      <c r="C79" s="49"/>
      <c r="D79" s="109"/>
    </row>
    <row r="80" spans="2:4" s="50" customFormat="1" ht="23.25" customHeight="1">
      <c r="B80" s="49"/>
      <c r="C80" s="49"/>
      <c r="D80" s="109"/>
    </row>
    <row r="81" spans="2:4" s="50" customFormat="1" ht="23.25" customHeight="1">
      <c r="B81" s="49"/>
      <c r="C81" s="49"/>
      <c r="D81" s="109"/>
    </row>
    <row r="82" spans="2:4" s="50" customFormat="1" ht="23.25" customHeight="1">
      <c r="B82" s="49"/>
      <c r="C82" s="49"/>
      <c r="D82" s="109"/>
    </row>
    <row r="83" spans="2:4" s="50" customFormat="1" ht="23.25" customHeight="1">
      <c r="B83" s="49"/>
      <c r="C83" s="49"/>
      <c r="D83" s="109"/>
    </row>
    <row r="84" spans="2:4" s="50" customFormat="1" ht="23.25" customHeight="1">
      <c r="B84" s="49"/>
      <c r="C84" s="49"/>
      <c r="D84" s="109"/>
    </row>
    <row r="85" spans="2:4" s="50" customFormat="1" ht="23.25" customHeight="1">
      <c r="B85" s="49"/>
      <c r="C85" s="49"/>
      <c r="D85" s="109"/>
    </row>
    <row r="86" spans="2:4" s="50" customFormat="1" ht="23.25" customHeight="1">
      <c r="B86" s="49"/>
      <c r="C86" s="49"/>
      <c r="D86" s="109"/>
    </row>
    <row r="87" spans="2:4" s="50" customFormat="1" ht="23.25" customHeight="1">
      <c r="B87" s="49"/>
      <c r="C87" s="49"/>
      <c r="D87" s="109"/>
    </row>
    <row r="88" spans="2:4" s="50" customFormat="1" ht="23.25" customHeight="1">
      <c r="B88" s="49"/>
      <c r="C88" s="49"/>
      <c r="D88" s="109"/>
    </row>
    <row r="89" spans="2:4" s="50" customFormat="1" ht="23.25" customHeight="1">
      <c r="B89" s="49"/>
      <c r="C89" s="49"/>
      <c r="D89" s="109"/>
    </row>
    <row r="90" spans="2:4" s="50" customFormat="1" ht="23.25" customHeight="1">
      <c r="B90" s="49"/>
      <c r="C90" s="49"/>
      <c r="D90" s="109"/>
    </row>
    <row r="91" spans="2:4" s="50" customFormat="1" ht="23.25" customHeight="1">
      <c r="B91" s="49"/>
      <c r="C91" s="49"/>
      <c r="D91" s="109"/>
    </row>
    <row r="92" spans="2:4" s="50" customFormat="1" ht="23.25" customHeight="1">
      <c r="B92" s="49"/>
      <c r="C92" s="49"/>
      <c r="D92" s="109"/>
    </row>
    <row r="93" spans="2:4" s="50" customFormat="1" ht="23.25" customHeight="1">
      <c r="B93" s="49"/>
      <c r="C93" s="49"/>
      <c r="D93" s="109"/>
    </row>
    <row r="94" spans="2:4" s="50" customFormat="1" ht="23.25" customHeight="1">
      <c r="B94" s="49"/>
      <c r="C94" s="49"/>
      <c r="D94" s="109"/>
    </row>
    <row r="95" spans="2:4" s="50" customFormat="1" ht="23.25" customHeight="1">
      <c r="B95" s="49"/>
      <c r="C95" s="49"/>
      <c r="D95" s="109"/>
    </row>
    <row r="96" spans="2:4" s="50" customFormat="1" ht="23.25" customHeight="1">
      <c r="B96" s="49"/>
      <c r="C96" s="49"/>
      <c r="D96" s="109"/>
    </row>
    <row r="97" spans="2:4" s="50" customFormat="1" ht="23.25" customHeight="1">
      <c r="B97" s="49"/>
      <c r="C97" s="49"/>
      <c r="D97" s="109"/>
    </row>
    <row r="98" spans="2:4" s="50" customFormat="1" ht="23.25" customHeight="1">
      <c r="B98" s="49"/>
      <c r="C98" s="49"/>
      <c r="D98" s="109"/>
    </row>
    <row r="99" spans="2:4" s="50" customFormat="1" ht="23.25" customHeight="1">
      <c r="B99" s="49"/>
      <c r="C99" s="49"/>
      <c r="D99" s="109"/>
    </row>
    <row r="100" spans="2:4" s="50" customFormat="1" ht="23.25" customHeight="1">
      <c r="B100" s="49"/>
      <c r="C100" s="49"/>
      <c r="D100" s="109"/>
    </row>
    <row r="101" spans="2:4" s="50" customFormat="1" ht="23.25" customHeight="1">
      <c r="B101" s="49"/>
      <c r="C101" s="49"/>
      <c r="D101" s="109"/>
    </row>
    <row r="102" spans="2:4" s="50" customFormat="1" ht="23.25" customHeight="1">
      <c r="B102" s="49"/>
      <c r="C102" s="49"/>
      <c r="D102" s="109"/>
    </row>
    <row r="103" spans="2:4" s="50" customFormat="1" ht="23.25" customHeight="1">
      <c r="B103" s="49"/>
      <c r="C103" s="49"/>
      <c r="D103" s="109"/>
    </row>
    <row r="104" spans="2:4" s="50" customFormat="1" ht="23.25" customHeight="1">
      <c r="B104" s="49"/>
      <c r="C104" s="49"/>
      <c r="D104" s="109"/>
    </row>
    <row r="105" spans="2:4" s="50" customFormat="1" ht="23.25" customHeight="1">
      <c r="B105" s="49"/>
      <c r="C105" s="49"/>
      <c r="D105" s="109"/>
    </row>
    <row r="106" spans="2:4" s="50" customFormat="1" ht="23.25" customHeight="1">
      <c r="B106" s="49"/>
      <c r="C106" s="49"/>
      <c r="D106" s="109"/>
    </row>
    <row r="107" spans="2:4" s="50" customFormat="1" ht="23.25" customHeight="1">
      <c r="B107" s="49"/>
      <c r="C107" s="49"/>
      <c r="D107" s="109"/>
    </row>
    <row r="108" spans="2:4" s="50" customFormat="1" ht="23.25" customHeight="1">
      <c r="B108" s="49"/>
      <c r="C108" s="49"/>
      <c r="D108" s="109"/>
    </row>
    <row r="109" spans="2:4" s="50" customFormat="1" ht="23.25" customHeight="1">
      <c r="B109" s="49"/>
      <c r="C109" s="49"/>
      <c r="D109" s="109"/>
    </row>
    <row r="110" spans="2:4" s="50" customFormat="1" ht="23.25" customHeight="1">
      <c r="B110" s="49"/>
      <c r="C110" s="49"/>
      <c r="D110" s="109"/>
    </row>
    <row r="111" spans="2:4" s="50" customFormat="1" ht="23.25" customHeight="1">
      <c r="B111" s="49"/>
      <c r="C111" s="49"/>
      <c r="D111" s="109"/>
    </row>
    <row r="112" spans="2:4" s="50" customFormat="1" ht="23.25" customHeight="1">
      <c r="B112" s="49"/>
      <c r="C112" s="49"/>
      <c r="D112" s="109"/>
    </row>
    <row r="113" spans="2:4" s="50" customFormat="1" ht="23.25" customHeight="1">
      <c r="B113" s="49"/>
      <c r="C113" s="49"/>
      <c r="D113" s="109"/>
    </row>
    <row r="114" spans="2:4" s="50" customFormat="1" ht="23.25" customHeight="1">
      <c r="B114" s="49"/>
      <c r="C114" s="49"/>
      <c r="D114" s="109"/>
    </row>
    <row r="115" spans="2:4" s="50" customFormat="1" ht="23.25" customHeight="1">
      <c r="B115" s="49"/>
      <c r="C115" s="49"/>
      <c r="D115" s="109"/>
    </row>
    <row r="116" spans="2:4" s="50" customFormat="1" ht="23.25" customHeight="1">
      <c r="B116" s="49"/>
      <c r="C116" s="49"/>
      <c r="D116" s="109"/>
    </row>
    <row r="117" spans="2:4" s="50" customFormat="1" ht="23.25" customHeight="1">
      <c r="B117" s="49"/>
      <c r="C117" s="49"/>
      <c r="D117" s="109"/>
    </row>
    <row r="118" spans="2:4" s="50" customFormat="1" ht="23.25" customHeight="1">
      <c r="B118" s="49"/>
      <c r="C118" s="49"/>
      <c r="D118" s="109"/>
    </row>
    <row r="119" spans="2:4" s="50" customFormat="1" ht="23.25" customHeight="1">
      <c r="B119" s="49"/>
      <c r="C119" s="49"/>
      <c r="D119" s="109"/>
    </row>
    <row r="120" spans="2:4" s="50" customFormat="1" ht="23.25" customHeight="1">
      <c r="B120" s="49"/>
      <c r="C120" s="49"/>
      <c r="D120" s="109"/>
    </row>
    <row r="121" spans="2:4" s="50" customFormat="1" ht="23.25" customHeight="1">
      <c r="B121" s="49"/>
      <c r="C121" s="49"/>
      <c r="D121" s="109"/>
    </row>
    <row r="122" spans="2:4" s="50" customFormat="1" ht="23.25" customHeight="1">
      <c r="B122" s="49"/>
      <c r="C122" s="49"/>
      <c r="D122" s="109"/>
    </row>
    <row r="123" spans="2:4" s="50" customFormat="1" ht="23.25" customHeight="1">
      <c r="B123" s="49"/>
      <c r="C123" s="49"/>
      <c r="D123" s="109"/>
    </row>
    <row r="124" spans="2:4" s="50" customFormat="1" ht="23.25" customHeight="1">
      <c r="B124" s="49"/>
      <c r="C124" s="49"/>
      <c r="D124" s="109"/>
    </row>
    <row r="125" spans="2:4" s="50" customFormat="1" ht="23.25" customHeight="1">
      <c r="B125" s="49"/>
      <c r="C125" s="49"/>
      <c r="D125" s="109"/>
    </row>
    <row r="126" spans="2:4" s="50" customFormat="1" ht="23.25" customHeight="1">
      <c r="B126" s="49"/>
      <c r="C126" s="49"/>
      <c r="D126" s="109"/>
    </row>
    <row r="127" spans="2:4" s="50" customFormat="1" ht="23.25" customHeight="1">
      <c r="B127" s="49"/>
      <c r="C127" s="49"/>
      <c r="D127" s="109"/>
    </row>
    <row r="128" spans="2:4" s="50" customFormat="1" ht="23.25" customHeight="1">
      <c r="B128" s="49"/>
      <c r="C128" s="49"/>
      <c r="D128" s="109"/>
    </row>
    <row r="129" spans="2:4" s="50" customFormat="1" ht="23.25" customHeight="1">
      <c r="B129" s="49"/>
      <c r="C129" s="49"/>
      <c r="D129" s="109"/>
    </row>
    <row r="130" spans="2:4" s="50" customFormat="1" ht="23.25" customHeight="1">
      <c r="B130" s="49"/>
      <c r="C130" s="49"/>
      <c r="D130" s="109"/>
    </row>
    <row r="131" spans="2:4" s="50" customFormat="1" ht="23.25" customHeight="1">
      <c r="B131" s="49"/>
      <c r="C131" s="49"/>
      <c r="D131" s="109"/>
    </row>
    <row r="132" spans="2:4" s="50" customFormat="1" ht="23.25" customHeight="1">
      <c r="B132" s="49"/>
      <c r="C132" s="49"/>
      <c r="D132" s="109"/>
    </row>
    <row r="133" spans="2:4" s="50" customFormat="1" ht="23.25" customHeight="1">
      <c r="B133" s="49"/>
      <c r="C133" s="49"/>
      <c r="D133" s="109"/>
    </row>
    <row r="134" spans="2:4" s="50" customFormat="1" ht="23.25" customHeight="1">
      <c r="B134" s="49"/>
      <c r="C134" s="49"/>
      <c r="D134" s="109"/>
    </row>
    <row r="135" spans="2:4" s="50" customFormat="1" ht="23.25" customHeight="1">
      <c r="B135" s="49"/>
      <c r="C135" s="49"/>
      <c r="D135" s="109"/>
    </row>
    <row r="136" spans="2:4" s="50" customFormat="1" ht="23.25" customHeight="1">
      <c r="B136" s="49"/>
      <c r="C136" s="49"/>
      <c r="D136" s="109"/>
    </row>
    <row r="137" spans="2:4" s="50" customFormat="1" ht="23.25" customHeight="1">
      <c r="B137" s="49"/>
      <c r="C137" s="49"/>
      <c r="D137" s="109"/>
    </row>
    <row r="138" spans="2:4" s="50" customFormat="1" ht="23.25" customHeight="1">
      <c r="B138" s="49"/>
      <c r="C138" s="49"/>
      <c r="D138" s="109"/>
    </row>
    <row r="139" spans="2:4" s="50" customFormat="1" ht="23.25" customHeight="1">
      <c r="B139" s="49"/>
      <c r="C139" s="49"/>
      <c r="D139" s="109"/>
    </row>
    <row r="140" spans="2:4" s="50" customFormat="1" ht="23.25" customHeight="1">
      <c r="B140" s="49"/>
      <c r="C140" s="49"/>
      <c r="D140" s="109"/>
    </row>
    <row r="141" spans="2:4" s="50" customFormat="1" ht="23.25" customHeight="1">
      <c r="B141" s="49"/>
      <c r="C141" s="49"/>
      <c r="D141" s="109"/>
    </row>
    <row r="142" spans="2:4" s="50" customFormat="1" ht="23.25" customHeight="1">
      <c r="B142" s="49"/>
      <c r="C142" s="49"/>
      <c r="D142" s="109"/>
    </row>
    <row r="143" spans="2:4" s="50" customFormat="1" ht="23.25" customHeight="1">
      <c r="B143" s="49"/>
      <c r="C143" s="49"/>
      <c r="D143" s="109"/>
    </row>
    <row r="144" spans="2:4" s="50" customFormat="1" ht="23.25" customHeight="1">
      <c r="B144" s="49"/>
      <c r="C144" s="49"/>
      <c r="D144" s="109"/>
    </row>
    <row r="145" spans="2:4" s="50" customFormat="1" ht="23.25" customHeight="1">
      <c r="B145" s="49"/>
      <c r="C145" s="49"/>
      <c r="D145" s="109"/>
    </row>
    <row r="146" spans="2:4" s="50" customFormat="1" ht="23.25" customHeight="1">
      <c r="B146" s="49"/>
      <c r="C146" s="49"/>
      <c r="D146" s="109"/>
    </row>
    <row r="147" spans="2:4" s="50" customFormat="1" ht="23.25" customHeight="1">
      <c r="B147" s="49"/>
      <c r="C147" s="49"/>
      <c r="D147" s="109"/>
    </row>
    <row r="148" spans="2:4" s="50" customFormat="1" ht="23.25" customHeight="1">
      <c r="B148" s="49"/>
      <c r="C148" s="49"/>
      <c r="D148" s="109"/>
    </row>
    <row r="149" spans="2:4" s="50" customFormat="1" ht="23.25" customHeight="1">
      <c r="B149" s="49"/>
      <c r="C149" s="49"/>
      <c r="D149" s="109"/>
    </row>
    <row r="150" spans="2:4" s="50" customFormat="1" ht="23.25" customHeight="1">
      <c r="B150" s="49"/>
      <c r="C150" s="49"/>
      <c r="D150" s="109"/>
    </row>
    <row r="151" spans="2:4" s="50" customFormat="1" ht="23.25" customHeight="1">
      <c r="B151" s="49"/>
      <c r="C151" s="49"/>
      <c r="D151" s="109"/>
    </row>
    <row r="152" spans="2:4" s="50" customFormat="1" ht="23.25" customHeight="1">
      <c r="B152" s="49"/>
      <c r="C152" s="49"/>
      <c r="D152" s="109"/>
    </row>
    <row r="153" spans="2:4" s="50" customFormat="1" ht="23.25" customHeight="1">
      <c r="B153" s="49"/>
      <c r="C153" s="49"/>
      <c r="D153" s="109"/>
    </row>
    <row r="154" spans="2:4" s="50" customFormat="1" ht="23.25" customHeight="1">
      <c r="B154" s="49"/>
      <c r="C154" s="49"/>
      <c r="D154" s="109"/>
    </row>
    <row r="155" spans="2:4" s="50" customFormat="1" ht="23.25" customHeight="1">
      <c r="B155" s="49"/>
      <c r="C155" s="49"/>
      <c r="D155" s="109"/>
    </row>
    <row r="156" spans="2:4" s="50" customFormat="1" ht="23.25" customHeight="1">
      <c r="B156" s="49"/>
      <c r="C156" s="49"/>
      <c r="D156" s="109"/>
    </row>
    <row r="157" spans="2:4" s="50" customFormat="1" ht="23.25" customHeight="1">
      <c r="B157" s="49"/>
      <c r="C157" s="49"/>
      <c r="D157" s="109"/>
    </row>
    <row r="158" spans="2:4" s="50" customFormat="1" ht="23.25" customHeight="1">
      <c r="B158" s="49"/>
      <c r="C158" s="49"/>
      <c r="D158" s="109"/>
    </row>
    <row r="159" spans="2:4" s="50" customFormat="1" ht="23.25" customHeight="1">
      <c r="B159" s="49"/>
      <c r="C159" s="49"/>
      <c r="D159" s="109"/>
    </row>
    <row r="160" spans="2:4" s="50" customFormat="1" ht="23.25" customHeight="1">
      <c r="B160" s="49"/>
      <c r="C160" s="49"/>
      <c r="D160" s="109"/>
    </row>
    <row r="161" spans="2:4" s="50" customFormat="1" ht="23.25" customHeight="1">
      <c r="B161" s="49"/>
      <c r="C161" s="49"/>
      <c r="D161" s="109"/>
    </row>
    <row r="162" spans="2:4" s="50" customFormat="1" ht="23.25" customHeight="1">
      <c r="B162" s="49"/>
      <c r="C162" s="49"/>
      <c r="D162" s="109"/>
    </row>
  </sheetData>
  <autoFilter ref="A5:D24"/>
  <mergeCells count="4">
    <mergeCell ref="C26:D26"/>
    <mergeCell ref="A1:D1"/>
    <mergeCell ref="A2:D2"/>
    <mergeCell ref="A3:D3"/>
  </mergeCells>
  <pageMargins left="0.59055118110236227" right="0.19685039370078741" top="0.59" bottom="0.74803149606299213" header="0.31496062992125984" footer="0.31496062992125984"/>
  <pageSetup paperSize="9"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B14" sqref="B14"/>
    </sheetView>
  </sheetViews>
  <sheetFormatPr defaultRowHeight="15"/>
  <cols>
    <col min="1" max="1" width="10.5703125" style="137" customWidth="1"/>
    <col min="2" max="2" width="58" style="125" customWidth="1"/>
    <col min="3" max="3" width="21.42578125" style="33" customWidth="1"/>
    <col min="4" max="4" width="33" style="138" customWidth="1"/>
    <col min="5" max="16384" width="9.140625" style="125"/>
  </cols>
  <sheetData>
    <row r="1" spans="1:4" s="115" customFormat="1" ht="16.5">
      <c r="A1" s="434" t="s">
        <v>492</v>
      </c>
      <c r="B1" s="434"/>
      <c r="C1" s="434"/>
      <c r="D1" s="434"/>
    </row>
    <row r="2" spans="1:4" s="115" customFormat="1" ht="25.5" customHeight="1">
      <c r="A2" s="434" t="s">
        <v>250</v>
      </c>
      <c r="B2" s="434"/>
      <c r="C2" s="434"/>
      <c r="D2" s="434"/>
    </row>
    <row r="3" spans="1:4" s="60" customFormat="1" ht="18.75" customHeight="1">
      <c r="A3" s="387" t="s">
        <v>434</v>
      </c>
      <c r="B3" s="387"/>
      <c r="C3" s="387"/>
      <c r="D3" s="387"/>
    </row>
    <row r="4" spans="1:4" s="115" customFormat="1" ht="16.5">
      <c r="A4" s="22"/>
      <c r="B4" s="99"/>
      <c r="C4" s="24"/>
      <c r="D4" s="22" t="s">
        <v>251</v>
      </c>
    </row>
    <row r="5" spans="1:4" s="115" customFormat="1" ht="42.75" customHeight="1">
      <c r="A5" s="23" t="s">
        <v>1</v>
      </c>
      <c r="B5" s="100" t="s">
        <v>2</v>
      </c>
      <c r="C5" s="6" t="s">
        <v>3</v>
      </c>
      <c r="D5" s="23" t="s">
        <v>4</v>
      </c>
    </row>
    <row r="6" spans="1:4" s="120" customFormat="1" ht="21.75" customHeight="1">
      <c r="A6" s="116">
        <v>1</v>
      </c>
      <c r="B6" s="117" t="s">
        <v>38</v>
      </c>
      <c r="C6" s="118">
        <f>C7</f>
        <v>750</v>
      </c>
      <c r="D6" s="119"/>
    </row>
    <row r="7" spans="1:4" ht="30">
      <c r="A7" s="121" t="s">
        <v>30</v>
      </c>
      <c r="B7" s="122" t="s">
        <v>252</v>
      </c>
      <c r="C7" s="123">
        <v>750</v>
      </c>
      <c r="D7" s="124"/>
    </row>
    <row r="8" spans="1:4" s="120" customFormat="1" ht="24.75" customHeight="1">
      <c r="A8" s="126">
        <v>2</v>
      </c>
      <c r="B8" s="127" t="s">
        <v>253</v>
      </c>
      <c r="C8" s="128">
        <f>C9</f>
        <v>250</v>
      </c>
      <c r="D8" s="129"/>
    </row>
    <row r="9" spans="1:4" ht="21.75" customHeight="1">
      <c r="A9" s="121" t="s">
        <v>30</v>
      </c>
      <c r="B9" s="122" t="s">
        <v>254</v>
      </c>
      <c r="C9" s="123">
        <v>250</v>
      </c>
      <c r="D9" s="124"/>
    </row>
    <row r="10" spans="1:4" s="120" customFormat="1" ht="28.5">
      <c r="A10" s="126">
        <v>3</v>
      </c>
      <c r="B10" s="130" t="s">
        <v>255</v>
      </c>
      <c r="C10" s="128">
        <f>SUM(C11:C15)</f>
        <v>2000</v>
      </c>
      <c r="D10" s="129"/>
    </row>
    <row r="11" spans="1:4" ht="24.75" customHeight="1">
      <c r="A11" s="121" t="s">
        <v>30</v>
      </c>
      <c r="B11" s="131" t="s">
        <v>256</v>
      </c>
      <c r="C11" s="123">
        <v>400</v>
      </c>
      <c r="D11" s="226"/>
    </row>
    <row r="12" spans="1:4" ht="24.75" customHeight="1">
      <c r="A12" s="121" t="s">
        <v>30</v>
      </c>
      <c r="B12" s="131" t="s">
        <v>257</v>
      </c>
      <c r="C12" s="123">
        <v>400</v>
      </c>
      <c r="D12" s="226"/>
    </row>
    <row r="13" spans="1:4" ht="24.75" customHeight="1">
      <c r="A13" s="121" t="s">
        <v>30</v>
      </c>
      <c r="B13" s="131" t="s">
        <v>258</v>
      </c>
      <c r="C13" s="123">
        <v>400</v>
      </c>
      <c r="D13" s="226"/>
    </row>
    <row r="14" spans="1:4" ht="24.75" customHeight="1">
      <c r="A14" s="121" t="s">
        <v>30</v>
      </c>
      <c r="B14" s="131" t="s">
        <v>259</v>
      </c>
      <c r="C14" s="123">
        <v>400</v>
      </c>
      <c r="D14" s="226"/>
    </row>
    <row r="15" spans="1:4" ht="24.75" customHeight="1">
      <c r="A15" s="121" t="s">
        <v>30</v>
      </c>
      <c r="B15" s="131" t="s">
        <v>260</v>
      </c>
      <c r="C15" s="123">
        <v>400</v>
      </c>
      <c r="D15" s="226"/>
    </row>
    <row r="16" spans="1:4" s="120" customFormat="1" ht="33.75" customHeight="1">
      <c r="A16" s="126">
        <v>4</v>
      </c>
      <c r="B16" s="130" t="s">
        <v>261</v>
      </c>
      <c r="C16" s="128">
        <f>SUM(C17:C18)</f>
        <v>500</v>
      </c>
      <c r="D16" s="129"/>
    </row>
    <row r="17" spans="1:4" ht="23.25" customHeight="1">
      <c r="A17" s="121" t="s">
        <v>30</v>
      </c>
      <c r="B17" s="131" t="s">
        <v>262</v>
      </c>
      <c r="C17" s="123">
        <v>250</v>
      </c>
      <c r="D17" s="226"/>
    </row>
    <row r="18" spans="1:4" ht="23.25" customHeight="1">
      <c r="A18" s="132" t="s">
        <v>30</v>
      </c>
      <c r="B18" s="133" t="s">
        <v>263</v>
      </c>
      <c r="C18" s="123">
        <v>250</v>
      </c>
      <c r="D18" s="227"/>
    </row>
    <row r="19" spans="1:4" ht="21" customHeight="1">
      <c r="A19" s="134"/>
      <c r="B19" s="134" t="s">
        <v>188</v>
      </c>
      <c r="C19" s="135">
        <f>C6+C8+C10+C16</f>
        <v>3500</v>
      </c>
      <c r="D19" s="136"/>
    </row>
    <row r="21" spans="1:4" ht="22.5" customHeight="1">
      <c r="C21" s="436" t="s">
        <v>446</v>
      </c>
      <c r="D21" s="436"/>
    </row>
  </sheetData>
  <autoFilter ref="A5:D19"/>
  <mergeCells count="4">
    <mergeCell ref="C21:D21"/>
    <mergeCell ref="A1:D1"/>
    <mergeCell ref="A2:D2"/>
    <mergeCell ref="A3:D3"/>
  </mergeCells>
  <pageMargins left="1.1000000000000001" right="0.45" top="0.56999999999999995" bottom="0.7"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8" sqref="D8"/>
    </sheetView>
  </sheetViews>
  <sheetFormatPr defaultRowHeight="15"/>
  <cols>
    <col min="1" max="1" width="9.28515625" style="137" customWidth="1"/>
    <col min="2" max="2" width="54.5703125" style="125" customWidth="1"/>
    <col min="3" max="3" width="22.7109375" style="33" customWidth="1"/>
    <col min="4" max="4" width="33.28515625" style="138" customWidth="1"/>
    <col min="5" max="16384" width="9.140625" style="125"/>
  </cols>
  <sheetData>
    <row r="1" spans="1:4" s="115" customFormat="1" ht="20.25" customHeight="1">
      <c r="A1" s="434" t="s">
        <v>493</v>
      </c>
      <c r="B1" s="434"/>
      <c r="C1" s="434"/>
      <c r="D1" s="434"/>
    </row>
    <row r="2" spans="1:4" s="115" customFormat="1" ht="34.5" customHeight="1">
      <c r="A2" s="434" t="s">
        <v>432</v>
      </c>
      <c r="B2" s="434"/>
      <c r="C2" s="434"/>
      <c r="D2" s="434"/>
    </row>
    <row r="3" spans="1:4" s="60" customFormat="1" ht="18.75" customHeight="1">
      <c r="A3" s="387" t="s">
        <v>434</v>
      </c>
      <c r="B3" s="387"/>
      <c r="C3" s="387"/>
      <c r="D3" s="387"/>
    </row>
    <row r="4" spans="1:4" s="115" customFormat="1" ht="20.25" customHeight="1">
      <c r="A4" s="22"/>
      <c r="B4" s="99"/>
      <c r="C4" s="24"/>
      <c r="D4" s="22"/>
    </row>
    <row r="5" spans="1:4" s="115" customFormat="1" ht="41.25" customHeight="1">
      <c r="A5" s="23" t="s">
        <v>1</v>
      </c>
      <c r="B5" s="100" t="s">
        <v>2</v>
      </c>
      <c r="C5" s="6" t="s">
        <v>3</v>
      </c>
      <c r="D5" s="23" t="s">
        <v>4</v>
      </c>
    </row>
    <row r="6" spans="1:4" ht="26.25" customHeight="1">
      <c r="A6" s="139" t="s">
        <v>30</v>
      </c>
      <c r="B6" s="141" t="s">
        <v>257</v>
      </c>
      <c r="C6" s="32">
        <v>500</v>
      </c>
      <c r="D6" s="228"/>
    </row>
    <row r="7" spans="1:4" ht="26.25" customHeight="1">
      <c r="A7" s="139" t="s">
        <v>30</v>
      </c>
      <c r="B7" s="141" t="s">
        <v>258</v>
      </c>
      <c r="C7" s="32">
        <v>500</v>
      </c>
      <c r="D7" s="226"/>
    </row>
    <row r="8" spans="1:4" ht="26.25" customHeight="1">
      <c r="A8" s="139" t="s">
        <v>30</v>
      </c>
      <c r="B8" s="140" t="s">
        <v>264</v>
      </c>
      <c r="C8" s="32">
        <v>500</v>
      </c>
      <c r="D8" s="226"/>
    </row>
    <row r="9" spans="1:4" ht="26.25" customHeight="1">
      <c r="A9" s="139" t="s">
        <v>30</v>
      </c>
      <c r="B9" s="140" t="s">
        <v>265</v>
      </c>
      <c r="C9" s="32">
        <v>500</v>
      </c>
      <c r="D9" s="226"/>
    </row>
    <row r="10" spans="1:4" ht="26.25" customHeight="1">
      <c r="A10" s="139" t="s">
        <v>30</v>
      </c>
      <c r="B10" s="140" t="s">
        <v>266</v>
      </c>
      <c r="C10" s="32">
        <v>500</v>
      </c>
      <c r="D10" s="227"/>
    </row>
    <row r="11" spans="1:4" ht="26.25" customHeight="1">
      <c r="A11" s="142"/>
      <c r="B11" s="142" t="s">
        <v>188</v>
      </c>
      <c r="C11" s="43">
        <f>SUM(C6:C10)</f>
        <v>2500</v>
      </c>
      <c r="D11" s="136"/>
    </row>
    <row r="13" spans="1:4" ht="24" customHeight="1">
      <c r="C13" s="436" t="s">
        <v>446</v>
      </c>
      <c r="D13" s="436"/>
    </row>
  </sheetData>
  <mergeCells count="4">
    <mergeCell ref="A1:D1"/>
    <mergeCell ref="A2:D2"/>
    <mergeCell ref="A3:D3"/>
    <mergeCell ref="C13:D13"/>
  </mergeCells>
  <pageMargins left="1" right="0.70866141732283472" top="0.59"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7"/>
  <sheetViews>
    <sheetView zoomScale="90" zoomScaleNormal="90" workbookViewId="0">
      <pane xSplit="2" ySplit="5" topLeftCell="C57" activePane="bottomRight" state="frozen"/>
      <selection activeCell="B36" sqref="B36"/>
      <selection pane="topRight" activeCell="B36" sqref="B36"/>
      <selection pane="bottomLeft" activeCell="B36" sqref="B36"/>
      <selection pane="bottomRight" activeCell="L65" sqref="L65"/>
    </sheetView>
  </sheetViews>
  <sheetFormatPr defaultRowHeight="16.5"/>
  <cols>
    <col min="1" max="1" width="10.5703125" style="20" customWidth="1"/>
    <col min="2" max="2" width="51.28515625" style="19" customWidth="1"/>
    <col min="3" max="3" width="20.5703125" style="19" customWidth="1"/>
    <col min="4" max="4" width="44.7109375" style="99" customWidth="1"/>
    <col min="5" max="16384" width="9.140625" style="19"/>
  </cols>
  <sheetData>
    <row r="1" spans="1:4" s="24" customFormat="1" ht="17.25" customHeight="1">
      <c r="A1" s="434" t="s">
        <v>494</v>
      </c>
      <c r="B1" s="434"/>
      <c r="C1" s="434"/>
      <c r="D1" s="434"/>
    </row>
    <row r="2" spans="1:4" s="24" customFormat="1" ht="30" customHeight="1">
      <c r="A2" s="434" t="s">
        <v>267</v>
      </c>
      <c r="B2" s="434"/>
      <c r="C2" s="434"/>
      <c r="D2" s="434"/>
    </row>
    <row r="3" spans="1:4" s="60" customFormat="1" ht="18.75" customHeight="1">
      <c r="A3" s="387" t="s">
        <v>434</v>
      </c>
      <c r="B3" s="387"/>
      <c r="C3" s="387"/>
      <c r="D3" s="387"/>
    </row>
    <row r="4" spans="1:4" s="24" customFormat="1" ht="18" customHeight="1">
      <c r="A4" s="22"/>
      <c r="B4" s="99"/>
      <c r="D4" s="22"/>
    </row>
    <row r="5" spans="1:4" s="22" customFormat="1" ht="37.5" customHeight="1">
      <c r="A5" s="205" t="s">
        <v>1</v>
      </c>
      <c r="B5" s="206" t="s">
        <v>2</v>
      </c>
      <c r="C5" s="6" t="s">
        <v>3</v>
      </c>
      <c r="D5" s="205" t="s">
        <v>4</v>
      </c>
    </row>
    <row r="6" spans="1:4" s="146" customFormat="1" ht="49.5">
      <c r="A6" s="143" t="s">
        <v>7</v>
      </c>
      <c r="B6" s="144" t="s">
        <v>268</v>
      </c>
      <c r="C6" s="144">
        <f>+C7+C13+C17+C21+C23+C28+C34+C38+C42+C48+C54+C58</f>
        <v>3000</v>
      </c>
      <c r="D6" s="145"/>
    </row>
    <row r="7" spans="1:4" s="146" customFormat="1" ht="24.75" customHeight="1">
      <c r="A7" s="147">
        <v>1</v>
      </c>
      <c r="B7" s="148" t="s">
        <v>190</v>
      </c>
      <c r="C7" s="148">
        <f>SUM(C8:C12)</f>
        <v>350</v>
      </c>
      <c r="D7" s="149"/>
    </row>
    <row r="8" spans="1:4" ht="33">
      <c r="A8" s="150" t="s">
        <v>30</v>
      </c>
      <c r="B8" s="151" t="s">
        <v>269</v>
      </c>
      <c r="C8" s="151">
        <v>70</v>
      </c>
      <c r="D8" s="149" t="s">
        <v>270</v>
      </c>
    </row>
    <row r="9" spans="1:4" ht="24.75" customHeight="1">
      <c r="A9" s="150" t="s">
        <v>30</v>
      </c>
      <c r="B9" s="151" t="s">
        <v>271</v>
      </c>
      <c r="C9" s="151">
        <v>70</v>
      </c>
      <c r="D9" s="149" t="s">
        <v>272</v>
      </c>
    </row>
    <row r="10" spans="1:4" ht="24.75" customHeight="1">
      <c r="A10" s="150" t="s">
        <v>30</v>
      </c>
      <c r="B10" s="151" t="s">
        <v>273</v>
      </c>
      <c r="C10" s="151">
        <v>70</v>
      </c>
      <c r="D10" s="149" t="s">
        <v>274</v>
      </c>
    </row>
    <row r="11" spans="1:4" ht="24.75" customHeight="1">
      <c r="A11" s="150" t="s">
        <v>30</v>
      </c>
      <c r="B11" s="151" t="s">
        <v>275</v>
      </c>
      <c r="C11" s="151">
        <v>70</v>
      </c>
      <c r="D11" s="149" t="s">
        <v>274</v>
      </c>
    </row>
    <row r="12" spans="1:4" ht="24.75" customHeight="1">
      <c r="A12" s="150" t="s">
        <v>30</v>
      </c>
      <c r="B12" s="151" t="s">
        <v>276</v>
      </c>
      <c r="C12" s="151">
        <v>70</v>
      </c>
      <c r="D12" s="149" t="s">
        <v>274</v>
      </c>
    </row>
    <row r="13" spans="1:4" s="146" customFormat="1" ht="24.75" customHeight="1">
      <c r="A13" s="147">
        <v>2</v>
      </c>
      <c r="B13" s="148" t="s">
        <v>277</v>
      </c>
      <c r="C13" s="148">
        <f>SUM(C14:C16)</f>
        <v>210</v>
      </c>
      <c r="D13" s="149"/>
    </row>
    <row r="14" spans="1:4" ht="24.75" customHeight="1">
      <c r="A14" s="150" t="s">
        <v>30</v>
      </c>
      <c r="B14" s="151" t="s">
        <v>278</v>
      </c>
      <c r="C14" s="151">
        <v>70</v>
      </c>
      <c r="D14" s="149" t="s">
        <v>279</v>
      </c>
    </row>
    <row r="15" spans="1:4" ht="24.75" customHeight="1">
      <c r="A15" s="150" t="s">
        <v>30</v>
      </c>
      <c r="B15" s="151" t="s">
        <v>280</v>
      </c>
      <c r="C15" s="151">
        <v>70</v>
      </c>
      <c r="D15" s="149" t="s">
        <v>281</v>
      </c>
    </row>
    <row r="16" spans="1:4" ht="24.75" customHeight="1">
      <c r="A16" s="150" t="s">
        <v>30</v>
      </c>
      <c r="B16" s="151" t="s">
        <v>282</v>
      </c>
      <c r="C16" s="151">
        <v>70</v>
      </c>
      <c r="D16" s="149" t="s">
        <v>274</v>
      </c>
    </row>
    <row r="17" spans="1:4" s="146" customFormat="1" ht="24.75" customHeight="1">
      <c r="A17" s="147">
        <v>3</v>
      </c>
      <c r="B17" s="148" t="s">
        <v>283</v>
      </c>
      <c r="C17" s="148">
        <f>SUM(C18:C20)</f>
        <v>210</v>
      </c>
      <c r="D17" s="149"/>
    </row>
    <row r="18" spans="1:4" ht="24.75" customHeight="1">
      <c r="A18" s="150" t="s">
        <v>30</v>
      </c>
      <c r="B18" s="151" t="s">
        <v>284</v>
      </c>
      <c r="C18" s="151">
        <v>70</v>
      </c>
      <c r="D18" s="149" t="s">
        <v>285</v>
      </c>
    </row>
    <row r="19" spans="1:4" ht="24.75" customHeight="1">
      <c r="A19" s="150" t="s">
        <v>30</v>
      </c>
      <c r="B19" s="151" t="s">
        <v>286</v>
      </c>
      <c r="C19" s="151">
        <v>70</v>
      </c>
      <c r="D19" s="149" t="s">
        <v>287</v>
      </c>
    </row>
    <row r="20" spans="1:4" ht="24.75" customHeight="1">
      <c r="A20" s="150" t="s">
        <v>30</v>
      </c>
      <c r="B20" s="151" t="s">
        <v>288</v>
      </c>
      <c r="C20" s="151">
        <v>70</v>
      </c>
      <c r="D20" s="149" t="s">
        <v>287</v>
      </c>
    </row>
    <row r="21" spans="1:4" s="146" customFormat="1" ht="24.75" customHeight="1">
      <c r="A21" s="147">
        <v>4</v>
      </c>
      <c r="B21" s="148" t="s">
        <v>138</v>
      </c>
      <c r="C21" s="148">
        <f>C22</f>
        <v>70</v>
      </c>
      <c r="D21" s="149"/>
    </row>
    <row r="22" spans="1:4" ht="24.75" customHeight="1">
      <c r="A22" s="150" t="s">
        <v>30</v>
      </c>
      <c r="B22" s="151" t="s">
        <v>289</v>
      </c>
      <c r="C22" s="151">
        <v>70</v>
      </c>
      <c r="D22" s="149" t="s">
        <v>281</v>
      </c>
    </row>
    <row r="23" spans="1:4" s="146" customFormat="1" ht="24.75" customHeight="1">
      <c r="A23" s="147">
        <v>5</v>
      </c>
      <c r="B23" s="148" t="s">
        <v>141</v>
      </c>
      <c r="C23" s="148">
        <f>SUM(C24:C27)</f>
        <v>280</v>
      </c>
      <c r="D23" s="149"/>
    </row>
    <row r="24" spans="1:4" s="146" customFormat="1" ht="24.75" customHeight="1">
      <c r="A24" s="150" t="s">
        <v>30</v>
      </c>
      <c r="B24" s="151" t="s">
        <v>290</v>
      </c>
      <c r="C24" s="151">
        <v>70</v>
      </c>
      <c r="D24" s="149" t="s">
        <v>274</v>
      </c>
    </row>
    <row r="25" spans="1:4" s="146" customFormat="1" ht="24.75" customHeight="1">
      <c r="A25" s="150" t="s">
        <v>30</v>
      </c>
      <c r="B25" s="151" t="s">
        <v>291</v>
      </c>
      <c r="C25" s="151">
        <v>70</v>
      </c>
      <c r="D25" s="149" t="s">
        <v>274</v>
      </c>
    </row>
    <row r="26" spans="1:4" s="146" customFormat="1" ht="24.75" customHeight="1">
      <c r="A26" s="150" t="s">
        <v>30</v>
      </c>
      <c r="B26" s="151" t="s">
        <v>292</v>
      </c>
      <c r="C26" s="151">
        <v>70</v>
      </c>
      <c r="D26" s="149" t="s">
        <v>293</v>
      </c>
    </row>
    <row r="27" spans="1:4" s="146" customFormat="1" ht="24.75" customHeight="1">
      <c r="A27" s="150" t="s">
        <v>30</v>
      </c>
      <c r="B27" s="151" t="s">
        <v>294</v>
      </c>
      <c r="C27" s="151">
        <v>70</v>
      </c>
      <c r="D27" s="149" t="s">
        <v>293</v>
      </c>
    </row>
    <row r="28" spans="1:4" s="146" customFormat="1" ht="24.75" customHeight="1">
      <c r="A28" s="147">
        <v>6</v>
      </c>
      <c r="B28" s="148" t="s">
        <v>202</v>
      </c>
      <c r="C28" s="148">
        <f>SUM(C29:C33)</f>
        <v>350</v>
      </c>
      <c r="D28" s="149"/>
    </row>
    <row r="29" spans="1:4" s="20" customFormat="1" ht="24.75" customHeight="1">
      <c r="A29" s="150" t="s">
        <v>30</v>
      </c>
      <c r="B29" s="151" t="s">
        <v>295</v>
      </c>
      <c r="C29" s="151">
        <v>70</v>
      </c>
      <c r="D29" s="149" t="s">
        <v>274</v>
      </c>
    </row>
    <row r="30" spans="1:4" s="20" customFormat="1" ht="24.75" customHeight="1">
      <c r="A30" s="150" t="s">
        <v>30</v>
      </c>
      <c r="B30" s="151" t="s">
        <v>296</v>
      </c>
      <c r="C30" s="151">
        <v>70</v>
      </c>
      <c r="D30" s="149" t="s">
        <v>297</v>
      </c>
    </row>
    <row r="31" spans="1:4" s="20" customFormat="1" ht="33">
      <c r="A31" s="150" t="s">
        <v>30</v>
      </c>
      <c r="B31" s="151" t="s">
        <v>298</v>
      </c>
      <c r="C31" s="151">
        <v>70</v>
      </c>
      <c r="D31" s="149" t="s">
        <v>299</v>
      </c>
    </row>
    <row r="32" spans="1:4" s="20" customFormat="1" ht="24.75" customHeight="1">
      <c r="A32" s="150" t="s">
        <v>30</v>
      </c>
      <c r="B32" s="151" t="s">
        <v>300</v>
      </c>
      <c r="C32" s="151">
        <v>70</v>
      </c>
      <c r="D32" s="149" t="s">
        <v>301</v>
      </c>
    </row>
    <row r="33" spans="1:4" s="20" customFormat="1" ht="24.75" customHeight="1">
      <c r="A33" s="150" t="s">
        <v>30</v>
      </c>
      <c r="B33" s="151" t="s">
        <v>302</v>
      </c>
      <c r="C33" s="151">
        <v>70</v>
      </c>
      <c r="D33" s="149" t="s">
        <v>301</v>
      </c>
    </row>
    <row r="34" spans="1:4" s="202" customFormat="1" ht="24.75" customHeight="1">
      <c r="A34" s="147">
        <v>7</v>
      </c>
      <c r="B34" s="148" t="s">
        <v>87</v>
      </c>
      <c r="C34" s="148">
        <f>SUM(C35:C37)</f>
        <v>210</v>
      </c>
      <c r="D34" s="149"/>
    </row>
    <row r="35" spans="1:4" s="20" customFormat="1" ht="33">
      <c r="A35" s="150" t="s">
        <v>30</v>
      </c>
      <c r="B35" s="151" t="s">
        <v>303</v>
      </c>
      <c r="C35" s="151">
        <v>70</v>
      </c>
      <c r="D35" s="149" t="s">
        <v>304</v>
      </c>
    </row>
    <row r="36" spans="1:4" s="20" customFormat="1" ht="33">
      <c r="A36" s="150" t="s">
        <v>30</v>
      </c>
      <c r="B36" s="151" t="s">
        <v>305</v>
      </c>
      <c r="C36" s="151">
        <v>70</v>
      </c>
      <c r="D36" s="149" t="s">
        <v>304</v>
      </c>
    </row>
    <row r="37" spans="1:4" s="20" customFormat="1" ht="24.75" customHeight="1">
      <c r="A37" s="150" t="s">
        <v>30</v>
      </c>
      <c r="B37" s="151" t="s">
        <v>306</v>
      </c>
      <c r="C37" s="151">
        <v>70</v>
      </c>
      <c r="D37" s="149" t="s">
        <v>274</v>
      </c>
    </row>
    <row r="38" spans="1:4" s="202" customFormat="1" ht="24.75" customHeight="1">
      <c r="A38" s="147">
        <v>8</v>
      </c>
      <c r="B38" s="148" t="s">
        <v>91</v>
      </c>
      <c r="C38" s="148">
        <f>SUM(C39:C41)</f>
        <v>200</v>
      </c>
      <c r="D38" s="149"/>
    </row>
    <row r="39" spans="1:4" s="20" customFormat="1" ht="24.75" customHeight="1">
      <c r="A39" s="150" t="s">
        <v>30</v>
      </c>
      <c r="B39" s="151" t="s">
        <v>307</v>
      </c>
      <c r="C39" s="151">
        <v>70</v>
      </c>
      <c r="D39" s="149" t="s">
        <v>308</v>
      </c>
    </row>
    <row r="40" spans="1:4" s="20" customFormat="1" ht="24.75" customHeight="1">
      <c r="A40" s="150" t="s">
        <v>30</v>
      </c>
      <c r="B40" s="151" t="s">
        <v>309</v>
      </c>
      <c r="C40" s="151">
        <v>70</v>
      </c>
      <c r="D40" s="149" t="s">
        <v>308</v>
      </c>
    </row>
    <row r="41" spans="1:4" s="20" customFormat="1" ht="24.75" customHeight="1">
      <c r="A41" s="150" t="s">
        <v>30</v>
      </c>
      <c r="B41" s="151" t="s">
        <v>310</v>
      </c>
      <c r="C41" s="151">
        <v>60</v>
      </c>
      <c r="D41" s="149" t="s">
        <v>308</v>
      </c>
    </row>
    <row r="42" spans="1:4" s="202" customFormat="1" ht="24.75" customHeight="1">
      <c r="A42" s="147">
        <v>9</v>
      </c>
      <c r="B42" s="148" t="s">
        <v>98</v>
      </c>
      <c r="C42" s="148">
        <f>SUM(C43:C47)</f>
        <v>350</v>
      </c>
      <c r="D42" s="149"/>
    </row>
    <row r="43" spans="1:4" s="20" customFormat="1" ht="24.75" customHeight="1">
      <c r="A43" s="150" t="s">
        <v>30</v>
      </c>
      <c r="B43" s="151" t="s">
        <v>311</v>
      </c>
      <c r="C43" s="151">
        <v>70</v>
      </c>
      <c r="D43" s="149" t="s">
        <v>312</v>
      </c>
    </row>
    <row r="44" spans="1:4" s="20" customFormat="1" ht="24.75" customHeight="1">
      <c r="A44" s="150" t="s">
        <v>30</v>
      </c>
      <c r="B44" s="151" t="s">
        <v>313</v>
      </c>
      <c r="C44" s="151">
        <v>70</v>
      </c>
      <c r="D44" s="149" t="s">
        <v>314</v>
      </c>
    </row>
    <row r="45" spans="1:4" s="20" customFormat="1" ht="24.75" customHeight="1">
      <c r="A45" s="150" t="s">
        <v>30</v>
      </c>
      <c r="B45" s="151" t="s">
        <v>315</v>
      </c>
      <c r="C45" s="151">
        <v>70</v>
      </c>
      <c r="D45" s="149" t="s">
        <v>316</v>
      </c>
    </row>
    <row r="46" spans="1:4" s="20" customFormat="1" ht="24.75" customHeight="1">
      <c r="A46" s="150" t="s">
        <v>30</v>
      </c>
      <c r="B46" s="151" t="s">
        <v>317</v>
      </c>
      <c r="C46" s="151">
        <v>70</v>
      </c>
      <c r="D46" s="149" t="s">
        <v>316</v>
      </c>
    </row>
    <row r="47" spans="1:4" s="20" customFormat="1" ht="24.75" customHeight="1">
      <c r="A47" s="150" t="s">
        <v>30</v>
      </c>
      <c r="B47" s="151" t="s">
        <v>318</v>
      </c>
      <c r="C47" s="151">
        <v>70</v>
      </c>
      <c r="D47" s="149" t="s">
        <v>316</v>
      </c>
    </row>
    <row r="48" spans="1:4" s="202" customFormat="1" ht="24.75" customHeight="1">
      <c r="A48" s="147">
        <v>10</v>
      </c>
      <c r="B48" s="148" t="s">
        <v>104</v>
      </c>
      <c r="C48" s="148">
        <f>SUM(C49:C53)</f>
        <v>350</v>
      </c>
      <c r="D48" s="149"/>
    </row>
    <row r="49" spans="1:4" s="20" customFormat="1" ht="24.75" customHeight="1">
      <c r="A49" s="150" t="s">
        <v>30</v>
      </c>
      <c r="B49" s="151" t="s">
        <v>319</v>
      </c>
      <c r="C49" s="151">
        <v>70</v>
      </c>
      <c r="D49" s="149" t="s">
        <v>320</v>
      </c>
    </row>
    <row r="50" spans="1:4" s="20" customFormat="1" ht="24.75" customHeight="1">
      <c r="A50" s="150" t="s">
        <v>30</v>
      </c>
      <c r="B50" s="151" t="s">
        <v>321</v>
      </c>
      <c r="C50" s="151">
        <v>70</v>
      </c>
      <c r="D50" s="149" t="s">
        <v>322</v>
      </c>
    </row>
    <row r="51" spans="1:4" s="20" customFormat="1" ht="24.75" customHeight="1">
      <c r="A51" s="150" t="s">
        <v>30</v>
      </c>
      <c r="B51" s="151" t="s">
        <v>323</v>
      </c>
      <c r="C51" s="151">
        <v>70</v>
      </c>
      <c r="D51" s="149" t="s">
        <v>324</v>
      </c>
    </row>
    <row r="52" spans="1:4" s="20" customFormat="1" ht="24.75" customHeight="1">
      <c r="A52" s="150" t="s">
        <v>30</v>
      </c>
      <c r="B52" s="151" t="s">
        <v>325</v>
      </c>
      <c r="C52" s="151">
        <v>70</v>
      </c>
      <c r="D52" s="149" t="s">
        <v>326</v>
      </c>
    </row>
    <row r="53" spans="1:4" s="20" customFormat="1" ht="24.75" customHeight="1">
      <c r="A53" s="150" t="s">
        <v>30</v>
      </c>
      <c r="B53" s="151" t="s">
        <v>327</v>
      </c>
      <c r="C53" s="151">
        <v>70</v>
      </c>
      <c r="D53" s="149" t="s">
        <v>274</v>
      </c>
    </row>
    <row r="54" spans="1:4" s="202" customFormat="1" ht="24.75" customHeight="1">
      <c r="A54" s="147">
        <v>11</v>
      </c>
      <c r="B54" s="148" t="s">
        <v>111</v>
      </c>
      <c r="C54" s="148">
        <f>SUM(C55:C57)</f>
        <v>210</v>
      </c>
      <c r="D54" s="149"/>
    </row>
    <row r="55" spans="1:4" s="20" customFormat="1" ht="24.75" customHeight="1">
      <c r="A55" s="150" t="s">
        <v>30</v>
      </c>
      <c r="B55" s="151" t="s">
        <v>328</v>
      </c>
      <c r="C55" s="151">
        <v>70</v>
      </c>
      <c r="D55" s="149" t="s">
        <v>274</v>
      </c>
    </row>
    <row r="56" spans="1:4" s="20" customFormat="1" ht="33">
      <c r="A56" s="150" t="s">
        <v>30</v>
      </c>
      <c r="B56" s="151" t="s">
        <v>329</v>
      </c>
      <c r="C56" s="151">
        <v>70</v>
      </c>
      <c r="D56" s="149" t="s">
        <v>304</v>
      </c>
    </row>
    <row r="57" spans="1:4" s="20" customFormat="1" ht="24.75" customHeight="1">
      <c r="A57" s="150" t="s">
        <v>30</v>
      </c>
      <c r="B57" s="151" t="s">
        <v>330</v>
      </c>
      <c r="C57" s="151">
        <v>70</v>
      </c>
      <c r="D57" s="149" t="s">
        <v>274</v>
      </c>
    </row>
    <row r="58" spans="1:4" s="146" customFormat="1" ht="24.75" customHeight="1">
      <c r="A58" s="147">
        <v>12</v>
      </c>
      <c r="B58" s="148" t="s">
        <v>115</v>
      </c>
      <c r="C58" s="148">
        <f>SUM(C59:C61)</f>
        <v>210</v>
      </c>
      <c r="D58" s="149"/>
    </row>
    <row r="59" spans="1:4" ht="24.75" customHeight="1">
      <c r="A59" s="150" t="s">
        <v>30</v>
      </c>
      <c r="B59" s="151" t="s">
        <v>331</v>
      </c>
      <c r="C59" s="151">
        <v>70</v>
      </c>
      <c r="D59" s="149" t="s">
        <v>274</v>
      </c>
    </row>
    <row r="60" spans="1:4" ht="24.75" customHeight="1">
      <c r="A60" s="150" t="s">
        <v>30</v>
      </c>
      <c r="B60" s="151" t="s">
        <v>332</v>
      </c>
      <c r="C60" s="151">
        <v>70</v>
      </c>
      <c r="D60" s="149" t="s">
        <v>333</v>
      </c>
    </row>
    <row r="61" spans="1:4" ht="24.75" customHeight="1">
      <c r="A61" s="150" t="s">
        <v>30</v>
      </c>
      <c r="B61" s="153" t="s">
        <v>334</v>
      </c>
      <c r="C61" s="151">
        <v>70</v>
      </c>
      <c r="D61" s="154" t="s">
        <v>274</v>
      </c>
    </row>
    <row r="62" spans="1:4" s="202" customFormat="1" ht="24.75" customHeight="1">
      <c r="A62" s="147" t="s">
        <v>17</v>
      </c>
      <c r="B62" s="148" t="s">
        <v>335</v>
      </c>
      <c r="C62" s="148">
        <f>C63</f>
        <v>50</v>
      </c>
      <c r="D62" s="149"/>
    </row>
    <row r="63" spans="1:4" s="20" customFormat="1" ht="24.75" customHeight="1">
      <c r="A63" s="155">
        <v>1</v>
      </c>
      <c r="B63" s="156" t="s">
        <v>336</v>
      </c>
      <c r="C63" s="151">
        <v>50</v>
      </c>
      <c r="D63" s="157"/>
    </row>
    <row r="64" spans="1:4" s="146" customFormat="1" ht="24.75" customHeight="1">
      <c r="A64" s="206"/>
      <c r="B64" s="206" t="s">
        <v>188</v>
      </c>
      <c r="C64" s="158">
        <f>+C6+C62</f>
        <v>3050</v>
      </c>
      <c r="D64" s="159"/>
    </row>
    <row r="65" spans="1:5" s="20" customFormat="1" ht="13.5" customHeight="1">
      <c r="A65" s="22"/>
      <c r="B65" s="24"/>
      <c r="C65" s="24"/>
      <c r="D65" s="21"/>
    </row>
    <row r="66" spans="1:5" s="20" customFormat="1" ht="23.25" customHeight="1">
      <c r="A66" s="22"/>
      <c r="B66" s="19"/>
      <c r="C66" s="24"/>
      <c r="D66" s="252" t="s">
        <v>446</v>
      </c>
      <c r="E66" s="202"/>
    </row>
    <row r="67" spans="1:5" s="20" customFormat="1" ht="23.25" customHeight="1">
      <c r="A67" s="22"/>
      <c r="B67" s="24"/>
      <c r="C67" s="24"/>
      <c r="D67" s="21"/>
    </row>
    <row r="68" spans="1:5" s="20" customFormat="1" ht="23.25" customHeight="1">
      <c r="A68" s="22"/>
      <c r="B68" s="24"/>
      <c r="C68" s="24"/>
      <c r="D68" s="21"/>
    </row>
    <row r="69" spans="1:5" s="20" customFormat="1" ht="23.25" customHeight="1">
      <c r="B69" s="19"/>
      <c r="C69" s="19"/>
      <c r="D69" s="99"/>
    </row>
    <row r="70" spans="1:5" s="20" customFormat="1" ht="23.25" customHeight="1">
      <c r="B70" s="19"/>
      <c r="C70" s="19"/>
      <c r="D70" s="99"/>
    </row>
    <row r="71" spans="1:5" s="20" customFormat="1" ht="23.25" customHeight="1">
      <c r="B71" s="19"/>
      <c r="C71" s="19"/>
      <c r="D71" s="99"/>
    </row>
    <row r="72" spans="1:5" s="20" customFormat="1" ht="23.25" customHeight="1">
      <c r="B72" s="19"/>
      <c r="C72" s="19"/>
      <c r="D72" s="99"/>
    </row>
    <row r="73" spans="1:5" s="20" customFormat="1" ht="23.25" customHeight="1">
      <c r="B73" s="19"/>
      <c r="C73" s="19"/>
      <c r="D73" s="99"/>
    </row>
    <row r="74" spans="1:5" s="20" customFormat="1" ht="23.25" customHeight="1">
      <c r="B74" s="19"/>
      <c r="C74" s="19"/>
      <c r="D74" s="99"/>
    </row>
    <row r="75" spans="1:5" s="20" customFormat="1" ht="23.25" customHeight="1">
      <c r="B75" s="19"/>
      <c r="C75" s="19"/>
      <c r="D75" s="99"/>
    </row>
    <row r="76" spans="1:5" s="20" customFormat="1" ht="23.25" customHeight="1">
      <c r="B76" s="19"/>
      <c r="C76" s="19"/>
      <c r="D76" s="99"/>
    </row>
    <row r="77" spans="1:5" s="20" customFormat="1" ht="23.25" customHeight="1">
      <c r="B77" s="19"/>
      <c r="C77" s="19"/>
      <c r="D77" s="99"/>
    </row>
    <row r="78" spans="1:5" s="20" customFormat="1" ht="23.25" customHeight="1">
      <c r="B78" s="19"/>
      <c r="C78" s="19"/>
      <c r="D78" s="99"/>
    </row>
    <row r="79" spans="1:5" s="20" customFormat="1" ht="23.25" customHeight="1">
      <c r="B79" s="19"/>
      <c r="C79" s="19"/>
      <c r="D79" s="99"/>
    </row>
    <row r="80" spans="1:5" s="20" customFormat="1" ht="23.25" customHeight="1">
      <c r="B80" s="19"/>
      <c r="C80" s="19"/>
      <c r="D80" s="99"/>
    </row>
    <row r="81" spans="2:4" s="20" customFormat="1" ht="23.25" customHeight="1">
      <c r="B81" s="19"/>
      <c r="C81" s="19"/>
      <c r="D81" s="99"/>
    </row>
    <row r="82" spans="2:4" s="20" customFormat="1" ht="23.25" customHeight="1">
      <c r="B82" s="19"/>
      <c r="C82" s="19"/>
      <c r="D82" s="99"/>
    </row>
    <row r="83" spans="2:4" s="20" customFormat="1" ht="23.25" customHeight="1">
      <c r="B83" s="19"/>
      <c r="C83" s="19"/>
      <c r="D83" s="99"/>
    </row>
    <row r="84" spans="2:4" s="20" customFormat="1" ht="23.25" customHeight="1">
      <c r="B84" s="19"/>
      <c r="C84" s="19"/>
      <c r="D84" s="99"/>
    </row>
    <row r="85" spans="2:4" s="20" customFormat="1" ht="23.25" customHeight="1">
      <c r="B85" s="19"/>
      <c r="C85" s="19"/>
      <c r="D85" s="99"/>
    </row>
    <row r="86" spans="2:4" s="20" customFormat="1" ht="23.25" customHeight="1">
      <c r="B86" s="19"/>
      <c r="C86" s="19"/>
      <c r="D86" s="99"/>
    </row>
    <row r="87" spans="2:4" s="20" customFormat="1" ht="23.25" customHeight="1">
      <c r="B87" s="19"/>
      <c r="C87" s="19"/>
      <c r="D87" s="99"/>
    </row>
    <row r="88" spans="2:4" s="20" customFormat="1" ht="23.25" customHeight="1">
      <c r="B88" s="19"/>
      <c r="C88" s="19"/>
      <c r="D88" s="99"/>
    </row>
    <row r="89" spans="2:4" s="20" customFormat="1" ht="23.25" customHeight="1">
      <c r="B89" s="19"/>
      <c r="C89" s="19"/>
      <c r="D89" s="99"/>
    </row>
    <row r="90" spans="2:4" s="20" customFormat="1" ht="23.25" customHeight="1">
      <c r="B90" s="19"/>
      <c r="C90" s="19"/>
      <c r="D90" s="99"/>
    </row>
    <row r="91" spans="2:4" s="20" customFormat="1" ht="23.25" customHeight="1">
      <c r="B91" s="19"/>
      <c r="C91" s="19"/>
      <c r="D91" s="99"/>
    </row>
    <row r="92" spans="2:4" s="20" customFormat="1" ht="23.25" customHeight="1">
      <c r="B92" s="19"/>
      <c r="C92" s="19"/>
      <c r="D92" s="99"/>
    </row>
    <row r="93" spans="2:4" s="20" customFormat="1" ht="23.25" customHeight="1">
      <c r="B93" s="19"/>
      <c r="C93" s="19"/>
      <c r="D93" s="99"/>
    </row>
    <row r="94" spans="2:4" s="20" customFormat="1" ht="23.25" customHeight="1">
      <c r="B94" s="19"/>
      <c r="C94" s="19"/>
      <c r="D94" s="99"/>
    </row>
    <row r="95" spans="2:4" s="20" customFormat="1" ht="23.25" customHeight="1">
      <c r="B95" s="19"/>
      <c r="C95" s="19"/>
      <c r="D95" s="99"/>
    </row>
    <row r="96" spans="2:4" s="20" customFormat="1" ht="23.25" customHeight="1">
      <c r="B96" s="19"/>
      <c r="C96" s="19"/>
      <c r="D96" s="99"/>
    </row>
    <row r="97" spans="2:4" s="20" customFormat="1" ht="23.25" customHeight="1">
      <c r="B97" s="19"/>
      <c r="C97" s="19"/>
      <c r="D97" s="99"/>
    </row>
    <row r="98" spans="2:4" s="20" customFormat="1" ht="23.25" customHeight="1">
      <c r="B98" s="19"/>
      <c r="C98" s="19"/>
      <c r="D98" s="99"/>
    </row>
    <row r="99" spans="2:4" s="20" customFormat="1" ht="23.25" customHeight="1">
      <c r="B99" s="19"/>
      <c r="C99" s="19"/>
      <c r="D99" s="99"/>
    </row>
    <row r="100" spans="2:4" s="20" customFormat="1" ht="23.25" customHeight="1">
      <c r="B100" s="19"/>
      <c r="C100" s="19"/>
      <c r="D100" s="99"/>
    </row>
    <row r="101" spans="2:4" s="20" customFormat="1" ht="23.25" customHeight="1">
      <c r="B101" s="19"/>
      <c r="C101" s="19"/>
      <c r="D101" s="99"/>
    </row>
    <row r="102" spans="2:4" s="20" customFormat="1" ht="23.25" customHeight="1">
      <c r="B102" s="19"/>
      <c r="C102" s="19"/>
      <c r="D102" s="99"/>
    </row>
    <row r="103" spans="2:4" s="20" customFormat="1" ht="23.25" customHeight="1">
      <c r="B103" s="19"/>
      <c r="C103" s="19"/>
      <c r="D103" s="99"/>
    </row>
    <row r="104" spans="2:4" s="20" customFormat="1" ht="23.25" customHeight="1">
      <c r="B104" s="19"/>
      <c r="C104" s="19"/>
      <c r="D104" s="99"/>
    </row>
    <row r="105" spans="2:4" s="20" customFormat="1" ht="23.25" customHeight="1">
      <c r="B105" s="19"/>
      <c r="C105" s="19"/>
      <c r="D105" s="99"/>
    </row>
    <row r="106" spans="2:4" s="20" customFormat="1" ht="23.25" customHeight="1">
      <c r="B106" s="19"/>
      <c r="C106" s="19"/>
      <c r="D106" s="99"/>
    </row>
    <row r="107" spans="2:4" s="20" customFormat="1" ht="23.25" customHeight="1">
      <c r="B107" s="19"/>
      <c r="C107" s="19"/>
      <c r="D107" s="99"/>
    </row>
    <row r="108" spans="2:4" s="20" customFormat="1" ht="23.25" customHeight="1">
      <c r="B108" s="19"/>
      <c r="C108" s="19"/>
      <c r="D108" s="99"/>
    </row>
    <row r="109" spans="2:4" s="20" customFormat="1" ht="23.25" customHeight="1">
      <c r="B109" s="19"/>
      <c r="C109" s="19"/>
      <c r="D109" s="99"/>
    </row>
    <row r="110" spans="2:4" s="20" customFormat="1" ht="23.25" customHeight="1">
      <c r="B110" s="19"/>
      <c r="C110" s="19"/>
      <c r="D110" s="99"/>
    </row>
    <row r="111" spans="2:4" s="20" customFormat="1" ht="23.25" customHeight="1">
      <c r="B111" s="19"/>
      <c r="C111" s="19"/>
      <c r="D111" s="99"/>
    </row>
    <row r="112" spans="2:4" s="20" customFormat="1" ht="23.25" customHeight="1">
      <c r="B112" s="19"/>
      <c r="C112" s="19"/>
      <c r="D112" s="99"/>
    </row>
    <row r="113" spans="2:4" s="20" customFormat="1" ht="23.25" customHeight="1">
      <c r="B113" s="19"/>
      <c r="C113" s="19"/>
      <c r="D113" s="99"/>
    </row>
    <row r="114" spans="2:4" s="20" customFormat="1" ht="23.25" customHeight="1">
      <c r="B114" s="19"/>
      <c r="C114" s="19"/>
      <c r="D114" s="99"/>
    </row>
    <row r="115" spans="2:4" s="20" customFormat="1" ht="23.25" customHeight="1">
      <c r="B115" s="19"/>
      <c r="C115" s="19"/>
      <c r="D115" s="99"/>
    </row>
    <row r="116" spans="2:4" s="20" customFormat="1" ht="23.25" customHeight="1">
      <c r="B116" s="19"/>
      <c r="C116" s="19"/>
      <c r="D116" s="99"/>
    </row>
    <row r="117" spans="2:4" s="20" customFormat="1" ht="23.25" customHeight="1">
      <c r="B117" s="19"/>
      <c r="C117" s="19"/>
      <c r="D117" s="99"/>
    </row>
    <row r="118" spans="2:4" s="20" customFormat="1" ht="23.25" customHeight="1">
      <c r="B118" s="19"/>
      <c r="C118" s="19"/>
      <c r="D118" s="99"/>
    </row>
    <row r="119" spans="2:4" s="20" customFormat="1" ht="23.25" customHeight="1">
      <c r="B119" s="19"/>
      <c r="C119" s="19"/>
      <c r="D119" s="99"/>
    </row>
    <row r="120" spans="2:4" s="20" customFormat="1" ht="23.25" customHeight="1">
      <c r="B120" s="19"/>
      <c r="C120" s="19"/>
      <c r="D120" s="99"/>
    </row>
    <row r="121" spans="2:4" s="20" customFormat="1" ht="23.25" customHeight="1">
      <c r="B121" s="19"/>
      <c r="C121" s="19"/>
      <c r="D121" s="99"/>
    </row>
    <row r="122" spans="2:4" s="20" customFormat="1" ht="23.25" customHeight="1">
      <c r="B122" s="19"/>
      <c r="C122" s="19"/>
      <c r="D122" s="99"/>
    </row>
    <row r="123" spans="2:4" s="20" customFormat="1" ht="23.25" customHeight="1">
      <c r="B123" s="19"/>
      <c r="C123" s="19"/>
      <c r="D123" s="99"/>
    </row>
    <row r="124" spans="2:4" s="20" customFormat="1" ht="23.25" customHeight="1">
      <c r="B124" s="19"/>
      <c r="C124" s="19"/>
      <c r="D124" s="99"/>
    </row>
    <row r="125" spans="2:4" s="20" customFormat="1" ht="23.25" customHeight="1">
      <c r="B125" s="19"/>
      <c r="C125" s="19"/>
      <c r="D125" s="99"/>
    </row>
    <row r="126" spans="2:4" s="20" customFormat="1" ht="23.25" customHeight="1">
      <c r="B126" s="19"/>
      <c r="C126" s="19"/>
      <c r="D126" s="99"/>
    </row>
    <row r="127" spans="2:4" s="20" customFormat="1" ht="23.25" customHeight="1">
      <c r="B127" s="19"/>
      <c r="C127" s="19"/>
      <c r="D127" s="99"/>
    </row>
    <row r="128" spans="2:4" s="20" customFormat="1" ht="23.25" customHeight="1">
      <c r="B128" s="19"/>
      <c r="C128" s="19"/>
      <c r="D128" s="99"/>
    </row>
    <row r="129" spans="2:4" s="20" customFormat="1" ht="23.25" customHeight="1">
      <c r="B129" s="19"/>
      <c r="C129" s="19"/>
      <c r="D129" s="99"/>
    </row>
    <row r="130" spans="2:4" s="20" customFormat="1" ht="23.25" customHeight="1">
      <c r="B130" s="19"/>
      <c r="C130" s="19"/>
      <c r="D130" s="99"/>
    </row>
    <row r="131" spans="2:4" s="20" customFormat="1" ht="23.25" customHeight="1">
      <c r="B131" s="19"/>
      <c r="C131" s="19"/>
      <c r="D131" s="99"/>
    </row>
    <row r="132" spans="2:4" s="20" customFormat="1" ht="23.25" customHeight="1">
      <c r="B132" s="19"/>
      <c r="C132" s="19"/>
      <c r="D132" s="99"/>
    </row>
    <row r="133" spans="2:4" s="20" customFormat="1" ht="23.25" customHeight="1">
      <c r="B133" s="19"/>
      <c r="C133" s="19"/>
      <c r="D133" s="99"/>
    </row>
    <row r="134" spans="2:4" s="20" customFormat="1" ht="23.25" customHeight="1">
      <c r="B134" s="19"/>
      <c r="C134" s="19"/>
      <c r="D134" s="99"/>
    </row>
    <row r="135" spans="2:4" s="20" customFormat="1" ht="23.25" customHeight="1">
      <c r="B135" s="19"/>
      <c r="C135" s="19"/>
      <c r="D135" s="99"/>
    </row>
    <row r="136" spans="2:4" s="20" customFormat="1" ht="23.25" customHeight="1">
      <c r="B136" s="19"/>
      <c r="C136" s="19"/>
      <c r="D136" s="99"/>
    </row>
    <row r="137" spans="2:4" s="20" customFormat="1" ht="23.25" customHeight="1">
      <c r="B137" s="19"/>
      <c r="C137" s="19"/>
      <c r="D137" s="99"/>
    </row>
    <row r="138" spans="2:4" s="20" customFormat="1" ht="23.25" customHeight="1">
      <c r="B138" s="19"/>
      <c r="C138" s="19"/>
      <c r="D138" s="99"/>
    </row>
    <row r="139" spans="2:4" s="20" customFormat="1" ht="23.25" customHeight="1">
      <c r="B139" s="19"/>
      <c r="C139" s="19"/>
      <c r="D139" s="99"/>
    </row>
    <row r="140" spans="2:4" s="20" customFormat="1" ht="23.25" customHeight="1">
      <c r="B140" s="19"/>
      <c r="C140" s="19"/>
      <c r="D140" s="99"/>
    </row>
    <row r="141" spans="2:4" s="20" customFormat="1" ht="23.25" customHeight="1">
      <c r="B141" s="19"/>
      <c r="C141" s="19"/>
      <c r="D141" s="99"/>
    </row>
    <row r="142" spans="2:4" s="20" customFormat="1" ht="23.25" customHeight="1">
      <c r="B142" s="19"/>
      <c r="C142" s="19"/>
      <c r="D142" s="99"/>
    </row>
    <row r="143" spans="2:4" s="20" customFormat="1" ht="23.25" customHeight="1">
      <c r="B143" s="19"/>
      <c r="C143" s="19"/>
      <c r="D143" s="99"/>
    </row>
    <row r="144" spans="2:4" s="20" customFormat="1" ht="23.25" customHeight="1">
      <c r="B144" s="19"/>
      <c r="C144" s="19"/>
      <c r="D144" s="99"/>
    </row>
    <row r="145" spans="2:4" s="20" customFormat="1" ht="23.25" customHeight="1">
      <c r="B145" s="19"/>
      <c r="C145" s="19"/>
      <c r="D145" s="99"/>
    </row>
    <row r="146" spans="2:4" s="20" customFormat="1" ht="23.25" customHeight="1">
      <c r="B146" s="19"/>
      <c r="C146" s="19"/>
      <c r="D146" s="99"/>
    </row>
    <row r="147" spans="2:4" s="20" customFormat="1" ht="23.25" customHeight="1">
      <c r="B147" s="19"/>
      <c r="C147" s="19"/>
      <c r="D147" s="99"/>
    </row>
    <row r="148" spans="2:4" s="20" customFormat="1" ht="23.25" customHeight="1">
      <c r="B148" s="19"/>
      <c r="C148" s="19"/>
      <c r="D148" s="99"/>
    </row>
    <row r="149" spans="2:4" s="20" customFormat="1" ht="23.25" customHeight="1">
      <c r="B149" s="19"/>
      <c r="C149" s="19"/>
      <c r="D149" s="99"/>
    </row>
    <row r="150" spans="2:4" s="20" customFormat="1" ht="23.25" customHeight="1">
      <c r="B150" s="19"/>
      <c r="C150" s="19"/>
      <c r="D150" s="99"/>
    </row>
    <row r="151" spans="2:4" s="20" customFormat="1" ht="23.25" customHeight="1">
      <c r="B151" s="19"/>
      <c r="C151" s="19"/>
      <c r="D151" s="99"/>
    </row>
    <row r="152" spans="2:4" s="20" customFormat="1" ht="23.25" customHeight="1">
      <c r="B152" s="19"/>
      <c r="C152" s="19"/>
      <c r="D152" s="99"/>
    </row>
    <row r="153" spans="2:4" s="20" customFormat="1" ht="23.25" customHeight="1">
      <c r="B153" s="19"/>
      <c r="C153" s="19"/>
      <c r="D153" s="99"/>
    </row>
    <row r="154" spans="2:4" s="20" customFormat="1" ht="23.25" customHeight="1">
      <c r="B154" s="19"/>
      <c r="C154" s="19"/>
      <c r="D154" s="99"/>
    </row>
    <row r="155" spans="2:4" s="20" customFormat="1" ht="23.25" customHeight="1">
      <c r="B155" s="19"/>
      <c r="C155" s="19"/>
      <c r="D155" s="99"/>
    </row>
    <row r="156" spans="2:4" s="20" customFormat="1" ht="23.25" customHeight="1">
      <c r="B156" s="19"/>
      <c r="C156" s="19"/>
      <c r="D156" s="99"/>
    </row>
    <row r="157" spans="2:4" s="20" customFormat="1" ht="23.25" customHeight="1">
      <c r="B157" s="19"/>
      <c r="C157" s="19"/>
      <c r="D157" s="99"/>
    </row>
    <row r="158" spans="2:4" s="20" customFormat="1" ht="23.25" customHeight="1">
      <c r="B158" s="19"/>
      <c r="C158" s="19"/>
      <c r="D158" s="99"/>
    </row>
    <row r="159" spans="2:4" s="20" customFormat="1" ht="23.25" customHeight="1">
      <c r="B159" s="19"/>
      <c r="C159" s="19"/>
      <c r="D159" s="99"/>
    </row>
    <row r="160" spans="2:4" s="20" customFormat="1" ht="23.25" customHeight="1">
      <c r="B160" s="19"/>
      <c r="C160" s="19"/>
      <c r="D160" s="99"/>
    </row>
    <row r="161" spans="2:4" s="20" customFormat="1" ht="23.25" customHeight="1">
      <c r="B161" s="19"/>
      <c r="C161" s="19"/>
      <c r="D161" s="99"/>
    </row>
    <row r="162" spans="2:4" s="20" customFormat="1" ht="23.25" customHeight="1">
      <c r="B162" s="19"/>
      <c r="C162" s="19"/>
      <c r="D162" s="99"/>
    </row>
    <row r="163" spans="2:4" s="20" customFormat="1" ht="23.25" customHeight="1">
      <c r="B163" s="19"/>
      <c r="C163" s="19"/>
      <c r="D163" s="99"/>
    </row>
    <row r="164" spans="2:4" s="20" customFormat="1" ht="23.25" customHeight="1">
      <c r="B164" s="19"/>
      <c r="C164" s="19"/>
      <c r="D164" s="99"/>
    </row>
    <row r="165" spans="2:4" s="20" customFormat="1" ht="23.25" customHeight="1">
      <c r="B165" s="19"/>
      <c r="C165" s="19"/>
      <c r="D165" s="99"/>
    </row>
    <row r="166" spans="2:4" s="20" customFormat="1" ht="23.25" customHeight="1">
      <c r="B166" s="19"/>
      <c r="C166" s="19"/>
      <c r="D166" s="99"/>
    </row>
    <row r="167" spans="2:4" s="20" customFormat="1" ht="23.25" customHeight="1">
      <c r="B167" s="19"/>
      <c r="C167" s="19"/>
      <c r="D167" s="99"/>
    </row>
  </sheetData>
  <autoFilter ref="A5:D64"/>
  <mergeCells count="3">
    <mergeCell ref="A1:D1"/>
    <mergeCell ref="A2:D2"/>
    <mergeCell ref="A3:D3"/>
  </mergeCells>
  <pageMargins left="0.93" right="0.44" top="0.56999999999999995" bottom="0.61" header="0.31496062992125984" footer="0.31496062992125984"/>
  <pageSetup paperSize="9"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4"/>
  <sheetViews>
    <sheetView workbookViewId="0">
      <pane xSplit="2" ySplit="6" topLeftCell="C7" activePane="bottomRight" state="frozen"/>
      <selection activeCell="B36" sqref="B36"/>
      <selection pane="topRight" activeCell="B36" sqref="B36"/>
      <selection pane="bottomLeft" activeCell="B36" sqref="B36"/>
      <selection pane="bottomRight" sqref="A1:F1"/>
    </sheetView>
  </sheetViews>
  <sheetFormatPr defaultRowHeight="15.75"/>
  <cols>
    <col min="1" max="1" width="8.28515625" style="50" customWidth="1"/>
    <col min="2" max="2" width="52.42578125" style="49" customWidth="1"/>
    <col min="3" max="3" width="18.85546875" style="49" customWidth="1"/>
    <col min="4" max="5" width="17.5703125" style="49" customWidth="1"/>
    <col min="6" max="6" width="16.85546875" style="49" customWidth="1"/>
    <col min="7" max="16384" width="9.140625" style="49"/>
  </cols>
  <sheetData>
    <row r="1" spans="1:7" s="24" customFormat="1" ht="16.5">
      <c r="A1" s="434" t="s">
        <v>495</v>
      </c>
      <c r="B1" s="434"/>
      <c r="C1" s="434"/>
      <c r="D1" s="434"/>
      <c r="E1" s="434"/>
      <c r="F1" s="434"/>
    </row>
    <row r="2" spans="1:7" s="24" customFormat="1" ht="22.5" customHeight="1">
      <c r="A2" s="434" t="s">
        <v>337</v>
      </c>
      <c r="B2" s="434"/>
      <c r="C2" s="434"/>
      <c r="D2" s="434"/>
      <c r="E2" s="434"/>
      <c r="F2" s="434"/>
    </row>
    <row r="3" spans="1:7" s="60" customFormat="1" ht="18.75" customHeight="1">
      <c r="A3" s="387" t="s">
        <v>434</v>
      </c>
      <c r="B3" s="387"/>
      <c r="C3" s="387"/>
      <c r="D3" s="387"/>
      <c r="E3" s="387"/>
      <c r="F3" s="387"/>
    </row>
    <row r="4" spans="1:7" s="24" customFormat="1" ht="15" customHeight="1">
      <c r="A4" s="22"/>
      <c r="B4" s="99"/>
      <c r="E4" s="160"/>
      <c r="F4" s="160"/>
    </row>
    <row r="5" spans="1:7" s="22" customFormat="1" ht="20.25" customHeight="1">
      <c r="A5" s="437" t="s">
        <v>1</v>
      </c>
      <c r="B5" s="438" t="s">
        <v>2</v>
      </c>
      <c r="C5" s="437" t="s">
        <v>338</v>
      </c>
      <c r="D5" s="439" t="s">
        <v>339</v>
      </c>
      <c r="E5" s="439"/>
      <c r="F5" s="437" t="s">
        <v>4</v>
      </c>
    </row>
    <row r="6" spans="1:7" s="22" customFormat="1" ht="56.25" customHeight="1">
      <c r="A6" s="437"/>
      <c r="B6" s="438"/>
      <c r="C6" s="437"/>
      <c r="D6" s="161" t="s">
        <v>340</v>
      </c>
      <c r="E6" s="161" t="s">
        <v>341</v>
      </c>
      <c r="F6" s="437"/>
    </row>
    <row r="7" spans="1:7" s="52" customFormat="1" ht="36" customHeight="1">
      <c r="A7" s="101" t="s">
        <v>7</v>
      </c>
      <c r="B7" s="51" t="s">
        <v>342</v>
      </c>
      <c r="C7" s="51">
        <f t="shared" ref="C7:E8" si="0">C8</f>
        <v>170</v>
      </c>
      <c r="D7" s="51">
        <f t="shared" si="0"/>
        <v>0</v>
      </c>
      <c r="E7" s="51">
        <f t="shared" si="0"/>
        <v>0</v>
      </c>
      <c r="F7" s="162"/>
      <c r="G7" s="96"/>
    </row>
    <row r="8" spans="1:7" s="52" customFormat="1" ht="21.75" customHeight="1">
      <c r="A8" s="90">
        <v>1</v>
      </c>
      <c r="B8" s="54" t="s">
        <v>343</v>
      </c>
      <c r="C8" s="54">
        <f t="shared" si="0"/>
        <v>170</v>
      </c>
      <c r="D8" s="54">
        <f t="shared" si="0"/>
        <v>0</v>
      </c>
      <c r="E8" s="54">
        <f t="shared" si="0"/>
        <v>0</v>
      </c>
      <c r="F8" s="163"/>
      <c r="G8" s="96"/>
    </row>
    <row r="9" spans="1:7" ht="35.25" customHeight="1">
      <c r="A9" s="88" t="s">
        <v>30</v>
      </c>
      <c r="B9" s="31" t="s">
        <v>344</v>
      </c>
      <c r="C9" s="53">
        <v>170</v>
      </c>
      <c r="D9" s="53"/>
      <c r="E9" s="53"/>
      <c r="F9" s="164"/>
      <c r="G9" s="59"/>
    </row>
    <row r="10" spans="1:7" s="52" customFormat="1" ht="36.75" customHeight="1">
      <c r="A10" s="90" t="s">
        <v>17</v>
      </c>
      <c r="B10" s="54" t="s">
        <v>345</v>
      </c>
      <c r="C10" s="54">
        <f t="shared" ref="C10:E10" si="1">C11+C18+C21+C23+C29</f>
        <v>2330</v>
      </c>
      <c r="D10" s="54">
        <f t="shared" si="1"/>
        <v>920</v>
      </c>
      <c r="E10" s="54">
        <f t="shared" si="1"/>
        <v>1410</v>
      </c>
      <c r="F10" s="163"/>
      <c r="G10" s="96"/>
    </row>
    <row r="11" spans="1:7" s="52" customFormat="1" ht="20.25" customHeight="1">
      <c r="A11" s="90">
        <v>1</v>
      </c>
      <c r="B11" s="54" t="s">
        <v>190</v>
      </c>
      <c r="C11" s="54">
        <f t="shared" ref="C11:E11" si="2">SUM(C12:C17)</f>
        <v>600</v>
      </c>
      <c r="D11" s="54">
        <f t="shared" si="2"/>
        <v>240</v>
      </c>
      <c r="E11" s="54">
        <f t="shared" si="2"/>
        <v>360</v>
      </c>
      <c r="F11" s="163"/>
      <c r="G11" s="96"/>
    </row>
    <row r="12" spans="1:7" ht="20.25" customHeight="1">
      <c r="A12" s="88" t="s">
        <v>30</v>
      </c>
      <c r="B12" s="53" t="s">
        <v>346</v>
      </c>
      <c r="C12" s="53">
        <f>SUM(D12:E12)</f>
        <v>130</v>
      </c>
      <c r="D12" s="53">
        <v>40</v>
      </c>
      <c r="E12" s="53">
        <v>90</v>
      </c>
      <c r="F12" s="164"/>
      <c r="G12" s="59"/>
    </row>
    <row r="13" spans="1:7" ht="20.25" customHeight="1">
      <c r="A13" s="88" t="s">
        <v>30</v>
      </c>
      <c r="B13" s="53" t="s">
        <v>191</v>
      </c>
      <c r="C13" s="53">
        <f t="shared" ref="C13:C40" si="3">SUM(D13:E13)</f>
        <v>130</v>
      </c>
      <c r="D13" s="53">
        <v>40</v>
      </c>
      <c r="E13" s="53">
        <v>90</v>
      </c>
      <c r="F13" s="164"/>
      <c r="G13" s="59"/>
    </row>
    <row r="14" spans="1:7" s="52" customFormat="1" ht="20.25" customHeight="1">
      <c r="A14" s="88" t="s">
        <v>30</v>
      </c>
      <c r="B14" s="53" t="s">
        <v>347</v>
      </c>
      <c r="C14" s="53">
        <f t="shared" si="3"/>
        <v>100</v>
      </c>
      <c r="D14" s="53">
        <v>40</v>
      </c>
      <c r="E14" s="53">
        <v>60</v>
      </c>
      <c r="F14" s="164"/>
      <c r="G14" s="96"/>
    </row>
    <row r="15" spans="1:7" ht="20.25" customHeight="1">
      <c r="A15" s="88" t="s">
        <v>30</v>
      </c>
      <c r="B15" s="53" t="s">
        <v>348</v>
      </c>
      <c r="C15" s="53">
        <f t="shared" si="3"/>
        <v>100</v>
      </c>
      <c r="D15" s="53">
        <v>40</v>
      </c>
      <c r="E15" s="53">
        <v>60</v>
      </c>
      <c r="F15" s="164"/>
      <c r="G15" s="59"/>
    </row>
    <row r="16" spans="1:7" ht="20.25" customHeight="1">
      <c r="A16" s="88" t="s">
        <v>30</v>
      </c>
      <c r="B16" s="53" t="s">
        <v>349</v>
      </c>
      <c r="C16" s="53">
        <f t="shared" si="3"/>
        <v>70</v>
      </c>
      <c r="D16" s="53">
        <v>40</v>
      </c>
      <c r="E16" s="53">
        <v>30</v>
      </c>
      <c r="F16" s="164"/>
      <c r="G16" s="59"/>
    </row>
    <row r="17" spans="1:7" ht="20.25" customHeight="1">
      <c r="A17" s="88" t="s">
        <v>30</v>
      </c>
      <c r="B17" s="53" t="s">
        <v>224</v>
      </c>
      <c r="C17" s="53">
        <f t="shared" si="3"/>
        <v>70</v>
      </c>
      <c r="D17" s="53">
        <v>40</v>
      </c>
      <c r="E17" s="53">
        <v>30</v>
      </c>
      <c r="F17" s="164"/>
      <c r="G17" s="59"/>
    </row>
    <row r="18" spans="1:7" s="52" customFormat="1" ht="20.25" customHeight="1">
      <c r="A18" s="90">
        <v>2</v>
      </c>
      <c r="B18" s="54" t="s">
        <v>79</v>
      </c>
      <c r="C18" s="54">
        <f t="shared" ref="C18:E18" si="4">SUM(C19:C20)</f>
        <v>230</v>
      </c>
      <c r="D18" s="54">
        <f t="shared" si="4"/>
        <v>80</v>
      </c>
      <c r="E18" s="54">
        <f t="shared" si="4"/>
        <v>150</v>
      </c>
      <c r="F18" s="163"/>
      <c r="G18" s="96"/>
    </row>
    <row r="19" spans="1:7" ht="20.25" customHeight="1">
      <c r="A19" s="88" t="s">
        <v>30</v>
      </c>
      <c r="B19" s="53" t="s">
        <v>343</v>
      </c>
      <c r="C19" s="53">
        <f t="shared" si="3"/>
        <v>100</v>
      </c>
      <c r="D19" s="53">
        <v>40</v>
      </c>
      <c r="E19" s="53">
        <v>60</v>
      </c>
      <c r="F19" s="164"/>
      <c r="G19" s="59"/>
    </row>
    <row r="20" spans="1:7" ht="20.25" customHeight="1">
      <c r="A20" s="88" t="s">
        <v>30</v>
      </c>
      <c r="B20" s="53" t="s">
        <v>350</v>
      </c>
      <c r="C20" s="53">
        <f t="shared" si="3"/>
        <v>130</v>
      </c>
      <c r="D20" s="53">
        <v>40</v>
      </c>
      <c r="E20" s="53">
        <v>90</v>
      </c>
      <c r="F20" s="164"/>
      <c r="G20" s="59"/>
    </row>
    <row r="21" spans="1:7" s="52" customFormat="1" ht="20.25" customHeight="1">
      <c r="A21" s="90">
        <v>3</v>
      </c>
      <c r="B21" s="54" t="s">
        <v>141</v>
      </c>
      <c r="C21" s="54">
        <f t="shared" ref="C21:E21" si="5">C22</f>
        <v>70</v>
      </c>
      <c r="D21" s="54">
        <f t="shared" si="5"/>
        <v>40</v>
      </c>
      <c r="E21" s="54">
        <f t="shared" si="5"/>
        <v>30</v>
      </c>
      <c r="F21" s="163"/>
      <c r="G21" s="96"/>
    </row>
    <row r="22" spans="1:7" s="52" customFormat="1" ht="20.25" customHeight="1">
      <c r="A22" s="88" t="s">
        <v>30</v>
      </c>
      <c r="B22" s="53" t="s">
        <v>240</v>
      </c>
      <c r="C22" s="53">
        <f t="shared" si="3"/>
        <v>70</v>
      </c>
      <c r="D22" s="53">
        <v>40</v>
      </c>
      <c r="E22" s="53">
        <v>30</v>
      </c>
      <c r="F22" s="164"/>
      <c r="G22" s="96"/>
    </row>
    <row r="23" spans="1:7" s="52" customFormat="1" ht="20.25" customHeight="1">
      <c r="A23" s="90">
        <v>4</v>
      </c>
      <c r="B23" s="54" t="s">
        <v>98</v>
      </c>
      <c r="C23" s="54">
        <f t="shared" ref="C23:E23" si="6">SUM(C24:C28)</f>
        <v>560</v>
      </c>
      <c r="D23" s="54">
        <f t="shared" si="6"/>
        <v>200</v>
      </c>
      <c r="E23" s="54">
        <f t="shared" si="6"/>
        <v>360</v>
      </c>
      <c r="F23" s="163"/>
      <c r="G23" s="96"/>
    </row>
    <row r="24" spans="1:7" s="52" customFormat="1" ht="20.25" customHeight="1">
      <c r="A24" s="88" t="s">
        <v>30</v>
      </c>
      <c r="B24" s="53" t="s">
        <v>351</v>
      </c>
      <c r="C24" s="53">
        <f t="shared" si="3"/>
        <v>130</v>
      </c>
      <c r="D24" s="53">
        <v>40</v>
      </c>
      <c r="E24" s="53">
        <v>90</v>
      </c>
      <c r="F24" s="164"/>
      <c r="G24" s="96"/>
    </row>
    <row r="25" spans="1:7" s="52" customFormat="1" ht="20.25" customHeight="1">
      <c r="A25" s="88" t="s">
        <v>30</v>
      </c>
      <c r="B25" s="53" t="s">
        <v>352</v>
      </c>
      <c r="C25" s="53">
        <f t="shared" si="3"/>
        <v>100</v>
      </c>
      <c r="D25" s="53">
        <v>40</v>
      </c>
      <c r="E25" s="53">
        <v>60</v>
      </c>
      <c r="F25" s="164"/>
      <c r="G25" s="96"/>
    </row>
    <row r="26" spans="1:7" s="52" customFormat="1" ht="20.25" customHeight="1">
      <c r="A26" s="88" t="s">
        <v>30</v>
      </c>
      <c r="B26" s="53" t="s">
        <v>217</v>
      </c>
      <c r="C26" s="53">
        <f t="shared" si="3"/>
        <v>100</v>
      </c>
      <c r="D26" s="53">
        <v>40</v>
      </c>
      <c r="E26" s="53">
        <v>60</v>
      </c>
      <c r="F26" s="164"/>
      <c r="G26" s="96"/>
    </row>
    <row r="27" spans="1:7" s="52" customFormat="1" ht="20.25" customHeight="1">
      <c r="A27" s="88" t="s">
        <v>30</v>
      </c>
      <c r="B27" s="53" t="s">
        <v>353</v>
      </c>
      <c r="C27" s="53">
        <f t="shared" si="3"/>
        <v>100</v>
      </c>
      <c r="D27" s="53">
        <v>40</v>
      </c>
      <c r="E27" s="53">
        <v>60</v>
      </c>
      <c r="F27" s="164"/>
      <c r="G27" s="96"/>
    </row>
    <row r="28" spans="1:7" s="52" customFormat="1" ht="20.25" customHeight="1">
      <c r="A28" s="88" t="s">
        <v>30</v>
      </c>
      <c r="B28" s="53" t="s">
        <v>130</v>
      </c>
      <c r="C28" s="53">
        <f t="shared" si="3"/>
        <v>130</v>
      </c>
      <c r="D28" s="53">
        <v>40</v>
      </c>
      <c r="E28" s="53">
        <v>90</v>
      </c>
      <c r="F28" s="164"/>
      <c r="G28" s="96"/>
    </row>
    <row r="29" spans="1:7" s="52" customFormat="1" ht="20.25" customHeight="1">
      <c r="A29" s="90">
        <v>5</v>
      </c>
      <c r="B29" s="54" t="s">
        <v>104</v>
      </c>
      <c r="C29" s="54">
        <f t="shared" ref="C29:E29" si="7">SUM(C30:C40)</f>
        <v>870</v>
      </c>
      <c r="D29" s="54">
        <f t="shared" si="7"/>
        <v>360</v>
      </c>
      <c r="E29" s="54">
        <f t="shared" si="7"/>
        <v>510</v>
      </c>
      <c r="F29" s="163"/>
      <c r="G29" s="96"/>
    </row>
    <row r="30" spans="1:7" s="50" customFormat="1" ht="20.25" customHeight="1">
      <c r="A30" s="88" t="s">
        <v>30</v>
      </c>
      <c r="B30" s="53" t="s">
        <v>354</v>
      </c>
      <c r="C30" s="53">
        <f t="shared" si="3"/>
        <v>100</v>
      </c>
      <c r="D30" s="53">
        <v>40</v>
      </c>
      <c r="E30" s="53">
        <v>60</v>
      </c>
      <c r="F30" s="164"/>
      <c r="G30" s="59"/>
    </row>
    <row r="31" spans="1:7" s="50" customFormat="1" ht="20.25" customHeight="1">
      <c r="A31" s="88" t="s">
        <v>30</v>
      </c>
      <c r="B31" s="53" t="s">
        <v>355</v>
      </c>
      <c r="C31" s="53">
        <f t="shared" si="3"/>
        <v>100</v>
      </c>
      <c r="D31" s="53">
        <v>40</v>
      </c>
      <c r="E31" s="53">
        <v>60</v>
      </c>
      <c r="F31" s="164"/>
      <c r="G31" s="59"/>
    </row>
    <row r="32" spans="1:7" s="50" customFormat="1" ht="20.25" customHeight="1">
      <c r="A32" s="88" t="s">
        <v>30</v>
      </c>
      <c r="B32" s="53" t="s">
        <v>106</v>
      </c>
      <c r="C32" s="53">
        <f t="shared" si="3"/>
        <v>100</v>
      </c>
      <c r="D32" s="53">
        <v>40</v>
      </c>
      <c r="E32" s="53">
        <v>60</v>
      </c>
      <c r="F32" s="164"/>
      <c r="G32" s="59"/>
    </row>
    <row r="33" spans="1:7" s="50" customFormat="1" ht="20.25" customHeight="1">
      <c r="A33" s="88" t="s">
        <v>30</v>
      </c>
      <c r="B33" s="53" t="s">
        <v>356</v>
      </c>
      <c r="C33" s="53">
        <f t="shared" si="3"/>
        <v>130</v>
      </c>
      <c r="D33" s="53">
        <v>40</v>
      </c>
      <c r="E33" s="53">
        <v>90</v>
      </c>
      <c r="F33" s="164"/>
      <c r="G33" s="59"/>
    </row>
    <row r="34" spans="1:7" s="50" customFormat="1" ht="20.25" customHeight="1">
      <c r="A34" s="88" t="s">
        <v>30</v>
      </c>
      <c r="B34" s="53" t="s">
        <v>357</v>
      </c>
      <c r="C34" s="53">
        <f t="shared" si="3"/>
        <v>70</v>
      </c>
      <c r="D34" s="53">
        <v>40</v>
      </c>
      <c r="E34" s="53">
        <v>30</v>
      </c>
      <c r="F34" s="164"/>
      <c r="G34" s="59"/>
    </row>
    <row r="35" spans="1:7" s="165" customFormat="1" ht="20.25" customHeight="1">
      <c r="A35" s="88" t="s">
        <v>30</v>
      </c>
      <c r="B35" s="53" t="s">
        <v>358</v>
      </c>
      <c r="C35" s="53">
        <f t="shared" si="3"/>
        <v>70</v>
      </c>
      <c r="D35" s="53">
        <v>40</v>
      </c>
      <c r="E35" s="53">
        <v>30</v>
      </c>
      <c r="F35" s="164"/>
      <c r="G35" s="96"/>
    </row>
    <row r="36" spans="1:7" s="50" customFormat="1" ht="20.25" customHeight="1">
      <c r="A36" s="88" t="s">
        <v>30</v>
      </c>
      <c r="B36" s="53" t="s">
        <v>359</v>
      </c>
      <c r="C36" s="53">
        <f t="shared" si="3"/>
        <v>70</v>
      </c>
      <c r="D36" s="53">
        <v>40</v>
      </c>
      <c r="E36" s="53">
        <v>30</v>
      </c>
      <c r="F36" s="164"/>
      <c r="G36" s="59"/>
    </row>
    <row r="37" spans="1:7" s="50" customFormat="1" ht="20.25" customHeight="1">
      <c r="A37" s="88" t="s">
        <v>30</v>
      </c>
      <c r="B37" s="53" t="s">
        <v>360</v>
      </c>
      <c r="C37" s="53">
        <f t="shared" si="3"/>
        <v>100</v>
      </c>
      <c r="D37" s="53">
        <v>40</v>
      </c>
      <c r="E37" s="53">
        <v>60</v>
      </c>
      <c r="F37" s="164"/>
      <c r="G37" s="59"/>
    </row>
    <row r="38" spans="1:7" s="50" customFormat="1" ht="20.25" customHeight="1">
      <c r="A38" s="88" t="s">
        <v>30</v>
      </c>
      <c r="B38" s="53" t="s">
        <v>361</v>
      </c>
      <c r="C38" s="53">
        <f t="shared" si="3"/>
        <v>70</v>
      </c>
      <c r="D38" s="53">
        <v>40</v>
      </c>
      <c r="E38" s="53">
        <v>30</v>
      </c>
      <c r="F38" s="164"/>
      <c r="G38" s="59"/>
    </row>
    <row r="39" spans="1:7" s="165" customFormat="1" ht="20.25" customHeight="1">
      <c r="A39" s="88" t="s">
        <v>30</v>
      </c>
      <c r="B39" s="53" t="s">
        <v>362</v>
      </c>
      <c r="C39" s="53">
        <f t="shared" si="3"/>
        <v>30</v>
      </c>
      <c r="D39" s="53">
        <v>0</v>
      </c>
      <c r="E39" s="53">
        <v>30</v>
      </c>
      <c r="F39" s="164"/>
      <c r="G39" s="96"/>
    </row>
    <row r="40" spans="1:7" s="50" customFormat="1" ht="20.25" customHeight="1">
      <c r="A40" s="92" t="s">
        <v>30</v>
      </c>
      <c r="B40" s="93" t="s">
        <v>363</v>
      </c>
      <c r="C40" s="53">
        <f t="shared" si="3"/>
        <v>30</v>
      </c>
      <c r="D40" s="53">
        <v>0</v>
      </c>
      <c r="E40" s="53">
        <v>30</v>
      </c>
      <c r="F40" s="57"/>
      <c r="G40" s="59"/>
    </row>
    <row r="41" spans="1:7" s="52" customFormat="1" ht="20.25" customHeight="1">
      <c r="A41" s="41"/>
      <c r="B41" s="41" t="s">
        <v>188</v>
      </c>
      <c r="C41" s="43">
        <f t="shared" ref="C41:E41" si="8">+C7+C10</f>
        <v>2500</v>
      </c>
      <c r="D41" s="43">
        <f t="shared" si="8"/>
        <v>920</v>
      </c>
      <c r="E41" s="43">
        <f t="shared" si="8"/>
        <v>1410</v>
      </c>
      <c r="F41" s="166"/>
    </row>
    <row r="42" spans="1:7" s="50" customFormat="1" ht="23.25" customHeight="1">
      <c r="A42" s="97"/>
      <c r="B42" s="59"/>
      <c r="C42" s="59"/>
      <c r="D42" s="59"/>
      <c r="E42" s="59"/>
      <c r="F42" s="59"/>
      <c r="G42" s="59"/>
    </row>
    <row r="43" spans="1:7" s="50" customFormat="1" ht="23.25" customHeight="1">
      <c r="A43" s="97"/>
      <c r="B43" s="59"/>
      <c r="C43" s="59"/>
      <c r="D43" s="59"/>
      <c r="E43" s="218" t="s">
        <v>446</v>
      </c>
      <c r="F43" s="59"/>
      <c r="G43" s="59"/>
    </row>
    <row r="44" spans="1:7" s="50" customFormat="1" ht="23.25" customHeight="1">
      <c r="A44" s="97"/>
      <c r="B44" s="59"/>
      <c r="C44" s="59"/>
      <c r="D44" s="59"/>
      <c r="E44" s="59"/>
      <c r="F44" s="59"/>
      <c r="G44" s="59"/>
    </row>
    <row r="45" spans="1:7" s="50" customFormat="1" ht="23.25" customHeight="1">
      <c r="A45" s="97"/>
      <c r="B45" s="59"/>
      <c r="C45" s="59"/>
      <c r="D45" s="59"/>
      <c r="E45" s="59"/>
      <c r="F45" s="59"/>
      <c r="G45" s="59"/>
    </row>
    <row r="46" spans="1:7" s="50" customFormat="1" ht="23.25" customHeight="1">
      <c r="B46" s="49"/>
      <c r="C46" s="49"/>
      <c r="D46" s="49"/>
      <c r="E46" s="49"/>
      <c r="F46" s="49"/>
      <c r="G46" s="49"/>
    </row>
    <row r="47" spans="1:7" s="50" customFormat="1" ht="23.25" customHeight="1">
      <c r="B47" s="49"/>
      <c r="C47" s="49"/>
      <c r="D47" s="49"/>
      <c r="E47" s="49"/>
      <c r="F47" s="49"/>
      <c r="G47" s="49"/>
    </row>
    <row r="48" spans="1:7" s="50" customFormat="1" ht="23.25" customHeight="1">
      <c r="B48" s="49"/>
      <c r="C48" s="49"/>
      <c r="D48" s="49"/>
      <c r="E48" s="49"/>
      <c r="F48" s="49"/>
      <c r="G48" s="49"/>
    </row>
    <row r="49" spans="2:7" s="50" customFormat="1" ht="23.25" customHeight="1">
      <c r="B49" s="49"/>
      <c r="C49" s="49"/>
      <c r="D49" s="49"/>
      <c r="E49" s="49"/>
      <c r="F49" s="49"/>
      <c r="G49" s="49"/>
    </row>
    <row r="50" spans="2:7" s="50" customFormat="1" ht="23.25" customHeight="1">
      <c r="B50" s="49"/>
      <c r="C50" s="49"/>
      <c r="D50" s="49"/>
      <c r="E50" s="49"/>
      <c r="F50" s="49"/>
      <c r="G50" s="49"/>
    </row>
    <row r="51" spans="2:7" s="50" customFormat="1" ht="23.25" customHeight="1">
      <c r="B51" s="49"/>
      <c r="C51" s="49"/>
      <c r="D51" s="49"/>
      <c r="E51" s="49"/>
      <c r="F51" s="49"/>
      <c r="G51" s="49"/>
    </row>
    <row r="52" spans="2:7" s="50" customFormat="1" ht="23.25" customHeight="1">
      <c r="B52" s="49"/>
      <c r="C52" s="49"/>
      <c r="D52" s="49"/>
      <c r="E52" s="49"/>
      <c r="F52" s="49"/>
      <c r="G52" s="49"/>
    </row>
    <row r="53" spans="2:7" s="50" customFormat="1" ht="23.25" customHeight="1">
      <c r="B53" s="49"/>
      <c r="C53" s="49"/>
      <c r="D53" s="49"/>
      <c r="E53" s="49"/>
      <c r="F53" s="49"/>
      <c r="G53" s="49"/>
    </row>
    <row r="54" spans="2:7" s="50" customFormat="1" ht="23.25" customHeight="1">
      <c r="B54" s="49"/>
      <c r="C54" s="49"/>
      <c r="D54" s="49"/>
      <c r="E54" s="49"/>
      <c r="F54" s="49"/>
      <c r="G54" s="49"/>
    </row>
    <row r="55" spans="2:7" s="50" customFormat="1" ht="23.25" customHeight="1">
      <c r="B55" s="49"/>
      <c r="C55" s="49"/>
      <c r="D55" s="49"/>
      <c r="E55" s="49"/>
      <c r="F55" s="49"/>
      <c r="G55" s="49"/>
    </row>
    <row r="56" spans="2:7" s="50" customFormat="1" ht="23.25" customHeight="1">
      <c r="B56" s="49"/>
      <c r="C56" s="49"/>
      <c r="D56" s="49"/>
      <c r="E56" s="49"/>
      <c r="F56" s="49"/>
      <c r="G56" s="49"/>
    </row>
    <row r="57" spans="2:7" s="50" customFormat="1" ht="23.25" customHeight="1">
      <c r="B57" s="49"/>
      <c r="C57" s="49"/>
      <c r="D57" s="49"/>
      <c r="E57" s="49"/>
      <c r="F57" s="49"/>
      <c r="G57" s="49"/>
    </row>
    <row r="58" spans="2:7" s="50" customFormat="1" ht="23.25" customHeight="1">
      <c r="B58" s="49"/>
      <c r="C58" s="49"/>
      <c r="D58" s="49"/>
      <c r="E58" s="49"/>
      <c r="F58" s="49"/>
      <c r="G58" s="49"/>
    </row>
    <row r="59" spans="2:7" s="50" customFormat="1" ht="23.25" customHeight="1">
      <c r="B59" s="49"/>
      <c r="C59" s="49"/>
      <c r="D59" s="49"/>
      <c r="E59" s="49"/>
      <c r="F59" s="49"/>
      <c r="G59" s="49"/>
    </row>
    <row r="60" spans="2:7" s="50" customFormat="1" ht="23.25" customHeight="1">
      <c r="B60" s="49"/>
      <c r="C60" s="49"/>
      <c r="D60" s="49"/>
      <c r="E60" s="49"/>
      <c r="F60" s="49"/>
      <c r="G60" s="49"/>
    </row>
    <row r="61" spans="2:7" s="50" customFormat="1" ht="23.25" customHeight="1">
      <c r="B61" s="49"/>
      <c r="C61" s="49"/>
      <c r="D61" s="49"/>
      <c r="E61" s="49"/>
      <c r="F61" s="49"/>
      <c r="G61" s="49"/>
    </row>
    <row r="62" spans="2:7" s="50" customFormat="1" ht="23.25" customHeight="1">
      <c r="B62" s="49"/>
      <c r="C62" s="49"/>
      <c r="D62" s="49"/>
      <c r="E62" s="49"/>
      <c r="F62" s="49"/>
      <c r="G62" s="49"/>
    </row>
    <row r="63" spans="2:7" s="50" customFormat="1" ht="23.25" customHeight="1">
      <c r="B63" s="49"/>
      <c r="C63" s="49"/>
      <c r="D63" s="49"/>
      <c r="E63" s="49"/>
      <c r="F63" s="49"/>
      <c r="G63" s="49"/>
    </row>
    <row r="64" spans="2:7" s="50" customFormat="1" ht="23.25" customHeight="1">
      <c r="B64" s="49"/>
      <c r="C64" s="49"/>
      <c r="D64" s="49"/>
      <c r="E64" s="49"/>
      <c r="F64" s="49"/>
      <c r="G64" s="49"/>
    </row>
    <row r="65" spans="2:7" s="50" customFormat="1" ht="23.25" customHeight="1">
      <c r="B65" s="49"/>
      <c r="C65" s="49"/>
      <c r="D65" s="49"/>
      <c r="E65" s="49"/>
      <c r="F65" s="49"/>
      <c r="G65" s="49"/>
    </row>
    <row r="66" spans="2:7" s="50" customFormat="1" ht="23.25" customHeight="1">
      <c r="B66" s="49"/>
      <c r="C66" s="49"/>
      <c r="D66" s="49"/>
      <c r="E66" s="49"/>
      <c r="F66" s="49"/>
      <c r="G66" s="49"/>
    </row>
    <row r="67" spans="2:7" s="50" customFormat="1" ht="23.25" customHeight="1">
      <c r="B67" s="49"/>
      <c r="C67" s="49"/>
      <c r="D67" s="49"/>
      <c r="E67" s="49"/>
      <c r="F67" s="49"/>
      <c r="G67" s="49"/>
    </row>
    <row r="68" spans="2:7" s="50" customFormat="1" ht="23.25" customHeight="1">
      <c r="B68" s="49"/>
      <c r="C68" s="49"/>
      <c r="D68" s="49"/>
      <c r="E68" s="49"/>
      <c r="F68" s="49"/>
      <c r="G68" s="49"/>
    </row>
    <row r="69" spans="2:7" s="50" customFormat="1" ht="23.25" customHeight="1">
      <c r="B69" s="49"/>
      <c r="C69" s="49"/>
      <c r="D69" s="49"/>
      <c r="E69" s="49"/>
      <c r="F69" s="49"/>
      <c r="G69" s="49"/>
    </row>
    <row r="70" spans="2:7" s="50" customFormat="1" ht="23.25" customHeight="1">
      <c r="B70" s="49"/>
      <c r="C70" s="49"/>
      <c r="D70" s="49"/>
      <c r="E70" s="49"/>
      <c r="F70" s="49"/>
      <c r="G70" s="49"/>
    </row>
    <row r="71" spans="2:7" s="50" customFormat="1" ht="23.25" customHeight="1">
      <c r="B71" s="49"/>
      <c r="C71" s="49"/>
      <c r="D71" s="49"/>
      <c r="E71" s="49"/>
      <c r="F71" s="49"/>
      <c r="G71" s="49"/>
    </row>
    <row r="72" spans="2:7" s="50" customFormat="1" ht="23.25" customHeight="1">
      <c r="B72" s="49"/>
      <c r="C72" s="49"/>
      <c r="D72" s="49"/>
      <c r="E72" s="49"/>
      <c r="F72" s="49"/>
      <c r="G72" s="49"/>
    </row>
    <row r="73" spans="2:7" s="50" customFormat="1" ht="23.25" customHeight="1">
      <c r="B73" s="49"/>
      <c r="C73" s="49"/>
      <c r="D73" s="49"/>
      <c r="E73" s="49"/>
      <c r="F73" s="49"/>
      <c r="G73" s="49"/>
    </row>
    <row r="74" spans="2:7" s="50" customFormat="1" ht="23.25" customHeight="1">
      <c r="B74" s="49"/>
      <c r="C74" s="49"/>
      <c r="D74" s="49"/>
      <c r="E74" s="49"/>
      <c r="F74" s="49"/>
      <c r="G74" s="49"/>
    </row>
    <row r="75" spans="2:7" s="50" customFormat="1" ht="23.25" customHeight="1">
      <c r="B75" s="49"/>
      <c r="C75" s="49"/>
      <c r="D75" s="49"/>
      <c r="E75" s="49"/>
      <c r="F75" s="49"/>
      <c r="G75" s="49"/>
    </row>
    <row r="76" spans="2:7" s="50" customFormat="1" ht="23.25" customHeight="1">
      <c r="B76" s="49"/>
      <c r="C76" s="49"/>
      <c r="D76" s="49"/>
      <c r="E76" s="49"/>
      <c r="F76" s="49"/>
      <c r="G76" s="49"/>
    </row>
    <row r="77" spans="2:7" s="50" customFormat="1" ht="23.25" customHeight="1">
      <c r="B77" s="49"/>
      <c r="C77" s="49"/>
      <c r="D77" s="49"/>
      <c r="E77" s="49"/>
      <c r="F77" s="49"/>
      <c r="G77" s="49"/>
    </row>
    <row r="78" spans="2:7" s="50" customFormat="1" ht="23.25" customHeight="1">
      <c r="B78" s="49"/>
      <c r="C78" s="49"/>
      <c r="D78" s="49"/>
      <c r="E78" s="49"/>
      <c r="F78" s="49"/>
      <c r="G78" s="49"/>
    </row>
    <row r="79" spans="2:7" s="50" customFormat="1" ht="23.25" customHeight="1">
      <c r="B79" s="49"/>
      <c r="C79" s="49"/>
      <c r="D79" s="49"/>
      <c r="E79" s="49"/>
      <c r="F79" s="49"/>
      <c r="G79" s="49"/>
    </row>
    <row r="80" spans="2:7" s="50" customFormat="1" ht="23.25" customHeight="1">
      <c r="B80" s="49"/>
      <c r="C80" s="49"/>
      <c r="D80" s="49"/>
      <c r="E80" s="49"/>
      <c r="F80" s="49"/>
      <c r="G80" s="49"/>
    </row>
    <row r="81" spans="2:7" s="50" customFormat="1" ht="23.25" customHeight="1">
      <c r="B81" s="49"/>
      <c r="C81" s="49"/>
      <c r="D81" s="49"/>
      <c r="E81" s="49"/>
      <c r="F81" s="49"/>
      <c r="G81" s="49"/>
    </row>
    <row r="82" spans="2:7" s="50" customFormat="1" ht="23.25" customHeight="1">
      <c r="B82" s="49"/>
      <c r="C82" s="49"/>
      <c r="D82" s="49"/>
      <c r="E82" s="49"/>
      <c r="F82" s="49"/>
      <c r="G82" s="49"/>
    </row>
    <row r="83" spans="2:7" s="50" customFormat="1" ht="23.25" customHeight="1">
      <c r="B83" s="49"/>
      <c r="C83" s="49"/>
      <c r="D83" s="49"/>
      <c r="E83" s="49"/>
      <c r="F83" s="49"/>
      <c r="G83" s="49"/>
    </row>
    <row r="84" spans="2:7" s="50" customFormat="1" ht="23.25" customHeight="1">
      <c r="B84" s="49"/>
      <c r="C84" s="49"/>
      <c r="D84" s="49"/>
      <c r="E84" s="49"/>
      <c r="F84" s="49"/>
      <c r="G84" s="49"/>
    </row>
    <row r="85" spans="2:7" s="50" customFormat="1" ht="23.25" customHeight="1">
      <c r="B85" s="49"/>
      <c r="C85" s="49"/>
      <c r="D85" s="49"/>
      <c r="E85" s="49"/>
      <c r="F85" s="49"/>
      <c r="G85" s="49"/>
    </row>
    <row r="86" spans="2:7" s="50" customFormat="1" ht="23.25" customHeight="1">
      <c r="B86" s="49"/>
      <c r="C86" s="49"/>
      <c r="D86" s="49"/>
      <c r="E86" s="49"/>
      <c r="F86" s="49"/>
      <c r="G86" s="49"/>
    </row>
    <row r="87" spans="2:7" s="50" customFormat="1" ht="23.25" customHeight="1">
      <c r="B87" s="49"/>
      <c r="C87" s="49"/>
      <c r="D87" s="49"/>
      <c r="E87" s="49"/>
      <c r="F87" s="49"/>
      <c r="G87" s="49"/>
    </row>
    <row r="88" spans="2:7" s="50" customFormat="1" ht="23.25" customHeight="1">
      <c r="B88" s="49"/>
      <c r="C88" s="49"/>
      <c r="D88" s="49"/>
      <c r="E88" s="49"/>
      <c r="F88" s="49"/>
      <c r="G88" s="49"/>
    </row>
    <row r="89" spans="2:7" s="50" customFormat="1" ht="23.25" customHeight="1">
      <c r="B89" s="49"/>
      <c r="C89" s="49"/>
      <c r="D89" s="49"/>
      <c r="E89" s="49"/>
      <c r="F89" s="49"/>
      <c r="G89" s="49"/>
    </row>
    <row r="90" spans="2:7" s="50" customFormat="1" ht="23.25" customHeight="1">
      <c r="B90" s="49"/>
      <c r="C90" s="49"/>
      <c r="D90" s="49"/>
      <c r="E90" s="49"/>
      <c r="F90" s="49"/>
      <c r="G90" s="49"/>
    </row>
    <row r="91" spans="2:7" s="50" customFormat="1" ht="23.25" customHeight="1">
      <c r="B91" s="49"/>
      <c r="C91" s="49"/>
      <c r="D91" s="49"/>
      <c r="E91" s="49"/>
      <c r="F91" s="49"/>
      <c r="G91" s="49"/>
    </row>
    <row r="92" spans="2:7" s="50" customFormat="1" ht="23.25" customHeight="1">
      <c r="B92" s="49"/>
      <c r="C92" s="49"/>
      <c r="D92" s="49"/>
      <c r="E92" s="49"/>
      <c r="F92" s="49"/>
      <c r="G92" s="49"/>
    </row>
    <row r="93" spans="2:7" s="50" customFormat="1" ht="23.25" customHeight="1">
      <c r="B93" s="49"/>
      <c r="C93" s="49"/>
      <c r="D93" s="49"/>
      <c r="E93" s="49"/>
      <c r="F93" s="49"/>
      <c r="G93" s="49"/>
    </row>
    <row r="94" spans="2:7" s="50" customFormat="1" ht="23.25" customHeight="1">
      <c r="B94" s="49"/>
      <c r="C94" s="49"/>
      <c r="D94" s="49"/>
      <c r="E94" s="49"/>
      <c r="F94" s="49"/>
      <c r="G94" s="49"/>
    </row>
    <row r="95" spans="2:7" s="50" customFormat="1" ht="23.25" customHeight="1">
      <c r="B95" s="49"/>
      <c r="C95" s="49"/>
      <c r="D95" s="49"/>
      <c r="E95" s="49"/>
      <c r="F95" s="49"/>
      <c r="G95" s="49"/>
    </row>
    <row r="96" spans="2:7" s="50" customFormat="1" ht="23.25" customHeight="1">
      <c r="B96" s="49"/>
      <c r="C96" s="49"/>
      <c r="D96" s="49"/>
      <c r="E96" s="49"/>
      <c r="F96" s="49"/>
      <c r="G96" s="49"/>
    </row>
    <row r="97" spans="2:7" s="50" customFormat="1" ht="23.25" customHeight="1">
      <c r="B97" s="49"/>
      <c r="C97" s="49"/>
      <c r="D97" s="49"/>
      <c r="E97" s="49"/>
      <c r="F97" s="49"/>
      <c r="G97" s="49"/>
    </row>
    <row r="98" spans="2:7" s="50" customFormat="1" ht="23.25" customHeight="1">
      <c r="B98" s="49"/>
      <c r="C98" s="49"/>
      <c r="D98" s="49"/>
      <c r="E98" s="49"/>
      <c r="F98" s="49"/>
      <c r="G98" s="49"/>
    </row>
    <row r="99" spans="2:7" s="50" customFormat="1" ht="23.25" customHeight="1">
      <c r="B99" s="49"/>
      <c r="C99" s="49"/>
      <c r="D99" s="49"/>
      <c r="E99" s="49"/>
      <c r="F99" s="49"/>
      <c r="G99" s="49"/>
    </row>
    <row r="100" spans="2:7" s="50" customFormat="1" ht="23.25" customHeight="1">
      <c r="B100" s="49"/>
      <c r="C100" s="49"/>
      <c r="D100" s="49"/>
      <c r="E100" s="49"/>
      <c r="F100" s="49"/>
      <c r="G100" s="49"/>
    </row>
    <row r="101" spans="2:7" s="50" customFormat="1" ht="23.25" customHeight="1">
      <c r="B101" s="49"/>
      <c r="C101" s="49"/>
      <c r="D101" s="49"/>
      <c r="E101" s="49"/>
      <c r="F101" s="49"/>
      <c r="G101" s="49"/>
    </row>
    <row r="102" spans="2:7" s="50" customFormat="1" ht="23.25" customHeight="1">
      <c r="B102" s="49"/>
      <c r="C102" s="49"/>
      <c r="D102" s="49"/>
      <c r="E102" s="49"/>
      <c r="F102" s="49"/>
      <c r="G102" s="49"/>
    </row>
    <row r="103" spans="2:7" s="50" customFormat="1" ht="23.25" customHeight="1">
      <c r="B103" s="49"/>
      <c r="C103" s="49"/>
      <c r="D103" s="49"/>
      <c r="E103" s="49"/>
      <c r="F103" s="49"/>
      <c r="G103" s="49"/>
    </row>
    <row r="104" spans="2:7" s="50" customFormat="1" ht="23.25" customHeight="1">
      <c r="B104" s="49"/>
      <c r="C104" s="49"/>
      <c r="D104" s="49"/>
      <c r="E104" s="49"/>
      <c r="F104" s="49"/>
      <c r="G104" s="49"/>
    </row>
    <row r="105" spans="2:7" s="50" customFormat="1" ht="23.25" customHeight="1">
      <c r="B105" s="49"/>
      <c r="C105" s="49"/>
      <c r="D105" s="49"/>
      <c r="E105" s="49"/>
      <c r="F105" s="49"/>
      <c r="G105" s="49"/>
    </row>
    <row r="106" spans="2:7" s="50" customFormat="1" ht="23.25" customHeight="1">
      <c r="B106" s="49"/>
      <c r="C106" s="49"/>
      <c r="D106" s="49"/>
      <c r="E106" s="49"/>
      <c r="F106" s="49"/>
      <c r="G106" s="49"/>
    </row>
    <row r="107" spans="2:7" s="50" customFormat="1" ht="23.25" customHeight="1">
      <c r="B107" s="49"/>
      <c r="C107" s="49"/>
      <c r="D107" s="49"/>
      <c r="E107" s="49"/>
      <c r="F107" s="49"/>
      <c r="G107" s="49"/>
    </row>
    <row r="108" spans="2:7" s="50" customFormat="1" ht="23.25" customHeight="1">
      <c r="B108" s="49"/>
      <c r="C108" s="49"/>
      <c r="D108" s="49"/>
      <c r="E108" s="49"/>
      <c r="F108" s="49"/>
      <c r="G108" s="49"/>
    </row>
    <row r="109" spans="2:7" s="50" customFormat="1" ht="23.25" customHeight="1">
      <c r="B109" s="49"/>
      <c r="C109" s="49"/>
      <c r="D109" s="49"/>
      <c r="E109" s="49"/>
      <c r="F109" s="49"/>
      <c r="G109" s="49"/>
    </row>
    <row r="110" spans="2:7" s="50" customFormat="1" ht="23.25" customHeight="1">
      <c r="B110" s="49"/>
      <c r="C110" s="49"/>
      <c r="D110" s="49"/>
      <c r="E110" s="49"/>
      <c r="F110" s="49"/>
      <c r="G110" s="49"/>
    </row>
    <row r="111" spans="2:7" s="50" customFormat="1" ht="23.25" customHeight="1">
      <c r="B111" s="49"/>
      <c r="C111" s="49"/>
      <c r="D111" s="49"/>
      <c r="E111" s="49"/>
      <c r="F111" s="49"/>
      <c r="G111" s="49"/>
    </row>
    <row r="112" spans="2:7" s="50" customFormat="1" ht="23.25" customHeight="1">
      <c r="B112" s="49"/>
      <c r="C112" s="49"/>
      <c r="D112" s="49"/>
      <c r="E112" s="49"/>
      <c r="F112" s="49"/>
      <c r="G112" s="49"/>
    </row>
    <row r="113" spans="2:7" s="50" customFormat="1" ht="23.25" customHeight="1">
      <c r="B113" s="49"/>
      <c r="C113" s="49"/>
      <c r="D113" s="49"/>
      <c r="E113" s="49"/>
      <c r="F113" s="49"/>
      <c r="G113" s="49"/>
    </row>
    <row r="114" spans="2:7" s="50" customFormat="1" ht="23.25" customHeight="1">
      <c r="B114" s="49"/>
      <c r="C114" s="49"/>
      <c r="D114" s="49"/>
      <c r="E114" s="49"/>
      <c r="F114" s="49"/>
      <c r="G114" s="49"/>
    </row>
    <row r="115" spans="2:7" s="50" customFormat="1" ht="23.25" customHeight="1">
      <c r="B115" s="49"/>
      <c r="C115" s="49"/>
      <c r="D115" s="49"/>
      <c r="E115" s="49"/>
      <c r="F115" s="49"/>
      <c r="G115" s="49"/>
    </row>
    <row r="116" spans="2:7" s="50" customFormat="1" ht="23.25" customHeight="1">
      <c r="B116" s="49"/>
      <c r="C116" s="49"/>
      <c r="D116" s="49"/>
      <c r="E116" s="49"/>
      <c r="F116" s="49"/>
      <c r="G116" s="49"/>
    </row>
    <row r="117" spans="2:7" s="50" customFormat="1" ht="23.25" customHeight="1">
      <c r="B117" s="49"/>
      <c r="C117" s="49"/>
      <c r="D117" s="49"/>
      <c r="E117" s="49"/>
      <c r="F117" s="49"/>
      <c r="G117" s="49"/>
    </row>
    <row r="118" spans="2:7" s="50" customFormat="1" ht="23.25" customHeight="1">
      <c r="B118" s="49"/>
      <c r="C118" s="49"/>
      <c r="D118" s="49"/>
      <c r="E118" s="49"/>
      <c r="F118" s="49"/>
      <c r="G118" s="49"/>
    </row>
    <row r="119" spans="2:7" s="50" customFormat="1" ht="23.25" customHeight="1">
      <c r="B119" s="49"/>
      <c r="C119" s="49"/>
      <c r="D119" s="49"/>
      <c r="E119" s="49"/>
      <c r="F119" s="49"/>
      <c r="G119" s="49"/>
    </row>
    <row r="120" spans="2:7" s="50" customFormat="1" ht="23.25" customHeight="1">
      <c r="B120" s="49"/>
      <c r="C120" s="49"/>
      <c r="D120" s="49"/>
      <c r="E120" s="49"/>
      <c r="F120" s="49"/>
      <c r="G120" s="49"/>
    </row>
    <row r="121" spans="2:7" s="50" customFormat="1" ht="23.25" customHeight="1">
      <c r="B121" s="49"/>
      <c r="C121" s="49"/>
      <c r="D121" s="49"/>
      <c r="E121" s="49"/>
      <c r="F121" s="49"/>
      <c r="G121" s="49"/>
    </row>
    <row r="122" spans="2:7" s="50" customFormat="1" ht="23.25" customHeight="1">
      <c r="B122" s="49"/>
      <c r="C122" s="49"/>
      <c r="D122" s="49"/>
      <c r="E122" s="49"/>
      <c r="F122" s="49"/>
      <c r="G122" s="49"/>
    </row>
    <row r="123" spans="2:7" s="50" customFormat="1" ht="23.25" customHeight="1">
      <c r="B123" s="49"/>
      <c r="C123" s="49"/>
      <c r="D123" s="49"/>
      <c r="E123" s="49"/>
      <c r="F123" s="49"/>
      <c r="G123" s="49"/>
    </row>
    <row r="124" spans="2:7" s="50" customFormat="1" ht="23.25" customHeight="1">
      <c r="B124" s="49"/>
      <c r="C124" s="49"/>
      <c r="D124" s="49"/>
      <c r="E124" s="49"/>
      <c r="F124" s="49"/>
      <c r="G124" s="49"/>
    </row>
    <row r="125" spans="2:7" s="50" customFormat="1" ht="23.25" customHeight="1">
      <c r="B125" s="49"/>
      <c r="C125" s="49"/>
      <c r="D125" s="49"/>
      <c r="E125" s="49"/>
      <c r="F125" s="49"/>
      <c r="G125" s="49"/>
    </row>
    <row r="126" spans="2:7" s="50" customFormat="1" ht="23.25" customHeight="1">
      <c r="B126" s="49"/>
      <c r="C126" s="49"/>
      <c r="D126" s="49"/>
      <c r="E126" s="49"/>
      <c r="F126" s="49"/>
      <c r="G126" s="49"/>
    </row>
    <row r="127" spans="2:7" s="50" customFormat="1" ht="23.25" customHeight="1">
      <c r="B127" s="49"/>
      <c r="C127" s="49"/>
      <c r="D127" s="49"/>
      <c r="E127" s="49"/>
      <c r="F127" s="49"/>
      <c r="G127" s="49"/>
    </row>
    <row r="128" spans="2:7" s="50" customFormat="1" ht="23.25" customHeight="1">
      <c r="B128" s="49"/>
      <c r="C128" s="49"/>
      <c r="D128" s="49"/>
      <c r="E128" s="49"/>
      <c r="F128" s="49"/>
      <c r="G128" s="49"/>
    </row>
    <row r="129" spans="2:7" s="50" customFormat="1" ht="23.25" customHeight="1">
      <c r="B129" s="49"/>
      <c r="C129" s="49"/>
      <c r="D129" s="49"/>
      <c r="E129" s="49"/>
      <c r="F129" s="49"/>
      <c r="G129" s="49"/>
    </row>
    <row r="130" spans="2:7" s="50" customFormat="1" ht="23.25" customHeight="1">
      <c r="B130" s="49"/>
      <c r="C130" s="49"/>
      <c r="D130" s="49"/>
      <c r="E130" s="49"/>
      <c r="F130" s="49"/>
      <c r="G130" s="49"/>
    </row>
    <row r="131" spans="2:7" s="50" customFormat="1" ht="23.25" customHeight="1">
      <c r="B131" s="49"/>
      <c r="C131" s="49"/>
      <c r="D131" s="49"/>
      <c r="E131" s="49"/>
      <c r="F131" s="49"/>
      <c r="G131" s="49"/>
    </row>
    <row r="132" spans="2:7" s="50" customFormat="1" ht="23.25" customHeight="1">
      <c r="B132" s="49"/>
      <c r="C132" s="49"/>
      <c r="D132" s="49"/>
      <c r="E132" s="49"/>
      <c r="F132" s="49"/>
      <c r="G132" s="49"/>
    </row>
    <row r="133" spans="2:7" s="50" customFormat="1" ht="23.25" customHeight="1">
      <c r="B133" s="49"/>
      <c r="C133" s="49"/>
      <c r="D133" s="49"/>
      <c r="E133" s="49"/>
      <c r="F133" s="49"/>
      <c r="G133" s="49"/>
    </row>
    <row r="134" spans="2:7" s="50" customFormat="1" ht="23.25" customHeight="1">
      <c r="B134" s="49"/>
      <c r="C134" s="49"/>
      <c r="D134" s="49"/>
      <c r="E134" s="49"/>
      <c r="F134" s="49"/>
      <c r="G134" s="49"/>
    </row>
    <row r="135" spans="2:7" s="50" customFormat="1" ht="23.25" customHeight="1">
      <c r="B135" s="49"/>
      <c r="C135" s="49"/>
      <c r="D135" s="49"/>
      <c r="E135" s="49"/>
      <c r="F135" s="49"/>
      <c r="G135" s="49"/>
    </row>
    <row r="136" spans="2:7" s="50" customFormat="1" ht="23.25" customHeight="1">
      <c r="B136" s="49"/>
      <c r="C136" s="49"/>
      <c r="D136" s="49"/>
      <c r="E136" s="49"/>
      <c r="F136" s="49"/>
      <c r="G136" s="49"/>
    </row>
    <row r="137" spans="2:7" s="50" customFormat="1" ht="23.25" customHeight="1">
      <c r="B137" s="49"/>
      <c r="C137" s="49"/>
      <c r="D137" s="49"/>
      <c r="E137" s="49"/>
      <c r="F137" s="49"/>
      <c r="G137" s="49"/>
    </row>
    <row r="138" spans="2:7" s="50" customFormat="1" ht="23.25" customHeight="1">
      <c r="B138" s="49"/>
      <c r="C138" s="49"/>
      <c r="D138" s="49"/>
      <c r="E138" s="49"/>
      <c r="F138" s="49"/>
      <c r="G138" s="49"/>
    </row>
    <row r="139" spans="2:7" s="50" customFormat="1" ht="23.25" customHeight="1">
      <c r="B139" s="49"/>
      <c r="C139" s="49"/>
      <c r="D139" s="49"/>
      <c r="E139" s="49"/>
      <c r="F139" s="49"/>
      <c r="G139" s="49"/>
    </row>
    <row r="140" spans="2:7" s="50" customFormat="1" ht="23.25" customHeight="1">
      <c r="B140" s="49"/>
      <c r="C140" s="49"/>
      <c r="D140" s="49"/>
      <c r="E140" s="49"/>
      <c r="F140" s="49"/>
      <c r="G140" s="49"/>
    </row>
    <row r="141" spans="2:7" s="50" customFormat="1" ht="23.25" customHeight="1">
      <c r="B141" s="49"/>
      <c r="C141" s="49"/>
      <c r="D141" s="49"/>
      <c r="E141" s="49"/>
      <c r="F141" s="49"/>
      <c r="G141" s="49"/>
    </row>
    <row r="142" spans="2:7" s="50" customFormat="1" ht="23.25" customHeight="1">
      <c r="B142" s="49"/>
      <c r="C142" s="49"/>
      <c r="D142" s="49"/>
      <c r="E142" s="49"/>
      <c r="F142" s="49"/>
      <c r="G142" s="49"/>
    </row>
    <row r="143" spans="2:7" s="50" customFormat="1" ht="23.25" customHeight="1">
      <c r="B143" s="49"/>
      <c r="C143" s="49"/>
      <c r="D143" s="49"/>
      <c r="E143" s="49"/>
      <c r="F143" s="49"/>
      <c r="G143" s="49"/>
    </row>
    <row r="144" spans="2:7" s="50" customFormat="1" ht="23.25" customHeight="1">
      <c r="B144" s="49"/>
      <c r="C144" s="49"/>
      <c r="D144" s="49"/>
      <c r="E144" s="49"/>
      <c r="F144" s="49"/>
      <c r="G144" s="49"/>
    </row>
  </sheetData>
  <autoFilter ref="A6:G41"/>
  <mergeCells count="8">
    <mergeCell ref="A1:F1"/>
    <mergeCell ref="A2:F2"/>
    <mergeCell ref="A3:F3"/>
    <mergeCell ref="A5:A6"/>
    <mergeCell ref="B5:B6"/>
    <mergeCell ref="C5:C6"/>
    <mergeCell ref="D5:E5"/>
    <mergeCell ref="F5:F6"/>
  </mergeCells>
  <pageMargins left="0.87" right="0.2" top="0.52" bottom="0.61" header="0.31496062992125984" footer="0.31496062992125984"/>
  <pageSetup paperSize="9"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workbookViewId="0">
      <pane xSplit="2" ySplit="5" topLeftCell="C6" activePane="bottomRight" state="frozen"/>
      <selection activeCell="A58" sqref="A58:XFD58"/>
      <selection pane="topRight" activeCell="A58" sqref="A58:XFD58"/>
      <selection pane="bottomLeft" activeCell="A58" sqref="A58:XFD58"/>
      <selection pane="bottomRight" activeCell="B10" sqref="B10"/>
    </sheetView>
  </sheetViews>
  <sheetFormatPr defaultRowHeight="15.75"/>
  <cols>
    <col min="1" max="1" width="8.7109375" style="50" customWidth="1"/>
    <col min="2" max="2" width="50.7109375" style="49" customWidth="1"/>
    <col min="3" max="3" width="19.28515625" style="49" customWidth="1"/>
    <col min="4" max="4" width="20.42578125" style="49" customWidth="1"/>
    <col min="5" max="5" width="24.42578125" style="49" customWidth="1"/>
    <col min="6" max="16384" width="9.140625" style="49"/>
  </cols>
  <sheetData>
    <row r="1" spans="1:6" s="24" customFormat="1" ht="17.25" customHeight="1">
      <c r="A1" s="434" t="s">
        <v>990</v>
      </c>
      <c r="B1" s="434"/>
      <c r="C1" s="434"/>
      <c r="D1" s="434"/>
      <c r="E1" s="434"/>
    </row>
    <row r="2" spans="1:6" s="24" customFormat="1" ht="39" customHeight="1">
      <c r="A2" s="434" t="s">
        <v>998</v>
      </c>
      <c r="B2" s="434"/>
      <c r="C2" s="434"/>
      <c r="D2" s="434"/>
      <c r="E2" s="434"/>
    </row>
    <row r="3" spans="1:6" s="60" customFormat="1" ht="20.25" customHeight="1">
      <c r="A3" s="387" t="s">
        <v>434</v>
      </c>
      <c r="B3" s="387"/>
      <c r="C3" s="387"/>
      <c r="D3" s="387"/>
      <c r="E3" s="387"/>
    </row>
    <row r="4" spans="1:6" s="24" customFormat="1" ht="18" customHeight="1">
      <c r="A4" s="22"/>
      <c r="B4" s="99"/>
      <c r="E4" s="22"/>
    </row>
    <row r="5" spans="1:6" s="169" customFormat="1" ht="55.5" customHeight="1">
      <c r="A5" s="167" t="s">
        <v>1</v>
      </c>
      <c r="B5" s="168" t="s">
        <v>2</v>
      </c>
      <c r="C5" s="167" t="s">
        <v>364</v>
      </c>
      <c r="D5" s="23" t="s">
        <v>338</v>
      </c>
      <c r="E5" s="167" t="s">
        <v>4</v>
      </c>
    </row>
    <row r="6" spans="1:6" s="52" customFormat="1" ht="24" customHeight="1">
      <c r="A6" s="101" t="s">
        <v>7</v>
      </c>
      <c r="B6" s="51" t="s">
        <v>365</v>
      </c>
      <c r="C6" s="51">
        <f t="shared" ref="C6:D6" si="0">C7+C12+C14+C20</f>
        <v>386</v>
      </c>
      <c r="D6" s="51">
        <f t="shared" si="0"/>
        <v>1158</v>
      </c>
      <c r="E6" s="162"/>
      <c r="F6" s="96"/>
    </row>
    <row r="7" spans="1:6" s="52" customFormat="1" ht="23.25" customHeight="1">
      <c r="A7" s="90">
        <v>1</v>
      </c>
      <c r="B7" s="54" t="s">
        <v>190</v>
      </c>
      <c r="C7" s="54">
        <f>SUM(C8:C11)</f>
        <v>120</v>
      </c>
      <c r="D7" s="54">
        <f>SUM(D8:D11)</f>
        <v>360</v>
      </c>
      <c r="E7" s="163"/>
      <c r="F7" s="96"/>
    </row>
    <row r="8" spans="1:6" s="52" customFormat="1" ht="23.25" customHeight="1">
      <c r="A8" s="88" t="s">
        <v>30</v>
      </c>
      <c r="B8" s="53" t="s">
        <v>191</v>
      </c>
      <c r="C8" s="53">
        <v>30</v>
      </c>
      <c r="D8" s="53">
        <v>90</v>
      </c>
      <c r="E8" s="164"/>
      <c r="F8" s="96"/>
    </row>
    <row r="9" spans="1:6" ht="23.25" customHeight="1">
      <c r="A9" s="88" t="s">
        <v>30</v>
      </c>
      <c r="B9" s="53" t="s">
        <v>366</v>
      </c>
      <c r="C9" s="53">
        <v>30</v>
      </c>
      <c r="D9" s="53">
        <v>90</v>
      </c>
      <c r="E9" s="164"/>
      <c r="F9" s="59"/>
    </row>
    <row r="10" spans="1:6" ht="29.25" customHeight="1">
      <c r="A10" s="88" t="s">
        <v>30</v>
      </c>
      <c r="B10" s="53" t="s">
        <v>347</v>
      </c>
      <c r="C10" s="53">
        <v>30</v>
      </c>
      <c r="D10" s="53">
        <v>90</v>
      </c>
      <c r="E10" s="164"/>
      <c r="F10" s="59"/>
    </row>
    <row r="11" spans="1:6" ht="23.25" customHeight="1">
      <c r="A11" s="88" t="s">
        <v>30</v>
      </c>
      <c r="B11" s="53" t="s">
        <v>348</v>
      </c>
      <c r="C11" s="53">
        <v>30</v>
      </c>
      <c r="D11" s="53">
        <v>90</v>
      </c>
      <c r="E11" s="164"/>
      <c r="F11" s="59"/>
    </row>
    <row r="12" spans="1:6" s="52" customFormat="1" ht="23.25" customHeight="1">
      <c r="A12" s="90">
        <v>2</v>
      </c>
      <c r="B12" s="54" t="s">
        <v>367</v>
      </c>
      <c r="C12" s="54">
        <f t="shared" ref="C12:D12" si="1">C13</f>
        <v>30</v>
      </c>
      <c r="D12" s="54">
        <f t="shared" si="1"/>
        <v>90</v>
      </c>
      <c r="E12" s="163"/>
      <c r="F12" s="96"/>
    </row>
    <row r="13" spans="1:6" ht="23.25" customHeight="1">
      <c r="A13" s="88" t="s">
        <v>30</v>
      </c>
      <c r="B13" s="53" t="s">
        <v>368</v>
      </c>
      <c r="C13" s="53">
        <v>30</v>
      </c>
      <c r="D13" s="53">
        <v>90</v>
      </c>
      <c r="E13" s="164"/>
      <c r="F13" s="59"/>
    </row>
    <row r="14" spans="1:6" s="52" customFormat="1" ht="23.25" customHeight="1">
      <c r="A14" s="90">
        <v>3</v>
      </c>
      <c r="B14" s="54" t="s">
        <v>98</v>
      </c>
      <c r="C14" s="54">
        <f>SUM(C15:C19)</f>
        <v>130</v>
      </c>
      <c r="D14" s="54">
        <f>SUM(D15:D19)</f>
        <v>390</v>
      </c>
      <c r="E14" s="163"/>
      <c r="F14" s="96"/>
    </row>
    <row r="15" spans="1:6" ht="23.25" customHeight="1">
      <c r="A15" s="88" t="s">
        <v>30</v>
      </c>
      <c r="B15" s="53" t="s">
        <v>130</v>
      </c>
      <c r="C15" s="53">
        <v>26</v>
      </c>
      <c r="D15" s="53">
        <v>78</v>
      </c>
      <c r="E15" s="164"/>
      <c r="F15" s="59"/>
    </row>
    <row r="16" spans="1:6" ht="23.25" customHeight="1">
      <c r="A16" s="88" t="s">
        <v>30</v>
      </c>
      <c r="B16" s="53" t="s">
        <v>353</v>
      </c>
      <c r="C16" s="53">
        <v>26</v>
      </c>
      <c r="D16" s="53">
        <v>78</v>
      </c>
      <c r="E16" s="164"/>
      <c r="F16" s="59"/>
    </row>
    <row r="17" spans="1:6" s="52" customFormat="1" ht="23.25" customHeight="1">
      <c r="A17" s="88" t="s">
        <v>30</v>
      </c>
      <c r="B17" s="53" t="s">
        <v>217</v>
      </c>
      <c r="C17" s="53">
        <v>26</v>
      </c>
      <c r="D17" s="53">
        <v>78</v>
      </c>
      <c r="E17" s="164"/>
      <c r="F17" s="96"/>
    </row>
    <row r="18" spans="1:6" s="52" customFormat="1" ht="23.25" customHeight="1">
      <c r="A18" s="88" t="s">
        <v>30</v>
      </c>
      <c r="B18" s="53" t="s">
        <v>351</v>
      </c>
      <c r="C18" s="53">
        <v>26</v>
      </c>
      <c r="D18" s="53">
        <v>78</v>
      </c>
      <c r="E18" s="164"/>
      <c r="F18" s="96"/>
    </row>
    <row r="19" spans="1:6" ht="23.25" customHeight="1">
      <c r="A19" s="88" t="s">
        <v>30</v>
      </c>
      <c r="B19" s="53" t="s">
        <v>352</v>
      </c>
      <c r="C19" s="53">
        <v>26</v>
      </c>
      <c r="D19" s="53">
        <v>78</v>
      </c>
      <c r="E19" s="164"/>
      <c r="F19" s="59"/>
    </row>
    <row r="20" spans="1:6" s="52" customFormat="1" ht="23.25" customHeight="1">
      <c r="A20" s="90">
        <v>4</v>
      </c>
      <c r="B20" s="54" t="s">
        <v>104</v>
      </c>
      <c r="C20" s="54">
        <f>SUM(C21:C24)</f>
        <v>106</v>
      </c>
      <c r="D20" s="54">
        <f>SUM(D21:D24)</f>
        <v>318</v>
      </c>
      <c r="E20" s="163"/>
      <c r="F20" s="96"/>
    </row>
    <row r="21" spans="1:6" s="52" customFormat="1" ht="23.25" customHeight="1">
      <c r="A21" s="88" t="s">
        <v>30</v>
      </c>
      <c r="B21" s="53" t="s">
        <v>369</v>
      </c>
      <c r="C21" s="53">
        <v>26</v>
      </c>
      <c r="D21" s="53">
        <v>78</v>
      </c>
      <c r="E21" s="164"/>
      <c r="F21" s="96"/>
    </row>
    <row r="22" spans="1:6" ht="23.25" customHeight="1">
      <c r="A22" s="88" t="s">
        <v>30</v>
      </c>
      <c r="B22" s="53" t="s">
        <v>106</v>
      </c>
      <c r="C22" s="53">
        <v>26</v>
      </c>
      <c r="D22" s="53">
        <v>78</v>
      </c>
      <c r="E22" s="164"/>
      <c r="F22" s="59"/>
    </row>
    <row r="23" spans="1:6" ht="23.25" customHeight="1">
      <c r="A23" s="88" t="s">
        <v>30</v>
      </c>
      <c r="B23" s="53" t="s">
        <v>356</v>
      </c>
      <c r="C23" s="53">
        <v>27</v>
      </c>
      <c r="D23" s="53">
        <v>81</v>
      </c>
      <c r="E23" s="164"/>
      <c r="F23" s="59"/>
    </row>
    <row r="24" spans="1:6" ht="23.25" customHeight="1">
      <c r="A24" s="88" t="s">
        <v>30</v>
      </c>
      <c r="B24" s="53" t="s">
        <v>370</v>
      </c>
      <c r="C24" s="53">
        <v>27</v>
      </c>
      <c r="D24" s="53">
        <v>81</v>
      </c>
      <c r="E24" s="164"/>
      <c r="F24" s="59"/>
    </row>
    <row r="25" spans="1:6" s="52" customFormat="1" ht="25.5" customHeight="1">
      <c r="A25" s="90" t="s">
        <v>17</v>
      </c>
      <c r="B25" s="54" t="s">
        <v>371</v>
      </c>
      <c r="C25" s="54">
        <f>SUM(C26:C27)</f>
        <v>71</v>
      </c>
      <c r="D25" s="54">
        <f>SUM(D26:D27)</f>
        <v>142</v>
      </c>
      <c r="E25" s="163"/>
      <c r="F25" s="96"/>
    </row>
    <row r="26" spans="1:6" s="52" customFormat="1" ht="21.75" customHeight="1">
      <c r="A26" s="88">
        <v>1</v>
      </c>
      <c r="B26" s="53" t="s">
        <v>372</v>
      </c>
      <c r="C26" s="53">
        <v>36</v>
      </c>
      <c r="D26" s="53">
        <v>72</v>
      </c>
      <c r="E26" s="164"/>
      <c r="F26" s="96"/>
    </row>
    <row r="27" spans="1:6" s="52" customFormat="1" ht="21.75" customHeight="1">
      <c r="A27" s="88">
        <v>2</v>
      </c>
      <c r="B27" s="53" t="s">
        <v>373</v>
      </c>
      <c r="C27" s="53">
        <v>35</v>
      </c>
      <c r="D27" s="53">
        <v>70</v>
      </c>
      <c r="E27" s="164"/>
      <c r="F27" s="96"/>
    </row>
    <row r="28" spans="1:6" s="72" customFormat="1" ht="33" customHeight="1">
      <c r="A28" s="73" t="s">
        <v>21</v>
      </c>
      <c r="B28" s="170" t="s">
        <v>374</v>
      </c>
      <c r="C28" s="170">
        <f>C29</f>
        <v>4</v>
      </c>
      <c r="D28" s="170">
        <f t="shared" ref="D28" si="2">D29</f>
        <v>200</v>
      </c>
      <c r="E28" s="171"/>
    </row>
    <row r="29" spans="1:6" s="165" customFormat="1" ht="21.75" customHeight="1">
      <c r="A29" s="90">
        <v>1</v>
      </c>
      <c r="B29" s="54" t="s">
        <v>87</v>
      </c>
      <c r="C29" s="54">
        <f>SUM(C30:C30)</f>
        <v>4</v>
      </c>
      <c r="D29" s="54">
        <f t="shared" ref="D29" si="3">SUM(D30:D30)</f>
        <v>200</v>
      </c>
      <c r="E29" s="163"/>
      <c r="F29" s="96"/>
    </row>
    <row r="30" spans="1:6" s="165" customFormat="1" ht="21.75" customHeight="1">
      <c r="A30" s="88" t="s">
        <v>129</v>
      </c>
      <c r="B30" s="53" t="s">
        <v>208</v>
      </c>
      <c r="C30" s="53">
        <f>C31</f>
        <v>4</v>
      </c>
      <c r="D30" s="53">
        <f t="shared" ref="D30" si="4">D31</f>
        <v>200</v>
      </c>
      <c r="E30" s="164"/>
      <c r="F30" s="96"/>
    </row>
    <row r="31" spans="1:6" s="165" customFormat="1" ht="37.5" customHeight="1">
      <c r="A31" s="88" t="s">
        <v>30</v>
      </c>
      <c r="B31" s="53" t="s">
        <v>375</v>
      </c>
      <c r="C31" s="53">
        <v>4</v>
      </c>
      <c r="D31" s="53">
        <v>200</v>
      </c>
      <c r="E31" s="164"/>
      <c r="F31" s="96"/>
    </row>
    <row r="32" spans="1:6" s="52" customFormat="1" ht="23.25" customHeight="1">
      <c r="A32" s="41"/>
      <c r="B32" s="41" t="s">
        <v>188</v>
      </c>
      <c r="C32" s="43">
        <f t="shared" ref="C32:D32" si="5">+C6+C25+C28</f>
        <v>461</v>
      </c>
      <c r="D32" s="43">
        <f t="shared" si="5"/>
        <v>1500</v>
      </c>
      <c r="E32" s="166"/>
    </row>
    <row r="33" spans="1:6" s="50" customFormat="1" ht="13.5" customHeight="1">
      <c r="A33" s="97"/>
      <c r="B33" s="59"/>
      <c r="C33" s="59"/>
      <c r="D33" s="59"/>
      <c r="E33" s="59"/>
      <c r="F33" s="59"/>
    </row>
    <row r="34" spans="1:6" s="12" customFormat="1" ht="22.5" customHeight="1">
      <c r="B34" s="71"/>
      <c r="C34" s="68"/>
      <c r="D34" s="436" t="s">
        <v>446</v>
      </c>
      <c r="E34" s="436"/>
      <c r="F34" s="68"/>
    </row>
    <row r="35" spans="1:6" s="50" customFormat="1" ht="23.25" customHeight="1">
      <c r="B35" s="49"/>
      <c r="C35" s="49"/>
      <c r="D35" s="49"/>
      <c r="E35" s="49"/>
      <c r="F35" s="49"/>
    </row>
    <row r="36" spans="1:6" s="50" customFormat="1" ht="23.25" customHeight="1">
      <c r="B36" s="49"/>
      <c r="C36" s="49"/>
      <c r="D36" s="49"/>
      <c r="E36" s="49"/>
      <c r="F36" s="49"/>
    </row>
    <row r="37" spans="1:6" s="50" customFormat="1" ht="23.25" customHeight="1">
      <c r="B37" s="49"/>
      <c r="C37" s="49"/>
      <c r="D37" s="49"/>
      <c r="E37" s="49"/>
      <c r="F37" s="49"/>
    </row>
    <row r="38" spans="1:6" s="50" customFormat="1" ht="23.25" customHeight="1">
      <c r="B38" s="49"/>
      <c r="C38" s="49"/>
      <c r="D38" s="49"/>
      <c r="E38" s="49"/>
      <c r="F38" s="49"/>
    </row>
    <row r="39" spans="1:6" s="50" customFormat="1" ht="23.25" customHeight="1">
      <c r="B39" s="49"/>
      <c r="C39" s="49"/>
      <c r="D39" s="49"/>
      <c r="E39" s="49"/>
      <c r="F39" s="49"/>
    </row>
    <row r="40" spans="1:6" s="50" customFormat="1" ht="23.25" customHeight="1">
      <c r="B40" s="49"/>
      <c r="C40" s="49"/>
      <c r="D40" s="49"/>
      <c r="E40" s="49"/>
      <c r="F40" s="49"/>
    </row>
    <row r="41" spans="1:6" s="50" customFormat="1" ht="23.25" customHeight="1">
      <c r="B41" s="49"/>
      <c r="C41" s="49"/>
      <c r="D41" s="49"/>
      <c r="E41" s="49"/>
      <c r="F41" s="49"/>
    </row>
    <row r="42" spans="1:6" s="50" customFormat="1" ht="23.25" customHeight="1">
      <c r="B42" s="49"/>
      <c r="C42" s="49"/>
      <c r="D42" s="49"/>
      <c r="E42" s="49"/>
      <c r="F42" s="49"/>
    </row>
    <row r="43" spans="1:6" s="50" customFormat="1" ht="23.25" customHeight="1">
      <c r="B43" s="49"/>
      <c r="C43" s="49"/>
      <c r="D43" s="49"/>
      <c r="E43" s="49"/>
      <c r="F43" s="49"/>
    </row>
    <row r="44" spans="1:6" s="50" customFormat="1" ht="23.25" customHeight="1">
      <c r="B44" s="49"/>
      <c r="C44" s="49"/>
      <c r="D44" s="49"/>
      <c r="E44" s="49"/>
      <c r="F44" s="49"/>
    </row>
    <row r="45" spans="1:6" s="50" customFormat="1" ht="23.25" customHeight="1">
      <c r="B45" s="49"/>
      <c r="C45" s="49"/>
      <c r="D45" s="49"/>
      <c r="E45" s="49"/>
      <c r="F45" s="49"/>
    </row>
    <row r="46" spans="1:6" s="50" customFormat="1" ht="23.25" customHeight="1">
      <c r="B46" s="49"/>
      <c r="C46" s="49"/>
      <c r="D46" s="49"/>
      <c r="E46" s="49"/>
      <c r="F46" s="49"/>
    </row>
    <row r="47" spans="1:6" s="50" customFormat="1" ht="23.25" customHeight="1">
      <c r="B47" s="49"/>
      <c r="C47" s="49"/>
      <c r="D47" s="49"/>
      <c r="E47" s="49"/>
      <c r="F47" s="49"/>
    </row>
    <row r="48" spans="1:6" s="50" customFormat="1" ht="23.25" customHeight="1">
      <c r="B48" s="49"/>
      <c r="C48" s="49"/>
      <c r="D48" s="49"/>
      <c r="E48" s="49"/>
      <c r="F48" s="49"/>
    </row>
    <row r="49" spans="2:6" s="50" customFormat="1" ht="23.25" customHeight="1">
      <c r="B49" s="49"/>
      <c r="C49" s="49"/>
      <c r="D49" s="49"/>
      <c r="E49" s="49"/>
      <c r="F49" s="49"/>
    </row>
    <row r="50" spans="2:6" s="50" customFormat="1" ht="23.25" customHeight="1">
      <c r="B50" s="49"/>
      <c r="C50" s="49"/>
      <c r="D50" s="49"/>
      <c r="E50" s="49"/>
      <c r="F50" s="49"/>
    </row>
    <row r="51" spans="2:6" s="50" customFormat="1" ht="23.25" customHeight="1">
      <c r="B51" s="49"/>
      <c r="C51" s="49"/>
      <c r="D51" s="49"/>
      <c r="E51" s="49"/>
      <c r="F51" s="49"/>
    </row>
    <row r="52" spans="2:6" s="50" customFormat="1" ht="23.25" customHeight="1">
      <c r="B52" s="49"/>
      <c r="C52" s="49"/>
      <c r="D52" s="49"/>
      <c r="E52" s="49"/>
      <c r="F52" s="49"/>
    </row>
    <row r="53" spans="2:6" s="50" customFormat="1" ht="23.25" customHeight="1">
      <c r="B53" s="49"/>
      <c r="C53" s="49"/>
      <c r="D53" s="49"/>
      <c r="E53" s="49"/>
      <c r="F53" s="49"/>
    </row>
    <row r="54" spans="2:6" s="50" customFormat="1" ht="23.25" customHeight="1">
      <c r="B54" s="49"/>
      <c r="C54" s="49"/>
      <c r="D54" s="49"/>
      <c r="E54" s="49"/>
      <c r="F54" s="49"/>
    </row>
    <row r="55" spans="2:6" s="50" customFormat="1" ht="23.25" customHeight="1">
      <c r="B55" s="49"/>
      <c r="C55" s="49"/>
      <c r="D55" s="49"/>
      <c r="E55" s="49"/>
      <c r="F55" s="49"/>
    </row>
    <row r="56" spans="2:6" s="50" customFormat="1" ht="23.25" customHeight="1">
      <c r="B56" s="49"/>
      <c r="C56" s="49"/>
      <c r="D56" s="49"/>
      <c r="E56" s="49"/>
      <c r="F56" s="49"/>
    </row>
    <row r="57" spans="2:6" s="50" customFormat="1" ht="23.25" customHeight="1">
      <c r="B57" s="49"/>
      <c r="C57" s="49"/>
      <c r="D57" s="49"/>
      <c r="E57" s="49"/>
      <c r="F57" s="49"/>
    </row>
    <row r="58" spans="2:6" s="50" customFormat="1" ht="23.25" customHeight="1">
      <c r="B58" s="49"/>
      <c r="C58" s="49"/>
      <c r="D58" s="49"/>
      <c r="E58" s="49"/>
      <c r="F58" s="49"/>
    </row>
    <row r="59" spans="2:6" s="50" customFormat="1" ht="23.25" customHeight="1">
      <c r="B59" s="49"/>
      <c r="C59" s="49"/>
      <c r="D59" s="49"/>
      <c r="E59" s="49"/>
      <c r="F59" s="49"/>
    </row>
    <row r="60" spans="2:6" s="50" customFormat="1" ht="23.25" customHeight="1">
      <c r="B60" s="49"/>
      <c r="C60" s="49"/>
      <c r="D60" s="49"/>
      <c r="E60" s="49"/>
      <c r="F60" s="49"/>
    </row>
    <row r="61" spans="2:6" s="50" customFormat="1" ht="23.25" customHeight="1">
      <c r="B61" s="49"/>
      <c r="C61" s="49"/>
      <c r="D61" s="49"/>
      <c r="E61" s="49"/>
      <c r="F61" s="49"/>
    </row>
    <row r="62" spans="2:6" s="50" customFormat="1" ht="23.25" customHeight="1">
      <c r="B62" s="49"/>
      <c r="C62" s="49"/>
      <c r="D62" s="49"/>
      <c r="E62" s="49"/>
      <c r="F62" s="49"/>
    </row>
    <row r="63" spans="2:6" s="50" customFormat="1" ht="23.25" customHeight="1">
      <c r="B63" s="49"/>
      <c r="C63" s="49"/>
      <c r="D63" s="49"/>
      <c r="E63" s="49"/>
      <c r="F63" s="49"/>
    </row>
    <row r="64" spans="2:6" s="50" customFormat="1" ht="23.25" customHeight="1">
      <c r="B64" s="49"/>
      <c r="C64" s="49"/>
      <c r="D64" s="49"/>
      <c r="E64" s="49"/>
      <c r="F64" s="49"/>
    </row>
    <row r="65" spans="2:6" s="50" customFormat="1" ht="23.25" customHeight="1">
      <c r="B65" s="49"/>
      <c r="C65" s="49"/>
      <c r="D65" s="49"/>
      <c r="E65" s="49"/>
      <c r="F65" s="49"/>
    </row>
    <row r="66" spans="2:6" s="50" customFormat="1" ht="23.25" customHeight="1">
      <c r="B66" s="49"/>
      <c r="C66" s="49"/>
      <c r="D66" s="49"/>
      <c r="E66" s="49"/>
      <c r="F66" s="49"/>
    </row>
    <row r="67" spans="2:6" s="50" customFormat="1" ht="23.25" customHeight="1">
      <c r="B67" s="49"/>
      <c r="C67" s="49"/>
      <c r="D67" s="49"/>
      <c r="E67" s="49"/>
      <c r="F67" s="49"/>
    </row>
    <row r="68" spans="2:6" s="50" customFormat="1" ht="23.25" customHeight="1">
      <c r="B68" s="49"/>
      <c r="C68" s="49"/>
      <c r="D68" s="49"/>
      <c r="E68" s="49"/>
      <c r="F68" s="49"/>
    </row>
    <row r="69" spans="2:6" s="50" customFormat="1" ht="23.25" customHeight="1">
      <c r="B69" s="49"/>
      <c r="C69" s="49"/>
      <c r="D69" s="49"/>
      <c r="E69" s="49"/>
      <c r="F69" s="49"/>
    </row>
    <row r="70" spans="2:6" s="50" customFormat="1" ht="23.25" customHeight="1">
      <c r="B70" s="49"/>
      <c r="C70" s="49"/>
      <c r="D70" s="49"/>
      <c r="E70" s="49"/>
      <c r="F70" s="49"/>
    </row>
    <row r="71" spans="2:6" s="50" customFormat="1" ht="23.25" customHeight="1">
      <c r="B71" s="49"/>
      <c r="C71" s="49"/>
      <c r="D71" s="49"/>
      <c r="E71" s="49"/>
      <c r="F71" s="49"/>
    </row>
    <row r="72" spans="2:6" s="50" customFormat="1" ht="23.25" customHeight="1">
      <c r="B72" s="49"/>
      <c r="C72" s="49"/>
      <c r="D72" s="49"/>
      <c r="E72" s="49"/>
      <c r="F72" s="49"/>
    </row>
    <row r="73" spans="2:6" s="50" customFormat="1" ht="23.25" customHeight="1">
      <c r="B73" s="49"/>
      <c r="C73" s="49"/>
      <c r="D73" s="49"/>
      <c r="E73" s="49"/>
      <c r="F73" s="49"/>
    </row>
    <row r="74" spans="2:6" s="50" customFormat="1" ht="23.25" customHeight="1">
      <c r="B74" s="49"/>
      <c r="C74" s="49"/>
      <c r="D74" s="49"/>
      <c r="E74" s="49"/>
      <c r="F74" s="49"/>
    </row>
    <row r="75" spans="2:6" s="50" customFormat="1" ht="23.25" customHeight="1">
      <c r="B75" s="49"/>
      <c r="C75" s="49"/>
      <c r="D75" s="49"/>
      <c r="E75" s="49"/>
      <c r="F75" s="49"/>
    </row>
    <row r="76" spans="2:6" s="50" customFormat="1" ht="23.25" customHeight="1">
      <c r="B76" s="49"/>
      <c r="C76" s="49"/>
      <c r="D76" s="49"/>
      <c r="E76" s="49"/>
      <c r="F76" s="49"/>
    </row>
    <row r="77" spans="2:6" s="50" customFormat="1" ht="23.25" customHeight="1">
      <c r="B77" s="49"/>
      <c r="C77" s="49"/>
      <c r="D77" s="49"/>
      <c r="E77" s="49"/>
      <c r="F77" s="49"/>
    </row>
    <row r="78" spans="2:6" s="50" customFormat="1" ht="23.25" customHeight="1">
      <c r="B78" s="49"/>
      <c r="C78" s="49"/>
      <c r="D78" s="49"/>
      <c r="E78" s="49"/>
      <c r="F78" s="49"/>
    </row>
    <row r="79" spans="2:6" s="50" customFormat="1" ht="23.25" customHeight="1">
      <c r="B79" s="49"/>
      <c r="C79" s="49"/>
      <c r="D79" s="49"/>
      <c r="E79" s="49"/>
      <c r="F79" s="49"/>
    </row>
    <row r="80" spans="2:6" s="50" customFormat="1" ht="23.25" customHeight="1">
      <c r="B80" s="49"/>
      <c r="C80" s="49"/>
      <c r="D80" s="49"/>
      <c r="E80" s="49"/>
      <c r="F80" s="49"/>
    </row>
    <row r="81" spans="2:6" s="50" customFormat="1" ht="23.25" customHeight="1">
      <c r="B81" s="49"/>
      <c r="C81" s="49"/>
      <c r="D81" s="49"/>
      <c r="E81" s="49"/>
      <c r="F81" s="49"/>
    </row>
    <row r="82" spans="2:6" s="50" customFormat="1" ht="23.25" customHeight="1">
      <c r="B82" s="49"/>
      <c r="C82" s="49"/>
      <c r="D82" s="49"/>
      <c r="E82" s="49"/>
      <c r="F82" s="49"/>
    </row>
    <row r="83" spans="2:6" s="50" customFormat="1" ht="23.25" customHeight="1">
      <c r="B83" s="49"/>
      <c r="C83" s="49"/>
      <c r="D83" s="49"/>
      <c r="E83" s="49"/>
      <c r="F83" s="49"/>
    </row>
    <row r="84" spans="2:6" s="50" customFormat="1" ht="23.25" customHeight="1">
      <c r="B84" s="49"/>
      <c r="C84" s="49"/>
      <c r="D84" s="49"/>
      <c r="E84" s="49"/>
      <c r="F84" s="49"/>
    </row>
    <row r="85" spans="2:6" s="50" customFormat="1" ht="23.25" customHeight="1">
      <c r="B85" s="49"/>
      <c r="C85" s="49"/>
      <c r="D85" s="49"/>
      <c r="E85" s="49"/>
      <c r="F85" s="49"/>
    </row>
    <row r="86" spans="2:6" s="50" customFormat="1" ht="23.25" customHeight="1">
      <c r="B86" s="49"/>
      <c r="C86" s="49"/>
      <c r="D86" s="49"/>
      <c r="E86" s="49"/>
      <c r="F86" s="49"/>
    </row>
    <row r="87" spans="2:6" s="50" customFormat="1" ht="23.25" customHeight="1">
      <c r="B87" s="49"/>
      <c r="C87" s="49"/>
      <c r="D87" s="49"/>
      <c r="E87" s="49"/>
      <c r="F87" s="49"/>
    </row>
    <row r="88" spans="2:6" s="50" customFormat="1" ht="23.25" customHeight="1">
      <c r="B88" s="49"/>
      <c r="C88" s="49"/>
      <c r="D88" s="49"/>
      <c r="E88" s="49"/>
      <c r="F88" s="49"/>
    </row>
    <row r="89" spans="2:6" s="50" customFormat="1" ht="23.25" customHeight="1">
      <c r="B89" s="49"/>
      <c r="C89" s="49"/>
      <c r="D89" s="49"/>
      <c r="E89" s="49"/>
      <c r="F89" s="49"/>
    </row>
    <row r="90" spans="2:6" s="50" customFormat="1" ht="23.25" customHeight="1">
      <c r="B90" s="49"/>
      <c r="C90" s="49"/>
      <c r="D90" s="49"/>
      <c r="E90" s="49"/>
      <c r="F90" s="49"/>
    </row>
    <row r="91" spans="2:6" s="50" customFormat="1" ht="23.25" customHeight="1">
      <c r="B91" s="49"/>
      <c r="C91" s="49"/>
      <c r="D91" s="49"/>
      <c r="E91" s="49"/>
      <c r="F91" s="49"/>
    </row>
    <row r="92" spans="2:6" s="50" customFormat="1" ht="23.25" customHeight="1">
      <c r="B92" s="49"/>
      <c r="C92" s="49"/>
      <c r="D92" s="49"/>
      <c r="E92" s="49"/>
      <c r="F92" s="49"/>
    </row>
    <row r="93" spans="2:6" s="50" customFormat="1" ht="23.25" customHeight="1">
      <c r="B93" s="49"/>
      <c r="C93" s="49"/>
      <c r="D93" s="49"/>
      <c r="E93" s="49"/>
      <c r="F93" s="49"/>
    </row>
    <row r="94" spans="2:6" s="50" customFormat="1" ht="23.25" customHeight="1">
      <c r="B94" s="49"/>
      <c r="C94" s="49"/>
      <c r="D94" s="49"/>
      <c r="E94" s="49"/>
      <c r="F94" s="49"/>
    </row>
    <row r="95" spans="2:6" s="50" customFormat="1" ht="23.25" customHeight="1">
      <c r="B95" s="49"/>
      <c r="C95" s="49"/>
      <c r="D95" s="49"/>
      <c r="E95" s="49"/>
      <c r="F95" s="49"/>
    </row>
    <row r="96" spans="2:6" s="50" customFormat="1" ht="23.25" customHeight="1">
      <c r="B96" s="49"/>
      <c r="C96" s="49"/>
      <c r="D96" s="49"/>
      <c r="E96" s="49"/>
      <c r="F96" s="49"/>
    </row>
    <row r="97" spans="2:6" s="50" customFormat="1" ht="23.25" customHeight="1">
      <c r="B97" s="49"/>
      <c r="C97" s="49"/>
      <c r="D97" s="49"/>
      <c r="E97" s="49"/>
      <c r="F97" s="49"/>
    </row>
    <row r="98" spans="2:6" s="50" customFormat="1" ht="23.25" customHeight="1">
      <c r="B98" s="49"/>
      <c r="C98" s="49"/>
      <c r="D98" s="49"/>
      <c r="E98" s="49"/>
      <c r="F98" s="49"/>
    </row>
    <row r="99" spans="2:6" s="50" customFormat="1" ht="23.25" customHeight="1">
      <c r="B99" s="49"/>
      <c r="C99" s="49"/>
      <c r="D99" s="49"/>
      <c r="E99" s="49"/>
      <c r="F99" s="49"/>
    </row>
    <row r="100" spans="2:6" s="50" customFormat="1" ht="23.25" customHeight="1">
      <c r="B100" s="49"/>
      <c r="C100" s="49"/>
      <c r="D100" s="49"/>
      <c r="E100" s="49"/>
      <c r="F100" s="49"/>
    </row>
    <row r="101" spans="2:6" s="50" customFormat="1" ht="23.25" customHeight="1">
      <c r="B101" s="49"/>
      <c r="C101" s="49"/>
      <c r="D101" s="49"/>
      <c r="E101" s="49"/>
      <c r="F101" s="49"/>
    </row>
    <row r="102" spans="2:6" s="50" customFormat="1" ht="23.25" customHeight="1">
      <c r="B102" s="49"/>
      <c r="C102" s="49"/>
      <c r="D102" s="49"/>
      <c r="E102" s="49"/>
      <c r="F102" s="49"/>
    </row>
    <row r="103" spans="2:6" s="50" customFormat="1" ht="23.25" customHeight="1">
      <c r="B103" s="49"/>
      <c r="C103" s="49"/>
      <c r="D103" s="49"/>
      <c r="E103" s="49"/>
      <c r="F103" s="49"/>
    </row>
    <row r="104" spans="2:6" s="50" customFormat="1" ht="23.25" customHeight="1">
      <c r="B104" s="49"/>
      <c r="C104" s="49"/>
      <c r="D104" s="49"/>
      <c r="E104" s="49"/>
      <c r="F104" s="49"/>
    </row>
    <row r="105" spans="2:6" s="50" customFormat="1" ht="23.25" customHeight="1">
      <c r="B105" s="49"/>
      <c r="C105" s="49"/>
      <c r="D105" s="49"/>
      <c r="E105" s="49"/>
      <c r="F105" s="49"/>
    </row>
    <row r="106" spans="2:6" s="50" customFormat="1" ht="23.25" customHeight="1">
      <c r="B106" s="49"/>
      <c r="C106" s="49"/>
      <c r="D106" s="49"/>
      <c r="E106" s="49"/>
      <c r="F106" s="49"/>
    </row>
    <row r="107" spans="2:6" s="50" customFormat="1" ht="23.25" customHeight="1">
      <c r="B107" s="49"/>
      <c r="C107" s="49"/>
      <c r="D107" s="49"/>
      <c r="E107" s="49"/>
      <c r="F107" s="49"/>
    </row>
    <row r="108" spans="2:6" s="50" customFormat="1" ht="23.25" customHeight="1">
      <c r="B108" s="49"/>
      <c r="C108" s="49"/>
      <c r="D108" s="49"/>
      <c r="E108" s="49"/>
      <c r="F108" s="49"/>
    </row>
    <row r="109" spans="2:6" s="50" customFormat="1" ht="23.25" customHeight="1">
      <c r="B109" s="49"/>
      <c r="C109" s="49"/>
      <c r="D109" s="49"/>
      <c r="E109" s="49"/>
      <c r="F109" s="49"/>
    </row>
    <row r="110" spans="2:6" s="50" customFormat="1" ht="23.25" customHeight="1">
      <c r="B110" s="49"/>
      <c r="C110" s="49"/>
      <c r="D110" s="49"/>
      <c r="E110" s="49"/>
      <c r="F110" s="49"/>
    </row>
    <row r="111" spans="2:6" s="50" customFormat="1" ht="23.25" customHeight="1">
      <c r="B111" s="49"/>
      <c r="C111" s="49"/>
      <c r="D111" s="49"/>
      <c r="E111" s="49"/>
      <c r="F111" s="49"/>
    </row>
    <row r="112" spans="2:6" s="50" customFormat="1" ht="23.25" customHeight="1">
      <c r="B112" s="49"/>
      <c r="C112" s="49"/>
      <c r="D112" s="49"/>
      <c r="E112" s="49"/>
      <c r="F112" s="49"/>
    </row>
    <row r="113" spans="2:6" s="50" customFormat="1" ht="23.25" customHeight="1">
      <c r="B113" s="49"/>
      <c r="C113" s="49"/>
      <c r="D113" s="49"/>
      <c r="E113" s="49"/>
      <c r="F113" s="49"/>
    </row>
    <row r="114" spans="2:6" s="50" customFormat="1" ht="23.25" customHeight="1">
      <c r="B114" s="49"/>
      <c r="C114" s="49"/>
      <c r="D114" s="49"/>
      <c r="E114" s="49"/>
      <c r="F114" s="49"/>
    </row>
    <row r="115" spans="2:6" s="50" customFormat="1" ht="23.25" customHeight="1">
      <c r="B115" s="49"/>
      <c r="C115" s="49"/>
      <c r="D115" s="49"/>
      <c r="E115" s="49"/>
      <c r="F115" s="49"/>
    </row>
    <row r="116" spans="2:6" s="50" customFormat="1" ht="23.25" customHeight="1">
      <c r="B116" s="49"/>
      <c r="C116" s="49"/>
      <c r="D116" s="49"/>
      <c r="E116" s="49"/>
      <c r="F116" s="49"/>
    </row>
    <row r="117" spans="2:6" s="50" customFormat="1" ht="23.25" customHeight="1">
      <c r="B117" s="49"/>
      <c r="C117" s="49"/>
      <c r="D117" s="49"/>
      <c r="E117" s="49"/>
      <c r="F117" s="49"/>
    </row>
    <row r="118" spans="2:6" s="50" customFormat="1" ht="23.25" customHeight="1">
      <c r="B118" s="49"/>
      <c r="C118" s="49"/>
      <c r="D118" s="49"/>
      <c r="E118" s="49"/>
      <c r="F118" s="49"/>
    </row>
    <row r="119" spans="2:6" s="50" customFormat="1" ht="23.25" customHeight="1">
      <c r="B119" s="49"/>
      <c r="C119" s="49"/>
      <c r="D119" s="49"/>
      <c r="E119" s="49"/>
      <c r="F119" s="49"/>
    </row>
    <row r="120" spans="2:6" s="50" customFormat="1" ht="23.25" customHeight="1">
      <c r="B120" s="49"/>
      <c r="C120" s="49"/>
      <c r="D120" s="49"/>
      <c r="E120" s="49"/>
      <c r="F120" s="49"/>
    </row>
    <row r="121" spans="2:6" s="50" customFormat="1" ht="23.25" customHeight="1">
      <c r="B121" s="49"/>
      <c r="C121" s="49"/>
      <c r="D121" s="49"/>
      <c r="E121" s="49"/>
      <c r="F121" s="49"/>
    </row>
    <row r="122" spans="2:6" s="50" customFormat="1" ht="23.25" customHeight="1">
      <c r="B122" s="49"/>
      <c r="C122" s="49"/>
      <c r="D122" s="49"/>
      <c r="E122" s="49"/>
      <c r="F122" s="49"/>
    </row>
    <row r="123" spans="2:6" s="50" customFormat="1" ht="23.25" customHeight="1">
      <c r="B123" s="49"/>
      <c r="C123" s="49"/>
      <c r="D123" s="49"/>
      <c r="E123" s="49"/>
      <c r="F123" s="49"/>
    </row>
    <row r="124" spans="2:6" s="50" customFormat="1" ht="23.25" customHeight="1">
      <c r="B124" s="49"/>
      <c r="C124" s="49"/>
      <c r="D124" s="49"/>
      <c r="E124" s="49"/>
      <c r="F124" s="49"/>
    </row>
    <row r="125" spans="2:6" s="50" customFormat="1" ht="23.25" customHeight="1">
      <c r="B125" s="49"/>
      <c r="C125" s="49"/>
      <c r="D125" s="49"/>
      <c r="E125" s="49"/>
      <c r="F125" s="49"/>
    </row>
    <row r="126" spans="2:6" s="50" customFormat="1" ht="23.25" customHeight="1">
      <c r="B126" s="49"/>
      <c r="C126" s="49"/>
      <c r="D126" s="49"/>
      <c r="E126" s="49"/>
      <c r="F126" s="49"/>
    </row>
    <row r="127" spans="2:6" s="50" customFormat="1" ht="23.25" customHeight="1">
      <c r="B127" s="49"/>
      <c r="C127" s="49"/>
      <c r="D127" s="49"/>
      <c r="E127" s="49"/>
      <c r="F127" s="49"/>
    </row>
    <row r="128" spans="2:6" s="50" customFormat="1" ht="23.25" customHeight="1">
      <c r="B128" s="49"/>
      <c r="C128" s="49"/>
      <c r="D128" s="49"/>
      <c r="E128" s="49"/>
      <c r="F128" s="49"/>
    </row>
    <row r="129" spans="2:6" s="50" customFormat="1" ht="23.25" customHeight="1">
      <c r="B129" s="49"/>
      <c r="C129" s="49"/>
      <c r="D129" s="49"/>
      <c r="E129" s="49"/>
      <c r="F129" s="49"/>
    </row>
    <row r="130" spans="2:6" s="50" customFormat="1" ht="23.25" customHeight="1">
      <c r="B130" s="49"/>
      <c r="C130" s="49"/>
      <c r="D130" s="49"/>
      <c r="E130" s="49"/>
      <c r="F130" s="49"/>
    </row>
    <row r="131" spans="2:6" s="50" customFormat="1" ht="23.25" customHeight="1">
      <c r="B131" s="49"/>
      <c r="C131" s="49"/>
      <c r="D131" s="49"/>
      <c r="E131" s="49"/>
      <c r="F131" s="49"/>
    </row>
    <row r="132" spans="2:6" s="50" customFormat="1" ht="23.25" customHeight="1">
      <c r="B132" s="49"/>
      <c r="C132" s="49"/>
      <c r="D132" s="49"/>
      <c r="E132" s="49"/>
      <c r="F132" s="49"/>
    </row>
    <row r="133" spans="2:6" s="50" customFormat="1" ht="23.25" customHeight="1">
      <c r="B133" s="49"/>
      <c r="C133" s="49"/>
      <c r="D133" s="49"/>
      <c r="E133" s="49"/>
      <c r="F133" s="49"/>
    </row>
  </sheetData>
  <autoFilter ref="A5:E32"/>
  <mergeCells count="4">
    <mergeCell ref="A1:E1"/>
    <mergeCell ref="A2:E2"/>
    <mergeCell ref="A3:E3"/>
    <mergeCell ref="D34:E34"/>
  </mergeCells>
  <pageMargins left="1.05" right="0.46" top="0.53" bottom="0.62" header="0.31496062992125984" footer="0.31496062992125984"/>
  <pageSetup paperSize="9" orientation="landscape"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workbookViewId="0">
      <pane xSplit="2" ySplit="5" topLeftCell="C6" activePane="bottomRight" state="frozen"/>
      <selection activeCell="B36" sqref="B36"/>
      <selection pane="topRight" activeCell="B36" sqref="B36"/>
      <selection pane="bottomLeft" activeCell="B36" sqref="B36"/>
      <selection pane="bottomRight" activeCell="E13" sqref="E13"/>
    </sheetView>
  </sheetViews>
  <sheetFormatPr defaultRowHeight="16.5"/>
  <cols>
    <col min="1" max="1" width="10.85546875" style="20" customWidth="1"/>
    <col min="2" max="2" width="47.85546875" style="19" customWidth="1"/>
    <col min="3" max="3" width="19.5703125" style="19" customWidth="1"/>
    <col min="4" max="4" width="20.140625" style="19" customWidth="1"/>
    <col min="5" max="5" width="22.7109375" style="19" customWidth="1"/>
    <col min="6" max="16384" width="9.140625" style="19"/>
  </cols>
  <sheetData>
    <row r="1" spans="1:6" s="24" customFormat="1" ht="24" customHeight="1">
      <c r="A1" s="434" t="s">
        <v>496</v>
      </c>
      <c r="B1" s="434"/>
      <c r="C1" s="434"/>
      <c r="D1" s="434"/>
      <c r="E1" s="434"/>
    </row>
    <row r="2" spans="1:6" s="24" customFormat="1" ht="36.75" customHeight="1">
      <c r="A2" s="434" t="s">
        <v>376</v>
      </c>
      <c r="B2" s="434"/>
      <c r="C2" s="434"/>
      <c r="D2" s="434"/>
      <c r="E2" s="434"/>
    </row>
    <row r="3" spans="1:6" s="60" customFormat="1" ht="20.25" customHeight="1">
      <c r="A3" s="387" t="s">
        <v>434</v>
      </c>
      <c r="B3" s="387"/>
      <c r="C3" s="387"/>
      <c r="D3" s="387"/>
      <c r="E3" s="387"/>
    </row>
    <row r="4" spans="1:6" s="24" customFormat="1">
      <c r="A4" s="22"/>
      <c r="B4" s="99"/>
      <c r="E4" s="22"/>
    </row>
    <row r="5" spans="1:6" s="22" customFormat="1" ht="39" customHeight="1">
      <c r="A5" s="167" t="s">
        <v>1</v>
      </c>
      <c r="B5" s="168" t="s">
        <v>2</v>
      </c>
      <c r="C5" s="167" t="s">
        <v>377</v>
      </c>
      <c r="D5" s="172" t="s">
        <v>378</v>
      </c>
      <c r="E5" s="167" t="s">
        <v>4</v>
      </c>
    </row>
    <row r="6" spans="1:6" s="146" customFormat="1" ht="33">
      <c r="A6" s="143" t="s">
        <v>7</v>
      </c>
      <c r="B6" s="144" t="s">
        <v>379</v>
      </c>
      <c r="C6" s="144">
        <f>SUM(C7:C8)</f>
        <v>2300</v>
      </c>
      <c r="D6" s="144">
        <f>SUM(D7:D8)</f>
        <v>850</v>
      </c>
      <c r="E6" s="144"/>
      <c r="F6" s="173"/>
    </row>
    <row r="7" spans="1:6" s="146" customFormat="1" ht="24" customHeight="1">
      <c r="A7" s="150">
        <v>1</v>
      </c>
      <c r="B7" s="151" t="s">
        <v>380</v>
      </c>
      <c r="C7" s="151">
        <v>1150</v>
      </c>
      <c r="D7" s="151">
        <v>260</v>
      </c>
      <c r="E7" s="151"/>
      <c r="F7" s="173"/>
    </row>
    <row r="8" spans="1:6" s="146" customFormat="1" ht="24" customHeight="1">
      <c r="A8" s="150">
        <v>2</v>
      </c>
      <c r="B8" s="151" t="s">
        <v>381</v>
      </c>
      <c r="C8" s="151">
        <v>1150</v>
      </c>
      <c r="D8" s="151">
        <v>590</v>
      </c>
      <c r="E8" s="151"/>
      <c r="F8" s="173"/>
    </row>
    <row r="9" spans="1:6" s="146" customFormat="1" ht="20.25" customHeight="1">
      <c r="A9" s="147" t="s">
        <v>17</v>
      </c>
      <c r="B9" s="148" t="s">
        <v>382</v>
      </c>
      <c r="C9" s="148">
        <f>C10+C16+C20+C23+C25+C27+C30+C37+C43</f>
        <v>1150</v>
      </c>
      <c r="D9" s="148">
        <f t="shared" ref="D9" si="0">D10+D16+D20+D23+D25+D27+D30+D37+D43</f>
        <v>1150</v>
      </c>
      <c r="E9" s="148"/>
      <c r="F9" s="173"/>
    </row>
    <row r="10" spans="1:6" s="146" customFormat="1" ht="20.25" customHeight="1">
      <c r="A10" s="147">
        <v>1</v>
      </c>
      <c r="B10" s="148" t="s">
        <v>190</v>
      </c>
      <c r="C10" s="148">
        <f>SUM(C11:C15)</f>
        <v>235</v>
      </c>
      <c r="D10" s="148">
        <f t="shared" ref="D10" si="1">SUM(D11:D15)</f>
        <v>235</v>
      </c>
      <c r="E10" s="148"/>
      <c r="F10" s="173"/>
    </row>
    <row r="11" spans="1:6" s="146" customFormat="1" ht="20.25" customHeight="1">
      <c r="A11" s="150" t="s">
        <v>30</v>
      </c>
      <c r="B11" s="151" t="s">
        <v>383</v>
      </c>
      <c r="C11" s="151">
        <v>35</v>
      </c>
      <c r="D11" s="151">
        <v>35</v>
      </c>
      <c r="E11" s="151"/>
      <c r="F11" s="173"/>
    </row>
    <row r="12" spans="1:6" s="20" customFormat="1" ht="20.25" customHeight="1">
      <c r="A12" s="150" t="s">
        <v>30</v>
      </c>
      <c r="B12" s="151" t="s">
        <v>191</v>
      </c>
      <c r="C12" s="151">
        <v>50</v>
      </c>
      <c r="D12" s="151">
        <v>50</v>
      </c>
      <c r="E12" s="151"/>
      <c r="F12" s="24"/>
    </row>
    <row r="13" spans="1:6" s="20" customFormat="1" ht="20.25" customHeight="1">
      <c r="A13" s="150" t="s">
        <v>30</v>
      </c>
      <c r="B13" s="151" t="s">
        <v>348</v>
      </c>
      <c r="C13" s="151">
        <v>50</v>
      </c>
      <c r="D13" s="151">
        <v>50</v>
      </c>
      <c r="E13" s="151"/>
      <c r="F13" s="24"/>
    </row>
    <row r="14" spans="1:6" s="152" customFormat="1" ht="20.25" customHeight="1">
      <c r="A14" s="150" t="s">
        <v>30</v>
      </c>
      <c r="B14" s="151" t="s">
        <v>347</v>
      </c>
      <c r="C14" s="151">
        <v>50</v>
      </c>
      <c r="D14" s="151">
        <v>50</v>
      </c>
      <c r="E14" s="151"/>
      <c r="F14" s="173"/>
    </row>
    <row r="15" spans="1:6" s="20" customFormat="1" ht="20.25" customHeight="1">
      <c r="A15" s="150" t="s">
        <v>30</v>
      </c>
      <c r="B15" s="151" t="s">
        <v>366</v>
      </c>
      <c r="C15" s="151">
        <v>50</v>
      </c>
      <c r="D15" s="151">
        <v>50</v>
      </c>
      <c r="E15" s="151"/>
      <c r="F15" s="24"/>
    </row>
    <row r="16" spans="1:6" s="146" customFormat="1" ht="20.25" customHeight="1">
      <c r="A16" s="147">
        <v>2</v>
      </c>
      <c r="B16" s="148" t="s">
        <v>79</v>
      </c>
      <c r="C16" s="148">
        <f>SUM(C17:C19)</f>
        <v>135</v>
      </c>
      <c r="D16" s="148">
        <f t="shared" ref="D16" si="2">SUM(D17:D19)</f>
        <v>135</v>
      </c>
      <c r="E16" s="148"/>
      <c r="F16" s="173"/>
    </row>
    <row r="17" spans="1:6" ht="20.25" customHeight="1">
      <c r="A17" s="150" t="s">
        <v>30</v>
      </c>
      <c r="B17" s="151" t="s">
        <v>147</v>
      </c>
      <c r="C17" s="151">
        <v>35</v>
      </c>
      <c r="D17" s="151">
        <v>35</v>
      </c>
      <c r="E17" s="151"/>
      <c r="F17" s="24"/>
    </row>
    <row r="18" spans="1:6" s="146" customFormat="1" ht="20.25" customHeight="1">
      <c r="A18" s="150" t="s">
        <v>30</v>
      </c>
      <c r="B18" s="151" t="s">
        <v>343</v>
      </c>
      <c r="C18" s="151">
        <v>50</v>
      </c>
      <c r="D18" s="151">
        <v>50</v>
      </c>
      <c r="E18" s="151"/>
      <c r="F18" s="173"/>
    </row>
    <row r="19" spans="1:6" s="146" customFormat="1" ht="20.25" customHeight="1">
      <c r="A19" s="150" t="s">
        <v>30</v>
      </c>
      <c r="B19" s="151" t="s">
        <v>350</v>
      </c>
      <c r="C19" s="151">
        <v>50</v>
      </c>
      <c r="D19" s="151">
        <v>50</v>
      </c>
      <c r="E19" s="151"/>
      <c r="F19" s="173"/>
    </row>
    <row r="20" spans="1:6" s="146" customFormat="1" ht="20.25" customHeight="1">
      <c r="A20" s="147">
        <v>3</v>
      </c>
      <c r="B20" s="148" t="s">
        <v>141</v>
      </c>
      <c r="C20" s="148">
        <f>SUM(C21:C22)</f>
        <v>85</v>
      </c>
      <c r="D20" s="148">
        <f t="shared" ref="D20" si="3">SUM(D21:D22)</f>
        <v>85</v>
      </c>
      <c r="E20" s="148"/>
      <c r="F20" s="173"/>
    </row>
    <row r="21" spans="1:6" ht="20.25" customHeight="1">
      <c r="A21" s="150" t="s">
        <v>30</v>
      </c>
      <c r="B21" s="151" t="s">
        <v>384</v>
      </c>
      <c r="C21" s="151">
        <v>35</v>
      </c>
      <c r="D21" s="151">
        <v>35</v>
      </c>
      <c r="E21" s="151"/>
      <c r="F21" s="24"/>
    </row>
    <row r="22" spans="1:6" s="146" customFormat="1" ht="20.25" customHeight="1">
      <c r="A22" s="150" t="s">
        <v>30</v>
      </c>
      <c r="B22" s="151" t="s">
        <v>240</v>
      </c>
      <c r="C22" s="151">
        <v>50</v>
      </c>
      <c r="D22" s="151">
        <v>50</v>
      </c>
      <c r="E22" s="151"/>
      <c r="F22" s="173"/>
    </row>
    <row r="23" spans="1:6" s="146" customFormat="1" ht="20.25" customHeight="1">
      <c r="A23" s="147">
        <v>4</v>
      </c>
      <c r="B23" s="148" t="s">
        <v>202</v>
      </c>
      <c r="C23" s="148">
        <f t="shared" ref="C23:D23" si="4">C24</f>
        <v>35</v>
      </c>
      <c r="D23" s="148">
        <f t="shared" si="4"/>
        <v>35</v>
      </c>
      <c r="E23" s="148"/>
      <c r="F23" s="173"/>
    </row>
    <row r="24" spans="1:6" ht="20.25" customHeight="1">
      <c r="A24" s="150" t="s">
        <v>30</v>
      </c>
      <c r="B24" s="151" t="s">
        <v>204</v>
      </c>
      <c r="C24" s="151">
        <v>35</v>
      </c>
      <c r="D24" s="151">
        <v>35</v>
      </c>
      <c r="E24" s="151"/>
      <c r="F24" s="24"/>
    </row>
    <row r="25" spans="1:6" s="146" customFormat="1" ht="20.25" customHeight="1">
      <c r="A25" s="147">
        <v>5</v>
      </c>
      <c r="B25" s="148" t="s">
        <v>87</v>
      </c>
      <c r="C25" s="148">
        <f t="shared" ref="C25:D25" si="5">C26</f>
        <v>35</v>
      </c>
      <c r="D25" s="148">
        <f t="shared" si="5"/>
        <v>35</v>
      </c>
      <c r="E25" s="148"/>
      <c r="F25" s="173"/>
    </row>
    <row r="26" spans="1:6" s="146" customFormat="1" ht="20.25" customHeight="1">
      <c r="A26" s="150" t="s">
        <v>30</v>
      </c>
      <c r="B26" s="151" t="s">
        <v>148</v>
      </c>
      <c r="C26" s="151">
        <v>35</v>
      </c>
      <c r="D26" s="151">
        <v>35</v>
      </c>
      <c r="E26" s="151"/>
      <c r="F26" s="173"/>
    </row>
    <row r="27" spans="1:6" s="146" customFormat="1" ht="20.25" customHeight="1">
      <c r="A27" s="147">
        <v>6</v>
      </c>
      <c r="B27" s="148" t="s">
        <v>91</v>
      </c>
      <c r="C27" s="148">
        <f>SUM(C28:C29)</f>
        <v>70</v>
      </c>
      <c r="D27" s="148">
        <f t="shared" ref="D27" si="6">SUM(D28:D29)</f>
        <v>70</v>
      </c>
      <c r="E27" s="148"/>
      <c r="F27" s="173"/>
    </row>
    <row r="28" spans="1:6" s="146" customFormat="1" ht="20.25" customHeight="1">
      <c r="A28" s="150" t="s">
        <v>30</v>
      </c>
      <c r="B28" s="151" t="s">
        <v>385</v>
      </c>
      <c r="C28" s="151">
        <v>35</v>
      </c>
      <c r="D28" s="151">
        <v>35</v>
      </c>
      <c r="E28" s="151"/>
      <c r="F28" s="173"/>
    </row>
    <row r="29" spans="1:6" ht="20.25" customHeight="1">
      <c r="A29" s="150" t="s">
        <v>30</v>
      </c>
      <c r="B29" s="151" t="s">
        <v>386</v>
      </c>
      <c r="C29" s="151">
        <v>35</v>
      </c>
      <c r="D29" s="151">
        <v>35</v>
      </c>
      <c r="E29" s="151"/>
      <c r="F29" s="24"/>
    </row>
    <row r="30" spans="1:6" s="146" customFormat="1" ht="20.25" customHeight="1">
      <c r="A30" s="147">
        <v>7</v>
      </c>
      <c r="B30" s="148" t="s">
        <v>98</v>
      </c>
      <c r="C30" s="148">
        <f>SUM(C31:C36)</f>
        <v>285</v>
      </c>
      <c r="D30" s="148">
        <f t="shared" ref="D30" si="7">SUM(D31:D36)</f>
        <v>285</v>
      </c>
      <c r="E30" s="148"/>
      <c r="F30" s="173"/>
    </row>
    <row r="31" spans="1:6" s="146" customFormat="1" ht="20.25" customHeight="1">
      <c r="A31" s="150" t="s">
        <v>30</v>
      </c>
      <c r="B31" s="151" t="s">
        <v>187</v>
      </c>
      <c r="C31" s="151">
        <v>35</v>
      </c>
      <c r="D31" s="151">
        <v>35</v>
      </c>
      <c r="E31" s="151"/>
      <c r="F31" s="173"/>
    </row>
    <row r="32" spans="1:6" s="146" customFormat="1" ht="20.25" customHeight="1">
      <c r="A32" s="150" t="s">
        <v>30</v>
      </c>
      <c r="B32" s="151" t="s">
        <v>130</v>
      </c>
      <c r="C32" s="151">
        <v>50</v>
      </c>
      <c r="D32" s="151">
        <v>50</v>
      </c>
      <c r="E32" s="151"/>
      <c r="F32" s="173"/>
    </row>
    <row r="33" spans="1:6" ht="20.25" customHeight="1">
      <c r="A33" s="150" t="s">
        <v>30</v>
      </c>
      <c r="B33" s="151" t="s">
        <v>351</v>
      </c>
      <c r="C33" s="151">
        <v>50</v>
      </c>
      <c r="D33" s="151">
        <v>50</v>
      </c>
      <c r="E33" s="151"/>
      <c r="F33" s="24"/>
    </row>
    <row r="34" spans="1:6" ht="20.25" customHeight="1">
      <c r="A34" s="150" t="s">
        <v>30</v>
      </c>
      <c r="B34" s="151" t="s">
        <v>353</v>
      </c>
      <c r="C34" s="151">
        <v>50</v>
      </c>
      <c r="D34" s="151">
        <v>50</v>
      </c>
      <c r="E34" s="151"/>
      <c r="F34" s="24"/>
    </row>
    <row r="35" spans="1:6" ht="21.75" customHeight="1">
      <c r="A35" s="150" t="s">
        <v>30</v>
      </c>
      <c r="B35" s="151" t="s">
        <v>352</v>
      </c>
      <c r="C35" s="151">
        <v>50</v>
      </c>
      <c r="D35" s="151">
        <v>50</v>
      </c>
      <c r="E35" s="151"/>
      <c r="F35" s="24"/>
    </row>
    <row r="36" spans="1:6" s="146" customFormat="1" ht="21.75" customHeight="1">
      <c r="A36" s="150" t="s">
        <v>30</v>
      </c>
      <c r="B36" s="151" t="s">
        <v>217</v>
      </c>
      <c r="C36" s="151">
        <v>50</v>
      </c>
      <c r="D36" s="151">
        <v>50</v>
      </c>
      <c r="E36" s="151"/>
      <c r="F36" s="173"/>
    </row>
    <row r="37" spans="1:6" s="146" customFormat="1" ht="21.75" customHeight="1">
      <c r="A37" s="147">
        <v>8</v>
      </c>
      <c r="B37" s="148" t="s">
        <v>104</v>
      </c>
      <c r="C37" s="148">
        <f>SUM(C38:C42)</f>
        <v>235</v>
      </c>
      <c r="D37" s="148">
        <f t="shared" ref="D37" si="8">SUM(D38:D42)</f>
        <v>235</v>
      </c>
      <c r="E37" s="148"/>
      <c r="F37" s="173"/>
    </row>
    <row r="38" spans="1:6" s="146" customFormat="1" ht="21.75" customHeight="1">
      <c r="A38" s="150" t="s">
        <v>30</v>
      </c>
      <c r="B38" s="151" t="s">
        <v>109</v>
      </c>
      <c r="C38" s="151">
        <v>35</v>
      </c>
      <c r="D38" s="151">
        <v>35</v>
      </c>
      <c r="E38" s="151"/>
      <c r="F38" s="173"/>
    </row>
    <row r="39" spans="1:6" s="146" customFormat="1" ht="21.75" customHeight="1">
      <c r="A39" s="150" t="s">
        <v>30</v>
      </c>
      <c r="B39" s="151" t="s">
        <v>369</v>
      </c>
      <c r="C39" s="151">
        <v>50</v>
      </c>
      <c r="D39" s="151">
        <v>50</v>
      </c>
      <c r="E39" s="151"/>
      <c r="F39" s="173"/>
    </row>
    <row r="40" spans="1:6" s="152" customFormat="1" ht="21.75" customHeight="1">
      <c r="A40" s="150" t="s">
        <v>30</v>
      </c>
      <c r="B40" s="151" t="s">
        <v>106</v>
      </c>
      <c r="C40" s="151">
        <v>50</v>
      </c>
      <c r="D40" s="151">
        <v>50</v>
      </c>
      <c r="E40" s="151"/>
      <c r="F40" s="173"/>
    </row>
    <row r="41" spans="1:6" s="152" customFormat="1" ht="21.75" customHeight="1">
      <c r="A41" s="150" t="s">
        <v>30</v>
      </c>
      <c r="B41" s="151" t="s">
        <v>356</v>
      </c>
      <c r="C41" s="151">
        <v>50</v>
      </c>
      <c r="D41" s="151">
        <v>50</v>
      </c>
      <c r="E41" s="151"/>
      <c r="F41" s="173"/>
    </row>
    <row r="42" spans="1:6" s="20" customFormat="1" ht="21.75" customHeight="1">
      <c r="A42" s="150" t="s">
        <v>30</v>
      </c>
      <c r="B42" s="151" t="s">
        <v>370</v>
      </c>
      <c r="C42" s="151">
        <v>50</v>
      </c>
      <c r="D42" s="151">
        <v>50</v>
      </c>
      <c r="E42" s="151"/>
      <c r="F42" s="24"/>
    </row>
    <row r="43" spans="1:6" s="146" customFormat="1" ht="21.75" customHeight="1">
      <c r="A43" s="147">
        <v>9</v>
      </c>
      <c r="B43" s="148" t="s">
        <v>115</v>
      </c>
      <c r="C43" s="148">
        <f t="shared" ref="C43:D43" si="9">C44</f>
        <v>35</v>
      </c>
      <c r="D43" s="148">
        <f t="shared" si="9"/>
        <v>35</v>
      </c>
      <c r="E43" s="148"/>
      <c r="F43" s="173"/>
    </row>
    <row r="44" spans="1:6" ht="21.75" customHeight="1">
      <c r="A44" s="155" t="s">
        <v>30</v>
      </c>
      <c r="B44" s="156" t="s">
        <v>387</v>
      </c>
      <c r="C44" s="151">
        <v>35</v>
      </c>
      <c r="D44" s="151">
        <v>35</v>
      </c>
      <c r="E44" s="156"/>
      <c r="F44" s="24"/>
    </row>
    <row r="45" spans="1:6" s="146" customFormat="1" ht="22.5" customHeight="1">
      <c r="A45" s="100"/>
      <c r="B45" s="100" t="s">
        <v>188</v>
      </c>
      <c r="C45" s="158">
        <f t="shared" ref="C45:D45" si="10">C6+C9</f>
        <v>3450</v>
      </c>
      <c r="D45" s="158">
        <f t="shared" si="10"/>
        <v>2000</v>
      </c>
      <c r="E45" s="174"/>
    </row>
    <row r="46" spans="1:6" s="20" customFormat="1" ht="14.25" customHeight="1">
      <c r="B46" s="19"/>
      <c r="C46" s="19"/>
      <c r="D46" s="19"/>
      <c r="E46" s="19"/>
      <c r="F46" s="19"/>
    </row>
    <row r="47" spans="1:6" s="1" customFormat="1" ht="20.25" customHeight="1">
      <c r="B47" s="60"/>
      <c r="C47" s="60"/>
      <c r="D47" s="436" t="s">
        <v>446</v>
      </c>
      <c r="E47" s="436"/>
      <c r="F47" s="60"/>
    </row>
    <row r="48" spans="1:6" s="20" customFormat="1" ht="23.25" customHeight="1">
      <c r="B48" s="19"/>
      <c r="C48" s="19"/>
      <c r="D48" s="19"/>
      <c r="E48" s="19"/>
      <c r="F48" s="19"/>
    </row>
    <row r="49" spans="2:6" s="20" customFormat="1" ht="23.25" customHeight="1">
      <c r="B49" s="19"/>
      <c r="C49" s="19"/>
      <c r="D49" s="19"/>
      <c r="E49" s="19"/>
      <c r="F49" s="19"/>
    </row>
    <row r="50" spans="2:6" s="20" customFormat="1" ht="23.25" customHeight="1">
      <c r="B50" s="19"/>
      <c r="C50" s="19"/>
      <c r="D50" s="19"/>
      <c r="E50" s="19"/>
      <c r="F50" s="19"/>
    </row>
    <row r="51" spans="2:6" s="20" customFormat="1" ht="23.25" customHeight="1">
      <c r="B51" s="19"/>
      <c r="C51" s="19"/>
      <c r="D51" s="19"/>
      <c r="E51" s="19"/>
      <c r="F51" s="19"/>
    </row>
    <row r="52" spans="2:6" s="20" customFormat="1" ht="23.25" customHeight="1">
      <c r="B52" s="19"/>
      <c r="C52" s="19"/>
      <c r="D52" s="19"/>
      <c r="E52" s="19"/>
      <c r="F52" s="19"/>
    </row>
    <row r="53" spans="2:6" s="20" customFormat="1" ht="23.25" customHeight="1">
      <c r="B53" s="19"/>
      <c r="C53" s="19"/>
      <c r="D53" s="19"/>
      <c r="E53" s="19"/>
      <c r="F53" s="19"/>
    </row>
    <row r="54" spans="2:6" s="20" customFormat="1" ht="23.25" customHeight="1">
      <c r="B54" s="19"/>
      <c r="C54" s="19"/>
      <c r="D54" s="19"/>
      <c r="E54" s="19"/>
      <c r="F54" s="19"/>
    </row>
    <row r="55" spans="2:6" s="20" customFormat="1" ht="23.25" customHeight="1">
      <c r="B55" s="19"/>
      <c r="C55" s="19"/>
      <c r="D55" s="19"/>
      <c r="E55" s="19"/>
      <c r="F55" s="19"/>
    </row>
    <row r="56" spans="2:6" s="20" customFormat="1" ht="23.25" customHeight="1">
      <c r="B56" s="19"/>
      <c r="C56" s="19"/>
      <c r="D56" s="19"/>
      <c r="E56" s="19"/>
      <c r="F56" s="19"/>
    </row>
    <row r="57" spans="2:6" s="20" customFormat="1" ht="23.25" customHeight="1">
      <c r="B57" s="19"/>
      <c r="C57" s="19"/>
      <c r="D57" s="19"/>
      <c r="E57" s="19"/>
      <c r="F57" s="19"/>
    </row>
    <row r="58" spans="2:6" s="20" customFormat="1" ht="23.25" customHeight="1">
      <c r="B58" s="19"/>
      <c r="C58" s="19"/>
      <c r="D58" s="19"/>
      <c r="E58" s="19"/>
      <c r="F58" s="19"/>
    </row>
    <row r="59" spans="2:6" s="20" customFormat="1" ht="23.25" customHeight="1">
      <c r="B59" s="19"/>
      <c r="C59" s="19"/>
      <c r="D59" s="19"/>
      <c r="E59" s="19"/>
      <c r="F59" s="19"/>
    </row>
    <row r="60" spans="2:6" s="20" customFormat="1" ht="23.25" customHeight="1">
      <c r="B60" s="19"/>
      <c r="C60" s="19"/>
      <c r="D60" s="19"/>
      <c r="E60" s="19"/>
      <c r="F60" s="19"/>
    </row>
    <row r="61" spans="2:6" s="20" customFormat="1" ht="23.25" customHeight="1">
      <c r="B61" s="19"/>
      <c r="C61" s="19"/>
      <c r="D61" s="19"/>
      <c r="E61" s="19"/>
      <c r="F61" s="19"/>
    </row>
    <row r="62" spans="2:6" s="20" customFormat="1" ht="23.25" customHeight="1">
      <c r="B62" s="19"/>
      <c r="C62" s="19"/>
      <c r="D62" s="19"/>
      <c r="E62" s="19"/>
      <c r="F62" s="19"/>
    </row>
    <row r="63" spans="2:6" s="20" customFormat="1" ht="23.25" customHeight="1">
      <c r="B63" s="19"/>
      <c r="C63" s="19"/>
      <c r="D63" s="19"/>
      <c r="E63" s="19"/>
      <c r="F63" s="19"/>
    </row>
    <row r="64" spans="2:6" s="20" customFormat="1" ht="23.25" customHeight="1">
      <c r="B64" s="19"/>
      <c r="C64" s="19"/>
      <c r="D64" s="19"/>
      <c r="E64" s="19"/>
      <c r="F64" s="19"/>
    </row>
    <row r="65" spans="2:6" s="20" customFormat="1" ht="23.25" customHeight="1">
      <c r="B65" s="19"/>
      <c r="C65" s="19"/>
      <c r="D65" s="19"/>
      <c r="E65" s="19"/>
      <c r="F65" s="19"/>
    </row>
    <row r="66" spans="2:6" s="20" customFormat="1" ht="23.25" customHeight="1">
      <c r="B66" s="19"/>
      <c r="C66" s="19"/>
      <c r="D66" s="19"/>
      <c r="E66" s="19"/>
      <c r="F66" s="19"/>
    </row>
    <row r="67" spans="2:6" s="20" customFormat="1" ht="23.25" customHeight="1">
      <c r="B67" s="19"/>
      <c r="C67" s="19"/>
      <c r="D67" s="19"/>
      <c r="E67" s="19"/>
      <c r="F67" s="19"/>
    </row>
    <row r="68" spans="2:6" s="20" customFormat="1" ht="23.25" customHeight="1">
      <c r="B68" s="19"/>
      <c r="C68" s="19"/>
      <c r="D68" s="19"/>
      <c r="E68" s="19"/>
      <c r="F68" s="19"/>
    </row>
    <row r="69" spans="2:6" s="20" customFormat="1" ht="23.25" customHeight="1">
      <c r="B69" s="19"/>
      <c r="C69" s="19"/>
      <c r="D69" s="19"/>
      <c r="E69" s="19"/>
      <c r="F69" s="19"/>
    </row>
    <row r="70" spans="2:6" s="20" customFormat="1" ht="23.25" customHeight="1">
      <c r="B70" s="19"/>
      <c r="C70" s="19"/>
      <c r="D70" s="19"/>
      <c r="E70" s="19"/>
      <c r="F70" s="19"/>
    </row>
    <row r="71" spans="2:6" s="20" customFormat="1" ht="23.25" customHeight="1">
      <c r="B71" s="19"/>
      <c r="C71" s="19"/>
      <c r="D71" s="19"/>
      <c r="E71" s="19"/>
      <c r="F71" s="19"/>
    </row>
    <row r="72" spans="2:6" s="20" customFormat="1" ht="23.25" customHeight="1">
      <c r="B72" s="19"/>
      <c r="C72" s="19"/>
      <c r="D72" s="19"/>
      <c r="E72" s="19"/>
      <c r="F72" s="19"/>
    </row>
    <row r="73" spans="2:6" s="20" customFormat="1" ht="23.25" customHeight="1">
      <c r="B73" s="19"/>
      <c r="C73" s="19"/>
      <c r="D73" s="19"/>
      <c r="E73" s="19"/>
      <c r="F73" s="19"/>
    </row>
    <row r="74" spans="2:6" s="20" customFormat="1" ht="23.25" customHeight="1">
      <c r="B74" s="19"/>
      <c r="C74" s="19"/>
      <c r="D74" s="19"/>
      <c r="E74" s="19"/>
      <c r="F74" s="19"/>
    </row>
    <row r="75" spans="2:6" s="20" customFormat="1" ht="23.25" customHeight="1">
      <c r="B75" s="19"/>
      <c r="C75" s="19"/>
      <c r="D75" s="19"/>
      <c r="E75" s="19"/>
      <c r="F75" s="19"/>
    </row>
    <row r="76" spans="2:6" s="20" customFormat="1" ht="23.25" customHeight="1">
      <c r="B76" s="19"/>
      <c r="C76" s="19"/>
      <c r="D76" s="19"/>
      <c r="E76" s="19"/>
      <c r="F76" s="19"/>
    </row>
    <row r="77" spans="2:6" s="20" customFormat="1" ht="23.25" customHeight="1">
      <c r="B77" s="19"/>
      <c r="C77" s="19"/>
      <c r="D77" s="19"/>
      <c r="E77" s="19"/>
      <c r="F77" s="19"/>
    </row>
    <row r="78" spans="2:6" s="20" customFormat="1" ht="23.25" customHeight="1">
      <c r="B78" s="19"/>
      <c r="C78" s="19"/>
      <c r="D78" s="19"/>
      <c r="E78" s="19"/>
      <c r="F78" s="19"/>
    </row>
    <row r="79" spans="2:6" s="20" customFormat="1" ht="23.25" customHeight="1">
      <c r="B79" s="19"/>
      <c r="C79" s="19"/>
      <c r="D79" s="19"/>
      <c r="E79" s="19"/>
      <c r="F79" s="19"/>
    </row>
    <row r="80" spans="2:6" s="20" customFormat="1" ht="23.25" customHeight="1">
      <c r="B80" s="19"/>
      <c r="C80" s="19"/>
      <c r="D80" s="19"/>
      <c r="E80" s="19"/>
      <c r="F80" s="19"/>
    </row>
    <row r="81" spans="2:6" s="20" customFormat="1" ht="23.25" customHeight="1">
      <c r="B81" s="19"/>
      <c r="C81" s="19"/>
      <c r="D81" s="19"/>
      <c r="E81" s="19"/>
      <c r="F81" s="19"/>
    </row>
    <row r="82" spans="2:6" s="20" customFormat="1" ht="23.25" customHeight="1">
      <c r="B82" s="19"/>
      <c r="C82" s="19"/>
      <c r="D82" s="19"/>
      <c r="E82" s="19"/>
      <c r="F82" s="19"/>
    </row>
    <row r="83" spans="2:6" s="20" customFormat="1" ht="23.25" customHeight="1">
      <c r="B83" s="19"/>
      <c r="C83" s="19"/>
      <c r="D83" s="19"/>
      <c r="E83" s="19"/>
      <c r="F83" s="19"/>
    </row>
    <row r="84" spans="2:6" s="20" customFormat="1" ht="23.25" customHeight="1">
      <c r="B84" s="19"/>
      <c r="C84" s="19"/>
      <c r="D84" s="19"/>
      <c r="E84" s="19"/>
      <c r="F84" s="19"/>
    </row>
    <row r="85" spans="2:6" s="20" customFormat="1" ht="23.25" customHeight="1">
      <c r="B85" s="19"/>
      <c r="C85" s="19"/>
      <c r="D85" s="19"/>
      <c r="E85" s="19"/>
      <c r="F85" s="19"/>
    </row>
    <row r="86" spans="2:6" s="20" customFormat="1" ht="23.25" customHeight="1">
      <c r="B86" s="19"/>
      <c r="C86" s="19"/>
      <c r="D86" s="19"/>
      <c r="E86" s="19"/>
      <c r="F86" s="19"/>
    </row>
    <row r="87" spans="2:6" s="20" customFormat="1" ht="23.25" customHeight="1">
      <c r="B87" s="19"/>
      <c r="C87" s="19"/>
      <c r="D87" s="19"/>
      <c r="E87" s="19"/>
      <c r="F87" s="19"/>
    </row>
    <row r="88" spans="2:6" s="20" customFormat="1" ht="23.25" customHeight="1">
      <c r="B88" s="19"/>
      <c r="C88" s="19"/>
      <c r="D88" s="19"/>
      <c r="E88" s="19"/>
      <c r="F88" s="19"/>
    </row>
    <row r="89" spans="2:6" s="20" customFormat="1" ht="23.25" customHeight="1">
      <c r="B89" s="19"/>
      <c r="C89" s="19"/>
      <c r="D89" s="19"/>
      <c r="E89" s="19"/>
      <c r="F89" s="19"/>
    </row>
    <row r="90" spans="2:6" s="20" customFormat="1" ht="23.25" customHeight="1">
      <c r="B90" s="19"/>
      <c r="C90" s="19"/>
      <c r="D90" s="19"/>
      <c r="E90" s="19"/>
      <c r="F90" s="19"/>
    </row>
    <row r="91" spans="2:6" s="20" customFormat="1" ht="23.25" customHeight="1">
      <c r="B91" s="19"/>
      <c r="C91" s="19"/>
      <c r="D91" s="19"/>
      <c r="E91" s="19"/>
      <c r="F91" s="19"/>
    </row>
    <row r="92" spans="2:6" s="20" customFormat="1" ht="23.25" customHeight="1">
      <c r="B92" s="19"/>
      <c r="C92" s="19"/>
      <c r="D92" s="19"/>
      <c r="E92" s="19"/>
      <c r="F92" s="19"/>
    </row>
    <row r="93" spans="2:6" s="20" customFormat="1" ht="23.25" customHeight="1">
      <c r="B93" s="19"/>
      <c r="C93" s="19"/>
      <c r="D93" s="19"/>
      <c r="E93" s="19"/>
      <c r="F93" s="19"/>
    </row>
    <row r="94" spans="2:6" s="20" customFormat="1" ht="23.25" customHeight="1">
      <c r="B94" s="19"/>
      <c r="C94" s="19"/>
      <c r="D94" s="19"/>
      <c r="E94" s="19"/>
      <c r="F94" s="19"/>
    </row>
    <row r="95" spans="2:6" s="20" customFormat="1" ht="23.25" customHeight="1">
      <c r="B95" s="19"/>
      <c r="C95" s="19"/>
      <c r="D95" s="19"/>
      <c r="E95" s="19"/>
      <c r="F95" s="19"/>
    </row>
    <row r="96" spans="2:6" s="20" customFormat="1" ht="23.25" customHeight="1">
      <c r="B96" s="19"/>
      <c r="C96" s="19"/>
      <c r="D96" s="19"/>
      <c r="E96" s="19"/>
      <c r="F96" s="19"/>
    </row>
    <row r="97" spans="2:6" s="20" customFormat="1" ht="23.25" customHeight="1">
      <c r="B97" s="19"/>
      <c r="C97" s="19"/>
      <c r="D97" s="19"/>
      <c r="E97" s="19"/>
      <c r="F97" s="19"/>
    </row>
    <row r="98" spans="2:6" s="20" customFormat="1" ht="23.25" customHeight="1">
      <c r="B98" s="19"/>
      <c r="C98" s="19"/>
      <c r="D98" s="19"/>
      <c r="E98" s="19"/>
      <c r="F98" s="19"/>
    </row>
    <row r="99" spans="2:6" s="20" customFormat="1" ht="23.25" customHeight="1">
      <c r="B99" s="19"/>
      <c r="C99" s="19"/>
      <c r="D99" s="19"/>
      <c r="E99" s="19"/>
      <c r="F99" s="19"/>
    </row>
    <row r="100" spans="2:6" s="20" customFormat="1" ht="23.25" customHeight="1">
      <c r="B100" s="19"/>
      <c r="C100" s="19"/>
      <c r="D100" s="19"/>
      <c r="E100" s="19"/>
      <c r="F100" s="19"/>
    </row>
    <row r="101" spans="2:6" s="20" customFormat="1" ht="23.25" customHeight="1">
      <c r="B101" s="19"/>
      <c r="C101" s="19"/>
      <c r="D101" s="19"/>
      <c r="E101" s="19"/>
      <c r="F101" s="19"/>
    </row>
    <row r="102" spans="2:6" s="20" customFormat="1" ht="23.25" customHeight="1">
      <c r="B102" s="19"/>
      <c r="C102" s="19"/>
      <c r="D102" s="19"/>
      <c r="E102" s="19"/>
      <c r="F102" s="19"/>
    </row>
    <row r="103" spans="2:6" s="20" customFormat="1" ht="23.25" customHeight="1">
      <c r="B103" s="19"/>
      <c r="C103" s="19"/>
      <c r="D103" s="19"/>
      <c r="E103" s="19"/>
      <c r="F103" s="19"/>
    </row>
  </sheetData>
  <autoFilter ref="A5:E45"/>
  <mergeCells count="4">
    <mergeCell ref="A1:E1"/>
    <mergeCell ref="A2:E2"/>
    <mergeCell ref="A3:E3"/>
    <mergeCell ref="D47:E47"/>
  </mergeCells>
  <pageMargins left="1.17" right="0.70866141732283472" top="0.47" bottom="0.56000000000000005" header="0.31496062992125984" footer="0.31496062992125984"/>
  <pageSetup paperSize="9" orientation="landscape"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workbookViewId="0">
      <pane xSplit="2" ySplit="6" topLeftCell="C7" activePane="bottomRight" state="frozen"/>
      <selection activeCell="B36" sqref="B36"/>
      <selection pane="topRight" activeCell="B36" sqref="B36"/>
      <selection pane="bottomLeft" activeCell="B36" sqref="B36"/>
      <selection pane="bottomRight" activeCell="F60" sqref="F60"/>
    </sheetView>
  </sheetViews>
  <sheetFormatPr defaultRowHeight="15.75"/>
  <cols>
    <col min="1" max="1" width="9.28515625" style="50" customWidth="1"/>
    <col min="2" max="2" width="45.28515625" style="49" customWidth="1"/>
    <col min="3" max="4" width="18.140625" style="49" customWidth="1"/>
    <col min="5" max="5" width="16.5703125" style="49" customWidth="1"/>
    <col min="6" max="6" width="19.140625" style="49" customWidth="1"/>
    <col min="7" max="8" width="9.140625" style="49"/>
    <col min="9" max="9" width="9.140625" style="178"/>
    <col min="10" max="16384" width="9.140625" style="49"/>
  </cols>
  <sheetData>
    <row r="1" spans="1:9" s="24" customFormat="1" ht="17.25" customHeight="1">
      <c r="A1" s="434" t="s">
        <v>497</v>
      </c>
      <c r="B1" s="434"/>
      <c r="C1" s="434"/>
      <c r="D1" s="434"/>
      <c r="E1" s="434"/>
      <c r="F1" s="434"/>
      <c r="I1" s="175"/>
    </row>
    <row r="2" spans="1:9" s="24" customFormat="1" ht="36.75" customHeight="1">
      <c r="A2" s="434" t="s">
        <v>388</v>
      </c>
      <c r="B2" s="434"/>
      <c r="C2" s="434"/>
      <c r="D2" s="434"/>
      <c r="E2" s="434"/>
      <c r="F2" s="434"/>
      <c r="I2" s="175"/>
    </row>
    <row r="3" spans="1:9" s="60" customFormat="1" ht="18.75" customHeight="1">
      <c r="A3" s="387" t="s">
        <v>434</v>
      </c>
      <c r="B3" s="387"/>
      <c r="C3" s="387"/>
      <c r="D3" s="387"/>
      <c r="E3" s="387"/>
      <c r="F3" s="387"/>
      <c r="I3" s="175"/>
    </row>
    <row r="4" spans="1:9" s="24" customFormat="1" ht="18" customHeight="1">
      <c r="A4" s="22"/>
      <c r="B4" s="99"/>
      <c r="F4" s="22"/>
      <c r="I4" s="175"/>
    </row>
    <row r="5" spans="1:9" s="22" customFormat="1" ht="20.25" customHeight="1">
      <c r="A5" s="437" t="s">
        <v>1</v>
      </c>
      <c r="B5" s="438" t="s">
        <v>2</v>
      </c>
      <c r="C5" s="437" t="s">
        <v>389</v>
      </c>
      <c r="D5" s="440" t="s">
        <v>339</v>
      </c>
      <c r="E5" s="441"/>
      <c r="F5" s="437" t="s">
        <v>4</v>
      </c>
      <c r="I5" s="176"/>
    </row>
    <row r="6" spans="1:9" s="22" customFormat="1" ht="53.25" customHeight="1">
      <c r="A6" s="437"/>
      <c r="B6" s="438"/>
      <c r="C6" s="437"/>
      <c r="D6" s="161" t="s">
        <v>390</v>
      </c>
      <c r="E6" s="161" t="s">
        <v>391</v>
      </c>
      <c r="F6" s="437"/>
      <c r="I6" s="176"/>
    </row>
    <row r="7" spans="1:9" s="52" customFormat="1" ht="22.5" customHeight="1">
      <c r="A7" s="101" t="s">
        <v>7</v>
      </c>
      <c r="B7" s="51" t="s">
        <v>392</v>
      </c>
      <c r="C7" s="51">
        <f>C8+C13+C15+C18+C20+C26</f>
        <v>2856</v>
      </c>
      <c r="D7" s="51">
        <f t="shared" ref="D7:E7" si="0">D8+D13+D15+D18+D20+D26</f>
        <v>2210</v>
      </c>
      <c r="E7" s="51">
        <f t="shared" si="0"/>
        <v>646</v>
      </c>
      <c r="F7" s="162"/>
      <c r="G7" s="96"/>
      <c r="I7" s="177"/>
    </row>
    <row r="8" spans="1:9" s="52" customFormat="1" ht="22.5" customHeight="1">
      <c r="A8" s="90">
        <v>1</v>
      </c>
      <c r="B8" s="54" t="s">
        <v>190</v>
      </c>
      <c r="C8" s="54">
        <f>SUM(C9:C12)</f>
        <v>672</v>
      </c>
      <c r="D8" s="54">
        <f t="shared" ref="D8:E8" si="1">SUM(D9:D12)</f>
        <v>520</v>
      </c>
      <c r="E8" s="54">
        <f t="shared" si="1"/>
        <v>152</v>
      </c>
      <c r="F8" s="163"/>
      <c r="G8" s="96"/>
      <c r="I8" s="177"/>
    </row>
    <row r="9" spans="1:9" ht="22.5" customHeight="1">
      <c r="A9" s="88" t="s">
        <v>30</v>
      </c>
      <c r="B9" s="53" t="s">
        <v>191</v>
      </c>
      <c r="C9" s="53">
        <f>SUM(D9:E9)</f>
        <v>168</v>
      </c>
      <c r="D9" s="53">
        <v>130</v>
      </c>
      <c r="E9" s="53">
        <v>38</v>
      </c>
      <c r="F9" s="164"/>
      <c r="G9" s="59"/>
    </row>
    <row r="10" spans="1:9" ht="22.5" customHeight="1">
      <c r="A10" s="88" t="s">
        <v>30</v>
      </c>
      <c r="B10" s="53" t="s">
        <v>348</v>
      </c>
      <c r="C10" s="53">
        <f t="shared" ref="C10:C12" si="2">SUM(D10:E10)</f>
        <v>168</v>
      </c>
      <c r="D10" s="53">
        <v>130</v>
      </c>
      <c r="E10" s="53">
        <v>38</v>
      </c>
      <c r="F10" s="164"/>
      <c r="G10" s="59"/>
    </row>
    <row r="11" spans="1:9" ht="22.5" customHeight="1">
      <c r="A11" s="88" t="s">
        <v>30</v>
      </c>
      <c r="B11" s="53" t="s">
        <v>347</v>
      </c>
      <c r="C11" s="53">
        <f t="shared" si="2"/>
        <v>168</v>
      </c>
      <c r="D11" s="53">
        <v>130</v>
      </c>
      <c r="E11" s="53">
        <v>38</v>
      </c>
      <c r="F11" s="164"/>
      <c r="G11" s="59"/>
    </row>
    <row r="12" spans="1:9" ht="22.5" customHeight="1">
      <c r="A12" s="88" t="s">
        <v>30</v>
      </c>
      <c r="B12" s="53" t="s">
        <v>366</v>
      </c>
      <c r="C12" s="53">
        <f t="shared" si="2"/>
        <v>168</v>
      </c>
      <c r="D12" s="53">
        <v>130</v>
      </c>
      <c r="E12" s="53">
        <v>38</v>
      </c>
      <c r="F12" s="164"/>
      <c r="G12" s="59"/>
    </row>
    <row r="13" spans="1:9" s="165" customFormat="1" ht="22.5" customHeight="1">
      <c r="A13" s="90">
        <v>2</v>
      </c>
      <c r="B13" s="54" t="s">
        <v>367</v>
      </c>
      <c r="C13" s="54">
        <f>C14</f>
        <v>168</v>
      </c>
      <c r="D13" s="54">
        <f t="shared" ref="D13:E13" si="3">D14</f>
        <v>130</v>
      </c>
      <c r="E13" s="54">
        <f t="shared" si="3"/>
        <v>38</v>
      </c>
      <c r="F13" s="163"/>
      <c r="G13" s="96"/>
      <c r="I13" s="179"/>
    </row>
    <row r="14" spans="1:9" s="50" customFormat="1" ht="22.5" customHeight="1">
      <c r="A14" s="88" t="s">
        <v>30</v>
      </c>
      <c r="B14" s="53" t="s">
        <v>368</v>
      </c>
      <c r="C14" s="53">
        <f>SUM(D14:E14)</f>
        <v>168</v>
      </c>
      <c r="D14" s="53">
        <v>130</v>
      </c>
      <c r="E14" s="53">
        <v>38</v>
      </c>
      <c r="F14" s="164"/>
      <c r="G14" s="59"/>
      <c r="I14" s="180"/>
    </row>
    <row r="15" spans="1:9" s="165" customFormat="1" ht="22.5" customHeight="1">
      <c r="A15" s="90">
        <v>3</v>
      </c>
      <c r="B15" s="54" t="s">
        <v>79</v>
      </c>
      <c r="C15" s="54">
        <f>SUM(C16:C17)</f>
        <v>336</v>
      </c>
      <c r="D15" s="54">
        <f t="shared" ref="D15:E15" si="4">SUM(D16:D17)</f>
        <v>260</v>
      </c>
      <c r="E15" s="54">
        <f t="shared" si="4"/>
        <v>76</v>
      </c>
      <c r="F15" s="54"/>
      <c r="G15" s="96"/>
      <c r="I15" s="179"/>
    </row>
    <row r="16" spans="1:9" s="50" customFormat="1" ht="22.5" customHeight="1">
      <c r="A16" s="88" t="s">
        <v>30</v>
      </c>
      <c r="B16" s="53" t="s">
        <v>343</v>
      </c>
      <c r="C16" s="53">
        <f t="shared" ref="C16:C17" si="5">SUM(D16:E16)</f>
        <v>168</v>
      </c>
      <c r="D16" s="53">
        <v>130</v>
      </c>
      <c r="E16" s="53">
        <v>38</v>
      </c>
      <c r="F16" s="53"/>
      <c r="G16" s="59"/>
      <c r="I16" s="180"/>
    </row>
    <row r="17" spans="1:9" s="50" customFormat="1" ht="22.5" customHeight="1">
      <c r="A17" s="88" t="s">
        <v>30</v>
      </c>
      <c r="B17" s="53" t="s">
        <v>350</v>
      </c>
      <c r="C17" s="53">
        <f t="shared" si="5"/>
        <v>168</v>
      </c>
      <c r="D17" s="53">
        <v>130</v>
      </c>
      <c r="E17" s="53">
        <v>38</v>
      </c>
      <c r="F17" s="164"/>
      <c r="G17" s="59"/>
      <c r="I17" s="180"/>
    </row>
    <row r="18" spans="1:9" s="52" customFormat="1" ht="22.5" customHeight="1">
      <c r="A18" s="90">
        <v>4</v>
      </c>
      <c r="B18" s="54" t="s">
        <v>141</v>
      </c>
      <c r="C18" s="54">
        <f>C19</f>
        <v>168</v>
      </c>
      <c r="D18" s="54">
        <f t="shared" ref="D18:E18" si="6">D19</f>
        <v>130</v>
      </c>
      <c r="E18" s="54">
        <f t="shared" si="6"/>
        <v>38</v>
      </c>
      <c r="F18" s="163"/>
      <c r="G18" s="96"/>
      <c r="I18" s="177"/>
    </row>
    <row r="19" spans="1:9" s="50" customFormat="1" ht="22.5" customHeight="1">
      <c r="A19" s="88" t="s">
        <v>30</v>
      </c>
      <c r="B19" s="53" t="s">
        <v>240</v>
      </c>
      <c r="C19" s="53">
        <f>SUM(D19:E19)</f>
        <v>168</v>
      </c>
      <c r="D19" s="53">
        <v>130</v>
      </c>
      <c r="E19" s="53">
        <v>38</v>
      </c>
      <c r="F19" s="53"/>
      <c r="G19" s="59"/>
      <c r="I19" s="180"/>
    </row>
    <row r="20" spans="1:9" s="52" customFormat="1" ht="22.5" customHeight="1">
      <c r="A20" s="85">
        <v>5</v>
      </c>
      <c r="B20" s="86" t="s">
        <v>98</v>
      </c>
      <c r="C20" s="86">
        <f>SUM(C21:C25)</f>
        <v>840</v>
      </c>
      <c r="D20" s="86">
        <f t="shared" ref="D20:E20" si="7">SUM(D21:D25)</f>
        <v>650</v>
      </c>
      <c r="E20" s="86">
        <f t="shared" si="7"/>
        <v>190</v>
      </c>
      <c r="F20" s="181"/>
      <c r="G20" s="96"/>
      <c r="I20" s="177"/>
    </row>
    <row r="21" spans="1:9" ht="22.5" customHeight="1">
      <c r="A21" s="88" t="s">
        <v>30</v>
      </c>
      <c r="B21" s="53" t="s">
        <v>130</v>
      </c>
      <c r="C21" s="53">
        <f t="shared" ref="C21:C25" si="8">SUM(D21:E21)</f>
        <v>168</v>
      </c>
      <c r="D21" s="53">
        <v>130</v>
      </c>
      <c r="E21" s="53">
        <v>38</v>
      </c>
      <c r="F21" s="164"/>
      <c r="G21" s="59"/>
    </row>
    <row r="22" spans="1:9" ht="22.5" customHeight="1">
      <c r="A22" s="88" t="s">
        <v>30</v>
      </c>
      <c r="B22" s="53" t="s">
        <v>217</v>
      </c>
      <c r="C22" s="53">
        <f t="shared" si="8"/>
        <v>168</v>
      </c>
      <c r="D22" s="53">
        <v>130</v>
      </c>
      <c r="E22" s="53">
        <v>38</v>
      </c>
      <c r="F22" s="164"/>
      <c r="G22" s="59"/>
    </row>
    <row r="23" spans="1:9" ht="22.5" customHeight="1">
      <c r="A23" s="88" t="s">
        <v>30</v>
      </c>
      <c r="B23" s="53" t="s">
        <v>353</v>
      </c>
      <c r="C23" s="53">
        <f t="shared" si="8"/>
        <v>168</v>
      </c>
      <c r="D23" s="53">
        <v>130</v>
      </c>
      <c r="E23" s="53">
        <v>38</v>
      </c>
      <c r="F23" s="164"/>
      <c r="G23" s="59"/>
    </row>
    <row r="24" spans="1:9" ht="22.5" customHeight="1">
      <c r="A24" s="88" t="s">
        <v>30</v>
      </c>
      <c r="B24" s="53" t="s">
        <v>351</v>
      </c>
      <c r="C24" s="53">
        <f t="shared" si="8"/>
        <v>168</v>
      </c>
      <c r="D24" s="53">
        <v>130</v>
      </c>
      <c r="E24" s="53">
        <v>38</v>
      </c>
      <c r="F24" s="164"/>
      <c r="G24" s="59"/>
    </row>
    <row r="25" spans="1:9" ht="22.5" customHeight="1">
      <c r="A25" s="88" t="s">
        <v>30</v>
      </c>
      <c r="B25" s="53" t="s">
        <v>352</v>
      </c>
      <c r="C25" s="53">
        <f t="shared" si="8"/>
        <v>168</v>
      </c>
      <c r="D25" s="53">
        <v>130</v>
      </c>
      <c r="E25" s="53">
        <v>38</v>
      </c>
      <c r="F25" s="164"/>
      <c r="G25" s="59"/>
    </row>
    <row r="26" spans="1:9" s="165" customFormat="1" ht="22.5" customHeight="1">
      <c r="A26" s="90">
        <v>6</v>
      </c>
      <c r="B26" s="54" t="s">
        <v>104</v>
      </c>
      <c r="C26" s="54">
        <f>SUM(C27:C30)</f>
        <v>672</v>
      </c>
      <c r="D26" s="54">
        <f t="shared" ref="D26:E26" si="9">SUM(D27:D30)</f>
        <v>520</v>
      </c>
      <c r="E26" s="54">
        <f t="shared" si="9"/>
        <v>152</v>
      </c>
      <c r="F26" s="163"/>
      <c r="G26" s="96"/>
      <c r="I26" s="179"/>
    </row>
    <row r="27" spans="1:9" ht="22.5" customHeight="1">
      <c r="A27" s="88" t="s">
        <v>30</v>
      </c>
      <c r="B27" s="53" t="s">
        <v>106</v>
      </c>
      <c r="C27" s="53">
        <f t="shared" ref="C27:C30" si="10">SUM(D27:E27)</f>
        <v>168</v>
      </c>
      <c r="D27" s="53">
        <v>130</v>
      </c>
      <c r="E27" s="53">
        <v>38</v>
      </c>
      <c r="F27" s="164"/>
      <c r="G27" s="59"/>
    </row>
    <row r="28" spans="1:9" ht="22.5" customHeight="1">
      <c r="A28" s="88" t="s">
        <v>30</v>
      </c>
      <c r="B28" s="53" t="s">
        <v>356</v>
      </c>
      <c r="C28" s="53">
        <f t="shared" si="10"/>
        <v>168</v>
      </c>
      <c r="D28" s="53">
        <v>130</v>
      </c>
      <c r="E28" s="53">
        <v>38</v>
      </c>
      <c r="F28" s="164"/>
      <c r="G28" s="59"/>
    </row>
    <row r="29" spans="1:9" ht="22.5" customHeight="1">
      <c r="A29" s="88" t="s">
        <v>30</v>
      </c>
      <c r="B29" s="53" t="s">
        <v>369</v>
      </c>
      <c r="C29" s="53">
        <f t="shared" si="10"/>
        <v>168</v>
      </c>
      <c r="D29" s="53">
        <v>130</v>
      </c>
      <c r="E29" s="53">
        <v>38</v>
      </c>
      <c r="F29" s="164"/>
      <c r="G29" s="59"/>
    </row>
    <row r="30" spans="1:9" ht="22.5" customHeight="1">
      <c r="A30" s="88" t="s">
        <v>30</v>
      </c>
      <c r="B30" s="53" t="s">
        <v>370</v>
      </c>
      <c r="C30" s="53">
        <f t="shared" si="10"/>
        <v>168</v>
      </c>
      <c r="D30" s="53">
        <v>130</v>
      </c>
      <c r="E30" s="53">
        <v>38</v>
      </c>
      <c r="F30" s="164"/>
      <c r="G30" s="59"/>
    </row>
    <row r="31" spans="1:9" s="52" customFormat="1" ht="22.5" customHeight="1">
      <c r="A31" s="90" t="s">
        <v>17</v>
      </c>
      <c r="B31" s="54" t="s">
        <v>242</v>
      </c>
      <c r="C31" s="54">
        <f>SUM(C32:C43)</f>
        <v>2016</v>
      </c>
      <c r="D31" s="54">
        <f t="shared" ref="D31:E31" si="11">SUM(D32:D43)</f>
        <v>1560</v>
      </c>
      <c r="E31" s="54">
        <f t="shared" si="11"/>
        <v>456</v>
      </c>
      <c r="F31" s="163"/>
      <c r="G31" s="96"/>
      <c r="I31" s="177"/>
    </row>
    <row r="32" spans="1:9" ht="22.5" customHeight="1">
      <c r="A32" s="88">
        <v>1</v>
      </c>
      <c r="B32" s="53" t="s">
        <v>393</v>
      </c>
      <c r="C32" s="53">
        <f>SUM(D32:E32)</f>
        <v>168</v>
      </c>
      <c r="D32" s="53">
        <v>130</v>
      </c>
      <c r="E32" s="53">
        <v>38</v>
      </c>
      <c r="F32" s="164"/>
      <c r="G32" s="59"/>
    </row>
    <row r="33" spans="1:9" ht="22.5" customHeight="1">
      <c r="A33" s="88">
        <v>2</v>
      </c>
      <c r="B33" s="53" t="s">
        <v>243</v>
      </c>
      <c r="C33" s="53">
        <f t="shared" ref="C33:C43" si="12">SUM(D33:E33)</f>
        <v>168</v>
      </c>
      <c r="D33" s="53">
        <v>130</v>
      </c>
      <c r="E33" s="53">
        <v>38</v>
      </c>
      <c r="F33" s="164"/>
      <c r="G33" s="59"/>
    </row>
    <row r="34" spans="1:9" ht="22.5" customHeight="1">
      <c r="A34" s="88">
        <v>3</v>
      </c>
      <c r="B34" s="53" t="s">
        <v>394</v>
      </c>
      <c r="C34" s="53">
        <f t="shared" si="12"/>
        <v>168</v>
      </c>
      <c r="D34" s="53">
        <v>130</v>
      </c>
      <c r="E34" s="53">
        <v>38</v>
      </c>
      <c r="F34" s="164"/>
      <c r="G34" s="59"/>
    </row>
    <row r="35" spans="1:9" ht="22.5" customHeight="1">
      <c r="A35" s="88">
        <v>4</v>
      </c>
      <c r="B35" s="53" t="s">
        <v>395</v>
      </c>
      <c r="C35" s="53">
        <f t="shared" si="12"/>
        <v>168</v>
      </c>
      <c r="D35" s="53">
        <v>130</v>
      </c>
      <c r="E35" s="53">
        <v>38</v>
      </c>
      <c r="F35" s="164"/>
      <c r="G35" s="59"/>
    </row>
    <row r="36" spans="1:9" ht="22.5" customHeight="1">
      <c r="A36" s="88">
        <v>5</v>
      </c>
      <c r="B36" s="53" t="s">
        <v>264</v>
      </c>
      <c r="C36" s="53">
        <f t="shared" si="12"/>
        <v>168</v>
      </c>
      <c r="D36" s="53">
        <v>130</v>
      </c>
      <c r="E36" s="53">
        <v>38</v>
      </c>
      <c r="F36" s="164"/>
      <c r="G36" s="59"/>
    </row>
    <row r="37" spans="1:9" ht="22.5" customHeight="1">
      <c r="A37" s="88">
        <v>6</v>
      </c>
      <c r="B37" s="53" t="s">
        <v>245</v>
      </c>
      <c r="C37" s="53">
        <f t="shared" si="12"/>
        <v>168</v>
      </c>
      <c r="D37" s="53">
        <v>130</v>
      </c>
      <c r="E37" s="53">
        <v>38</v>
      </c>
      <c r="F37" s="164"/>
      <c r="G37" s="59"/>
    </row>
    <row r="38" spans="1:9" ht="22.5" customHeight="1">
      <c r="A38" s="88">
        <v>7</v>
      </c>
      <c r="B38" s="53" t="s">
        <v>396</v>
      </c>
      <c r="C38" s="53">
        <f t="shared" si="12"/>
        <v>168</v>
      </c>
      <c r="D38" s="53">
        <v>130</v>
      </c>
      <c r="E38" s="53">
        <v>38</v>
      </c>
      <c r="F38" s="164"/>
      <c r="G38" s="59"/>
    </row>
    <row r="39" spans="1:9" ht="22.5" customHeight="1">
      <c r="A39" s="88">
        <v>8</v>
      </c>
      <c r="B39" s="53" t="s">
        <v>397</v>
      </c>
      <c r="C39" s="53">
        <f t="shared" si="12"/>
        <v>168</v>
      </c>
      <c r="D39" s="53">
        <v>130</v>
      </c>
      <c r="E39" s="53">
        <v>38</v>
      </c>
      <c r="F39" s="164"/>
      <c r="G39" s="59"/>
    </row>
    <row r="40" spans="1:9" ht="22.5" customHeight="1">
      <c r="A40" s="88">
        <v>9</v>
      </c>
      <c r="B40" s="53" t="s">
        <v>246</v>
      </c>
      <c r="C40" s="53">
        <f t="shared" si="12"/>
        <v>168</v>
      </c>
      <c r="D40" s="53">
        <v>130</v>
      </c>
      <c r="E40" s="53">
        <v>38</v>
      </c>
      <c r="F40" s="164"/>
      <c r="G40" s="59"/>
    </row>
    <row r="41" spans="1:9" ht="22.5" customHeight="1">
      <c r="A41" s="88">
        <v>10</v>
      </c>
      <c r="B41" s="53" t="s">
        <v>265</v>
      </c>
      <c r="C41" s="53">
        <f t="shared" si="12"/>
        <v>168</v>
      </c>
      <c r="D41" s="53">
        <v>130</v>
      </c>
      <c r="E41" s="53">
        <v>38</v>
      </c>
      <c r="F41" s="164"/>
      <c r="G41" s="59"/>
    </row>
    <row r="42" spans="1:9" ht="22.5" customHeight="1">
      <c r="A42" s="88">
        <v>11</v>
      </c>
      <c r="B42" s="53" t="s">
        <v>263</v>
      </c>
      <c r="C42" s="53">
        <f t="shared" si="12"/>
        <v>168</v>
      </c>
      <c r="D42" s="53">
        <v>130</v>
      </c>
      <c r="E42" s="53">
        <v>38</v>
      </c>
      <c r="F42" s="164"/>
      <c r="G42" s="59"/>
    </row>
    <row r="43" spans="1:9" ht="22.5" customHeight="1">
      <c r="A43" s="88">
        <v>12</v>
      </c>
      <c r="B43" s="53" t="s">
        <v>247</v>
      </c>
      <c r="C43" s="53">
        <f t="shared" si="12"/>
        <v>168</v>
      </c>
      <c r="D43" s="53">
        <v>130</v>
      </c>
      <c r="E43" s="53">
        <v>38</v>
      </c>
      <c r="F43" s="164"/>
      <c r="G43" s="59"/>
    </row>
    <row r="44" spans="1:9" s="52" customFormat="1" ht="22.5" customHeight="1">
      <c r="A44" s="90" t="s">
        <v>21</v>
      </c>
      <c r="B44" s="54" t="s">
        <v>398</v>
      </c>
      <c r="C44" s="54">
        <f>SUM(C45:C50)</f>
        <v>1008</v>
      </c>
      <c r="D44" s="54">
        <f t="shared" ref="D44:E44" si="13">SUM(D45:D50)</f>
        <v>780</v>
      </c>
      <c r="E44" s="54">
        <f t="shared" si="13"/>
        <v>228</v>
      </c>
      <c r="F44" s="163"/>
      <c r="G44" s="96"/>
      <c r="I44" s="177"/>
    </row>
    <row r="45" spans="1:9" s="50" customFormat="1" ht="22.5" customHeight="1">
      <c r="A45" s="88">
        <v>1</v>
      </c>
      <c r="B45" s="53" t="s">
        <v>399</v>
      </c>
      <c r="C45" s="53">
        <f t="shared" ref="C45:C54" si="14">SUM(D45:E45)</f>
        <v>168</v>
      </c>
      <c r="D45" s="53">
        <v>130</v>
      </c>
      <c r="E45" s="53">
        <v>38</v>
      </c>
      <c r="F45" s="164"/>
      <c r="G45" s="59"/>
      <c r="I45" s="180"/>
    </row>
    <row r="46" spans="1:9" ht="22.5" customHeight="1">
      <c r="A46" s="88">
        <v>2</v>
      </c>
      <c r="B46" s="53" t="s">
        <v>400</v>
      </c>
      <c r="C46" s="53">
        <f t="shared" si="14"/>
        <v>168</v>
      </c>
      <c r="D46" s="53">
        <v>130</v>
      </c>
      <c r="E46" s="53">
        <v>38</v>
      </c>
      <c r="F46" s="164"/>
      <c r="G46" s="59"/>
    </row>
    <row r="47" spans="1:9" ht="22.5" customHeight="1">
      <c r="A47" s="88">
        <v>3</v>
      </c>
      <c r="B47" s="53" t="s">
        <v>258</v>
      </c>
      <c r="C47" s="53">
        <f t="shared" si="14"/>
        <v>168</v>
      </c>
      <c r="D47" s="53">
        <v>130</v>
      </c>
      <c r="E47" s="53">
        <v>38</v>
      </c>
      <c r="F47" s="164"/>
      <c r="G47" s="59"/>
    </row>
    <row r="48" spans="1:9" ht="22.5" customHeight="1">
      <c r="A48" s="88">
        <v>4</v>
      </c>
      <c r="B48" s="53" t="s">
        <v>259</v>
      </c>
      <c r="C48" s="53">
        <f t="shared" si="14"/>
        <v>168</v>
      </c>
      <c r="D48" s="53">
        <v>130</v>
      </c>
      <c r="E48" s="53">
        <v>38</v>
      </c>
      <c r="F48" s="164"/>
      <c r="G48" s="59"/>
    </row>
    <row r="49" spans="1:9" s="50" customFormat="1" ht="22.5" customHeight="1">
      <c r="A49" s="88">
        <v>5</v>
      </c>
      <c r="B49" s="53" t="s">
        <v>401</v>
      </c>
      <c r="C49" s="53">
        <f t="shared" si="14"/>
        <v>168</v>
      </c>
      <c r="D49" s="53">
        <v>130</v>
      </c>
      <c r="E49" s="53">
        <v>38</v>
      </c>
      <c r="F49" s="164"/>
      <c r="G49" s="59"/>
      <c r="I49" s="180"/>
    </row>
    <row r="50" spans="1:9" s="50" customFormat="1" ht="22.5" customHeight="1">
      <c r="A50" s="182">
        <v>6</v>
      </c>
      <c r="B50" s="183" t="s">
        <v>260</v>
      </c>
      <c r="C50" s="183">
        <f t="shared" si="14"/>
        <v>168</v>
      </c>
      <c r="D50" s="53">
        <v>130</v>
      </c>
      <c r="E50" s="53">
        <v>38</v>
      </c>
      <c r="F50" s="184"/>
      <c r="G50" s="59"/>
      <c r="I50" s="180"/>
    </row>
    <row r="51" spans="1:9" s="165" customFormat="1" ht="22.5" customHeight="1">
      <c r="A51" s="90" t="s">
        <v>23</v>
      </c>
      <c r="B51" s="54" t="s">
        <v>402</v>
      </c>
      <c r="C51" s="54">
        <f t="shared" ref="C51:E51" si="15">SUM(C52:C54)</f>
        <v>3000</v>
      </c>
      <c r="D51" s="54">
        <f t="shared" si="15"/>
        <v>3000</v>
      </c>
      <c r="E51" s="54">
        <f t="shared" si="15"/>
        <v>0</v>
      </c>
      <c r="F51" s="163"/>
      <c r="G51" s="96"/>
      <c r="I51" s="179"/>
    </row>
    <row r="52" spans="1:9" s="50" customFormat="1" ht="22.5" customHeight="1">
      <c r="A52" s="88">
        <v>1</v>
      </c>
      <c r="B52" s="53" t="s">
        <v>403</v>
      </c>
      <c r="C52" s="183">
        <f t="shared" si="14"/>
        <v>1000</v>
      </c>
      <c r="D52" s="53">
        <v>1000</v>
      </c>
      <c r="E52" s="53">
        <v>0</v>
      </c>
      <c r="F52" s="164"/>
      <c r="G52" s="59"/>
      <c r="I52" s="180"/>
    </row>
    <row r="53" spans="1:9" s="50" customFormat="1" ht="22.5" customHeight="1">
      <c r="A53" s="88">
        <v>2</v>
      </c>
      <c r="B53" s="53" t="s">
        <v>404</v>
      </c>
      <c r="C53" s="183">
        <f t="shared" si="14"/>
        <v>1000</v>
      </c>
      <c r="D53" s="53">
        <v>1000</v>
      </c>
      <c r="E53" s="53">
        <v>0</v>
      </c>
      <c r="F53" s="164"/>
      <c r="G53" s="59"/>
      <c r="I53" s="180"/>
    </row>
    <row r="54" spans="1:9" s="50" customFormat="1" ht="22.5" customHeight="1">
      <c r="A54" s="92">
        <v>3</v>
      </c>
      <c r="B54" s="93" t="s">
        <v>405</v>
      </c>
      <c r="C54" s="93">
        <f t="shared" si="14"/>
        <v>1000</v>
      </c>
      <c r="D54" s="53">
        <v>1000</v>
      </c>
      <c r="E54" s="53">
        <v>0</v>
      </c>
      <c r="F54" s="57"/>
      <c r="G54" s="59"/>
      <c r="I54" s="180"/>
    </row>
    <row r="55" spans="1:9" s="52" customFormat="1" ht="22.5" customHeight="1">
      <c r="A55" s="41"/>
      <c r="B55" s="41" t="s">
        <v>188</v>
      </c>
      <c r="C55" s="43">
        <f t="shared" ref="C55:E55" si="16">+C7+C31+C44+C51</f>
        <v>8880</v>
      </c>
      <c r="D55" s="43">
        <f t="shared" si="16"/>
        <v>7550</v>
      </c>
      <c r="E55" s="43">
        <f t="shared" si="16"/>
        <v>1330</v>
      </c>
      <c r="F55" s="166"/>
      <c r="I55" s="177"/>
    </row>
    <row r="56" spans="1:9" s="50" customFormat="1" ht="15" customHeight="1">
      <c r="B56" s="49"/>
      <c r="C56" s="49"/>
      <c r="D56" s="49"/>
      <c r="E56" s="49"/>
      <c r="F56" s="49"/>
      <c r="G56" s="49"/>
      <c r="I56" s="180"/>
    </row>
    <row r="57" spans="1:9" s="50" customFormat="1" ht="18" customHeight="1">
      <c r="B57" s="185"/>
      <c r="C57" s="49"/>
      <c r="D57" s="436" t="s">
        <v>446</v>
      </c>
      <c r="E57" s="436"/>
      <c r="F57" s="436"/>
      <c r="G57" s="49"/>
      <c r="I57" s="180"/>
    </row>
    <row r="58" spans="1:9" s="109" customFormat="1" ht="36" customHeight="1">
      <c r="B58" s="59"/>
      <c r="C58" s="59"/>
      <c r="D58" s="59"/>
      <c r="E58" s="59"/>
      <c r="F58" s="59"/>
      <c r="I58" s="186"/>
    </row>
    <row r="59" spans="1:9" s="109" customFormat="1" ht="25.5" customHeight="1">
      <c r="B59" s="59"/>
      <c r="C59" s="59"/>
      <c r="D59" s="59"/>
      <c r="E59" s="59"/>
      <c r="F59" s="59"/>
      <c r="I59" s="186"/>
    </row>
    <row r="60" spans="1:9" s="50" customFormat="1" ht="23.25" customHeight="1">
      <c r="B60" s="49"/>
      <c r="C60" s="49"/>
      <c r="D60" s="49"/>
      <c r="E60" s="49"/>
      <c r="F60" s="49"/>
      <c r="G60" s="49"/>
      <c r="I60" s="180"/>
    </row>
    <row r="61" spans="1:9" s="50" customFormat="1" ht="23.25" customHeight="1">
      <c r="B61" s="49"/>
      <c r="C61" s="49"/>
      <c r="D61" s="49"/>
      <c r="E61" s="49"/>
      <c r="F61" s="49"/>
      <c r="G61" s="49"/>
      <c r="I61" s="180"/>
    </row>
    <row r="62" spans="1:9" s="50" customFormat="1" ht="23.25" customHeight="1">
      <c r="B62" s="49"/>
      <c r="C62" s="49"/>
      <c r="D62" s="49"/>
      <c r="E62" s="49"/>
      <c r="F62" s="49"/>
      <c r="G62" s="49"/>
      <c r="I62" s="180"/>
    </row>
    <row r="63" spans="1:9" s="50" customFormat="1" ht="23.25" customHeight="1">
      <c r="B63" s="49"/>
      <c r="C63" s="49"/>
      <c r="D63" s="49"/>
      <c r="E63" s="49"/>
      <c r="F63" s="49"/>
      <c r="G63" s="49"/>
      <c r="I63" s="180"/>
    </row>
    <row r="64" spans="1:9" s="50" customFormat="1" ht="23.25" customHeight="1">
      <c r="B64" s="49"/>
      <c r="C64" s="49"/>
      <c r="D64" s="49"/>
      <c r="E64" s="49"/>
      <c r="F64" s="49"/>
      <c r="G64" s="49"/>
      <c r="I64" s="180"/>
    </row>
    <row r="65" spans="2:9" s="50" customFormat="1" ht="23.25" customHeight="1">
      <c r="B65" s="49"/>
      <c r="C65" s="49"/>
      <c r="D65" s="49"/>
      <c r="E65" s="49"/>
      <c r="F65" s="49"/>
      <c r="G65" s="49"/>
      <c r="I65" s="180"/>
    </row>
    <row r="66" spans="2:9" s="50" customFormat="1" ht="23.25" customHeight="1">
      <c r="B66" s="49"/>
      <c r="C66" s="49"/>
      <c r="D66" s="49"/>
      <c r="E66" s="49"/>
      <c r="F66" s="49"/>
      <c r="G66" s="49"/>
      <c r="I66" s="180"/>
    </row>
    <row r="67" spans="2:9" s="50" customFormat="1" ht="23.25" customHeight="1">
      <c r="B67" s="49"/>
      <c r="C67" s="49"/>
      <c r="D67" s="49"/>
      <c r="E67" s="49"/>
      <c r="F67" s="49"/>
      <c r="G67" s="49"/>
      <c r="I67" s="180"/>
    </row>
    <row r="68" spans="2:9" s="50" customFormat="1" ht="23.25" customHeight="1">
      <c r="B68" s="49"/>
      <c r="C68" s="49"/>
      <c r="D68" s="49"/>
      <c r="E68" s="49"/>
      <c r="F68" s="49"/>
      <c r="G68" s="49"/>
      <c r="I68" s="180"/>
    </row>
    <row r="69" spans="2:9" s="50" customFormat="1" ht="23.25" customHeight="1">
      <c r="B69" s="49"/>
      <c r="C69" s="49"/>
      <c r="D69" s="49"/>
      <c r="E69" s="49"/>
      <c r="F69" s="49"/>
      <c r="G69" s="49"/>
      <c r="I69" s="180"/>
    </row>
    <row r="70" spans="2:9" s="50" customFormat="1" ht="23.25" customHeight="1">
      <c r="B70" s="49"/>
      <c r="C70" s="49"/>
      <c r="D70" s="49"/>
      <c r="E70" s="49"/>
      <c r="F70" s="49"/>
      <c r="G70" s="49"/>
      <c r="I70" s="180"/>
    </row>
    <row r="71" spans="2:9" s="50" customFormat="1" ht="23.25" customHeight="1">
      <c r="B71" s="49"/>
      <c r="C71" s="49"/>
      <c r="D71" s="49"/>
      <c r="E71" s="49"/>
      <c r="F71" s="49"/>
      <c r="G71" s="49"/>
      <c r="I71" s="180"/>
    </row>
    <row r="72" spans="2:9" s="50" customFormat="1" ht="23.25" customHeight="1">
      <c r="B72" s="49"/>
      <c r="C72" s="49"/>
      <c r="D72" s="49"/>
      <c r="E72" s="49"/>
      <c r="F72" s="49"/>
      <c r="G72" s="49"/>
      <c r="I72" s="180"/>
    </row>
    <row r="73" spans="2:9" s="50" customFormat="1" ht="23.25" customHeight="1">
      <c r="B73" s="49"/>
      <c r="C73" s="49"/>
      <c r="D73" s="49"/>
      <c r="E73" s="49"/>
      <c r="F73" s="49"/>
      <c r="G73" s="49"/>
      <c r="I73" s="180"/>
    </row>
    <row r="74" spans="2:9" s="50" customFormat="1" ht="23.25" customHeight="1">
      <c r="B74" s="49"/>
      <c r="C74" s="49"/>
      <c r="D74" s="49"/>
      <c r="E74" s="49"/>
      <c r="F74" s="49"/>
      <c r="G74" s="49"/>
      <c r="I74" s="180"/>
    </row>
    <row r="75" spans="2:9" s="50" customFormat="1" ht="23.25" customHeight="1">
      <c r="B75" s="49"/>
      <c r="C75" s="49"/>
      <c r="D75" s="49"/>
      <c r="E75" s="49"/>
      <c r="F75" s="49"/>
      <c r="G75" s="49"/>
      <c r="I75" s="180"/>
    </row>
    <row r="76" spans="2:9" s="50" customFormat="1" ht="23.25" customHeight="1">
      <c r="B76" s="49"/>
      <c r="C76" s="49"/>
      <c r="D76" s="49"/>
      <c r="E76" s="49"/>
      <c r="F76" s="49"/>
      <c r="G76" s="49"/>
      <c r="I76" s="180"/>
    </row>
    <row r="77" spans="2:9" s="50" customFormat="1" ht="23.25" customHeight="1">
      <c r="B77" s="49"/>
      <c r="C77" s="49"/>
      <c r="D77" s="49"/>
      <c r="E77" s="49"/>
      <c r="F77" s="49"/>
      <c r="G77" s="49"/>
      <c r="I77" s="180"/>
    </row>
    <row r="78" spans="2:9" s="50" customFormat="1" ht="23.25" customHeight="1">
      <c r="B78" s="49"/>
      <c r="C78" s="49"/>
      <c r="D78" s="49"/>
      <c r="E78" s="49"/>
      <c r="F78" s="49"/>
      <c r="G78" s="49"/>
      <c r="I78" s="180"/>
    </row>
    <row r="79" spans="2:9" s="50" customFormat="1" ht="23.25" customHeight="1">
      <c r="B79" s="49"/>
      <c r="C79" s="49"/>
      <c r="D79" s="49"/>
      <c r="E79" s="49"/>
      <c r="F79" s="49"/>
      <c r="G79" s="49"/>
      <c r="I79" s="180"/>
    </row>
    <row r="80" spans="2:9" s="50" customFormat="1" ht="23.25" customHeight="1">
      <c r="B80" s="49"/>
      <c r="C80" s="49"/>
      <c r="D80" s="49"/>
      <c r="E80" s="49"/>
      <c r="F80" s="49"/>
      <c r="G80" s="49"/>
      <c r="I80" s="180"/>
    </row>
    <row r="81" spans="2:9" s="50" customFormat="1" ht="23.25" customHeight="1">
      <c r="B81" s="49"/>
      <c r="C81" s="49"/>
      <c r="D81" s="49"/>
      <c r="E81" s="49"/>
      <c r="F81" s="49"/>
      <c r="G81" s="49"/>
      <c r="I81" s="180"/>
    </row>
    <row r="82" spans="2:9" s="50" customFormat="1" ht="23.25" customHeight="1">
      <c r="B82" s="49"/>
      <c r="C82" s="49"/>
      <c r="D82" s="49"/>
      <c r="E82" s="49"/>
      <c r="F82" s="49"/>
      <c r="G82" s="49"/>
      <c r="I82" s="180"/>
    </row>
    <row r="83" spans="2:9" s="50" customFormat="1" ht="23.25" customHeight="1">
      <c r="B83" s="49"/>
      <c r="C83" s="49"/>
      <c r="D83" s="49"/>
      <c r="E83" s="49"/>
      <c r="F83" s="49"/>
      <c r="G83" s="49"/>
      <c r="I83" s="180"/>
    </row>
    <row r="84" spans="2:9" s="50" customFormat="1" ht="23.25" customHeight="1">
      <c r="B84" s="49"/>
      <c r="C84" s="49"/>
      <c r="D84" s="49"/>
      <c r="E84" s="49"/>
      <c r="F84" s="49"/>
      <c r="G84" s="49"/>
      <c r="I84" s="180"/>
    </row>
    <row r="85" spans="2:9" s="50" customFormat="1" ht="23.25" customHeight="1">
      <c r="B85" s="49"/>
      <c r="C85" s="49"/>
      <c r="D85" s="49"/>
      <c r="E85" s="49"/>
      <c r="F85" s="49"/>
      <c r="G85" s="49"/>
      <c r="I85" s="180"/>
    </row>
    <row r="86" spans="2:9" s="50" customFormat="1" ht="23.25" customHeight="1">
      <c r="B86" s="49"/>
      <c r="C86" s="49"/>
      <c r="D86" s="49"/>
      <c r="E86" s="49"/>
      <c r="F86" s="49"/>
      <c r="G86" s="49"/>
      <c r="I86" s="180"/>
    </row>
    <row r="87" spans="2:9" s="50" customFormat="1" ht="23.25" customHeight="1">
      <c r="B87" s="49"/>
      <c r="C87" s="49"/>
      <c r="D87" s="49"/>
      <c r="E87" s="49"/>
      <c r="F87" s="49"/>
      <c r="G87" s="49"/>
      <c r="I87" s="180"/>
    </row>
    <row r="88" spans="2:9" s="50" customFormat="1" ht="23.25" customHeight="1">
      <c r="B88" s="49"/>
      <c r="C88" s="49"/>
      <c r="D88" s="49"/>
      <c r="E88" s="49"/>
      <c r="F88" s="49"/>
      <c r="G88" s="49"/>
      <c r="I88" s="180"/>
    </row>
    <row r="89" spans="2:9" s="50" customFormat="1" ht="23.25" customHeight="1">
      <c r="B89" s="49"/>
      <c r="C89" s="49"/>
      <c r="D89" s="49"/>
      <c r="E89" s="49"/>
      <c r="F89" s="49"/>
      <c r="G89" s="49"/>
      <c r="I89" s="180"/>
    </row>
    <row r="90" spans="2:9" s="50" customFormat="1" ht="23.25" customHeight="1">
      <c r="B90" s="49"/>
      <c r="C90" s="49"/>
      <c r="D90" s="49"/>
      <c r="E90" s="49"/>
      <c r="F90" s="49"/>
      <c r="G90" s="49"/>
      <c r="I90" s="180"/>
    </row>
    <row r="91" spans="2:9" s="50" customFormat="1" ht="23.25" customHeight="1">
      <c r="B91" s="49"/>
      <c r="C91" s="49"/>
      <c r="D91" s="49"/>
      <c r="E91" s="49"/>
      <c r="F91" s="49"/>
      <c r="G91" s="49"/>
      <c r="I91" s="180"/>
    </row>
    <row r="92" spans="2:9" s="50" customFormat="1" ht="23.25" customHeight="1">
      <c r="B92" s="49"/>
      <c r="C92" s="49"/>
      <c r="D92" s="49"/>
      <c r="E92" s="49"/>
      <c r="F92" s="49"/>
      <c r="G92" s="49"/>
      <c r="I92" s="180"/>
    </row>
    <row r="93" spans="2:9" s="50" customFormat="1" ht="23.25" customHeight="1">
      <c r="B93" s="49"/>
      <c r="C93" s="49"/>
      <c r="D93" s="49"/>
      <c r="E93" s="49"/>
      <c r="F93" s="49"/>
      <c r="G93" s="49"/>
      <c r="I93" s="180"/>
    </row>
    <row r="94" spans="2:9" s="50" customFormat="1" ht="23.25" customHeight="1">
      <c r="B94" s="49"/>
      <c r="C94" s="49"/>
      <c r="D94" s="49"/>
      <c r="E94" s="49"/>
      <c r="F94" s="49"/>
      <c r="G94" s="49"/>
      <c r="I94" s="180"/>
    </row>
    <row r="95" spans="2:9" s="50" customFormat="1" ht="23.25" customHeight="1">
      <c r="B95" s="49"/>
      <c r="C95" s="49"/>
      <c r="D95" s="49"/>
      <c r="E95" s="49"/>
      <c r="F95" s="49"/>
      <c r="G95" s="49"/>
      <c r="I95" s="180"/>
    </row>
    <row r="96" spans="2:9" s="50" customFormat="1" ht="23.25" customHeight="1">
      <c r="B96" s="49"/>
      <c r="C96" s="49"/>
      <c r="D96" s="49"/>
      <c r="E96" s="49"/>
      <c r="F96" s="49"/>
      <c r="G96" s="49"/>
      <c r="I96" s="180"/>
    </row>
    <row r="97" spans="2:9" s="50" customFormat="1" ht="23.25" customHeight="1">
      <c r="B97" s="49"/>
      <c r="C97" s="49"/>
      <c r="D97" s="49"/>
      <c r="E97" s="49"/>
      <c r="F97" s="49"/>
      <c r="G97" s="49"/>
      <c r="I97" s="180"/>
    </row>
    <row r="98" spans="2:9" s="50" customFormat="1" ht="23.25" customHeight="1">
      <c r="B98" s="49"/>
      <c r="C98" s="49"/>
      <c r="D98" s="49"/>
      <c r="E98" s="49"/>
      <c r="F98" s="49"/>
      <c r="G98" s="49"/>
      <c r="I98" s="180"/>
    </row>
    <row r="99" spans="2:9" s="50" customFormat="1" ht="23.25" customHeight="1">
      <c r="B99" s="49"/>
      <c r="C99" s="49"/>
      <c r="D99" s="49"/>
      <c r="E99" s="49"/>
      <c r="F99" s="49"/>
      <c r="G99" s="49"/>
      <c r="I99" s="180"/>
    </row>
    <row r="100" spans="2:9" s="50" customFormat="1" ht="23.25" customHeight="1">
      <c r="B100" s="49"/>
      <c r="C100" s="49"/>
      <c r="D100" s="49"/>
      <c r="E100" s="49"/>
      <c r="F100" s="49"/>
      <c r="G100" s="49"/>
      <c r="I100" s="180"/>
    </row>
    <row r="101" spans="2:9" s="50" customFormat="1" ht="23.25" customHeight="1">
      <c r="B101" s="49"/>
      <c r="C101" s="49"/>
      <c r="D101" s="49"/>
      <c r="E101" s="49"/>
      <c r="F101" s="49"/>
      <c r="G101" s="49"/>
      <c r="I101" s="180"/>
    </row>
    <row r="102" spans="2:9" s="50" customFormat="1" ht="23.25" customHeight="1">
      <c r="B102" s="49"/>
      <c r="C102" s="49"/>
      <c r="D102" s="49"/>
      <c r="E102" s="49"/>
      <c r="F102" s="49"/>
      <c r="G102" s="49"/>
      <c r="I102" s="180"/>
    </row>
    <row r="103" spans="2:9" s="50" customFormat="1" ht="23.25" customHeight="1">
      <c r="B103" s="49"/>
      <c r="C103" s="49"/>
      <c r="D103" s="49"/>
      <c r="E103" s="49"/>
      <c r="F103" s="49"/>
      <c r="G103" s="49"/>
      <c r="I103" s="180"/>
    </row>
    <row r="104" spans="2:9" s="50" customFormat="1" ht="23.25" customHeight="1">
      <c r="B104" s="49"/>
      <c r="C104" s="49"/>
      <c r="D104" s="49"/>
      <c r="E104" s="49"/>
      <c r="F104" s="49"/>
      <c r="G104" s="49"/>
      <c r="I104" s="180"/>
    </row>
    <row r="105" spans="2:9" s="50" customFormat="1" ht="23.25" customHeight="1">
      <c r="B105" s="49"/>
      <c r="C105" s="49"/>
      <c r="D105" s="49"/>
      <c r="E105" s="49"/>
      <c r="F105" s="49"/>
      <c r="G105" s="49"/>
      <c r="I105" s="180"/>
    </row>
    <row r="106" spans="2:9" s="50" customFormat="1" ht="23.25" customHeight="1">
      <c r="B106" s="49"/>
      <c r="C106" s="49"/>
      <c r="D106" s="49"/>
      <c r="E106" s="49"/>
      <c r="F106" s="49"/>
      <c r="G106" s="49"/>
      <c r="I106" s="180"/>
    </row>
    <row r="107" spans="2:9" s="50" customFormat="1" ht="23.25" customHeight="1">
      <c r="B107" s="49"/>
      <c r="C107" s="49"/>
      <c r="D107" s="49"/>
      <c r="E107" s="49"/>
      <c r="F107" s="49"/>
      <c r="G107" s="49"/>
      <c r="I107" s="180"/>
    </row>
    <row r="108" spans="2:9" s="50" customFormat="1" ht="23.25" customHeight="1">
      <c r="B108" s="49"/>
      <c r="C108" s="49"/>
      <c r="D108" s="49"/>
      <c r="E108" s="49"/>
      <c r="F108" s="49"/>
      <c r="G108" s="49"/>
      <c r="I108" s="180"/>
    </row>
    <row r="109" spans="2:9" s="50" customFormat="1" ht="23.25" customHeight="1">
      <c r="B109" s="49"/>
      <c r="C109" s="49"/>
      <c r="D109" s="49"/>
      <c r="E109" s="49"/>
      <c r="F109" s="49"/>
      <c r="G109" s="49"/>
      <c r="I109" s="180"/>
    </row>
    <row r="110" spans="2:9" s="50" customFormat="1" ht="23.25" customHeight="1">
      <c r="B110" s="49"/>
      <c r="C110" s="49"/>
      <c r="D110" s="49"/>
      <c r="E110" s="49"/>
      <c r="F110" s="49"/>
      <c r="G110" s="49"/>
      <c r="I110" s="180"/>
    </row>
    <row r="111" spans="2:9" s="50" customFormat="1" ht="23.25" customHeight="1">
      <c r="B111" s="49"/>
      <c r="C111" s="49"/>
      <c r="D111" s="49"/>
      <c r="E111" s="49"/>
      <c r="F111" s="49"/>
      <c r="G111" s="49"/>
      <c r="I111" s="180"/>
    </row>
    <row r="112" spans="2:9" s="50" customFormat="1" ht="23.25" customHeight="1">
      <c r="B112" s="49"/>
      <c r="C112" s="49"/>
      <c r="D112" s="49"/>
      <c r="E112" s="49"/>
      <c r="F112" s="49"/>
      <c r="G112" s="49"/>
      <c r="I112" s="180"/>
    </row>
    <row r="113" spans="2:9" s="50" customFormat="1" ht="23.25" customHeight="1">
      <c r="B113" s="49"/>
      <c r="C113" s="49"/>
      <c r="D113" s="49"/>
      <c r="E113" s="49"/>
      <c r="F113" s="49"/>
      <c r="G113" s="49"/>
      <c r="I113" s="180"/>
    </row>
    <row r="114" spans="2:9" s="50" customFormat="1" ht="23.25" customHeight="1">
      <c r="B114" s="49"/>
      <c r="C114" s="49"/>
      <c r="D114" s="49"/>
      <c r="E114" s="49"/>
      <c r="F114" s="49"/>
      <c r="G114" s="49"/>
      <c r="I114" s="180"/>
    </row>
  </sheetData>
  <autoFilter ref="A6:J55"/>
  <mergeCells count="9">
    <mergeCell ref="D57:F57"/>
    <mergeCell ref="A1:F1"/>
    <mergeCell ref="A2:F2"/>
    <mergeCell ref="A3:F3"/>
    <mergeCell ref="A5:A6"/>
    <mergeCell ref="B5:B6"/>
    <mergeCell ref="C5:C6"/>
    <mergeCell ref="D5:E5"/>
    <mergeCell ref="F5:F6"/>
  </mergeCells>
  <pageMargins left="0.94" right="0.41" top="0.56999999999999995" bottom="0.65"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I12" sqref="I12"/>
    </sheetView>
  </sheetViews>
  <sheetFormatPr defaultRowHeight="15"/>
  <cols>
    <col min="2" max="2" width="60.85546875" customWidth="1"/>
    <col min="3" max="3" width="12.140625" customWidth="1"/>
    <col min="4" max="4" width="13.42578125" customWidth="1"/>
    <col min="5" max="5" width="21" customWidth="1"/>
    <col min="6" max="6" width="18.5703125" customWidth="1"/>
  </cols>
  <sheetData>
    <row r="1" spans="1:6" ht="15.75">
      <c r="A1" s="389" t="s">
        <v>523</v>
      </c>
      <c r="B1" s="389"/>
      <c r="C1" s="389"/>
      <c r="D1" s="389"/>
      <c r="E1" s="389"/>
      <c r="F1" s="389"/>
    </row>
    <row r="2" spans="1:6" ht="15.75">
      <c r="A2" s="390" t="s">
        <v>502</v>
      </c>
      <c r="B2" s="390"/>
      <c r="C2" s="390"/>
      <c r="D2" s="390"/>
      <c r="E2" s="390"/>
      <c r="F2" s="390"/>
    </row>
    <row r="3" spans="1:6" ht="15.75">
      <c r="A3" s="391" t="s">
        <v>434</v>
      </c>
      <c r="B3" s="391"/>
      <c r="C3" s="391"/>
      <c r="D3" s="391"/>
      <c r="E3" s="391"/>
      <c r="F3" s="391"/>
    </row>
    <row r="4" spans="1:6" ht="15.75">
      <c r="A4" s="392" t="s">
        <v>503</v>
      </c>
      <c r="B4" s="392"/>
      <c r="C4" s="392"/>
      <c r="D4" s="392"/>
      <c r="E4" s="392"/>
      <c r="F4" s="392"/>
    </row>
    <row r="5" spans="1:6">
      <c r="A5" s="393" t="s">
        <v>1</v>
      </c>
      <c r="B5" s="393" t="s">
        <v>504</v>
      </c>
      <c r="C5" s="393" t="s">
        <v>505</v>
      </c>
      <c r="D5" s="394" t="s">
        <v>506</v>
      </c>
      <c r="E5" s="394" t="s">
        <v>507</v>
      </c>
      <c r="F5" s="393" t="s">
        <v>4</v>
      </c>
    </row>
    <row r="6" spans="1:6" ht="53.25" customHeight="1">
      <c r="A6" s="393"/>
      <c r="B6" s="393"/>
      <c r="C6" s="393"/>
      <c r="D6" s="395"/>
      <c r="E6" s="395"/>
      <c r="F6" s="393"/>
    </row>
    <row r="7" spans="1:6" ht="15.75">
      <c r="A7" s="253"/>
      <c r="B7" s="253" t="s">
        <v>508</v>
      </c>
      <c r="C7" s="254">
        <f>C8+C16+C17</f>
        <v>0</v>
      </c>
      <c r="D7" s="254">
        <f>D8+D16+D17</f>
        <v>149701</v>
      </c>
      <c r="E7" s="254"/>
      <c r="F7" s="255"/>
    </row>
    <row r="8" spans="1:6" ht="15.75">
      <c r="A8" s="253" t="s">
        <v>7</v>
      </c>
      <c r="B8" s="256" t="s">
        <v>509</v>
      </c>
      <c r="C8" s="254"/>
      <c r="D8" s="254">
        <f>SUM(D9:D15)</f>
        <v>98701</v>
      </c>
      <c r="E8" s="254"/>
      <c r="F8" s="255"/>
    </row>
    <row r="9" spans="1:6" ht="26.25" customHeight="1">
      <c r="A9" s="257">
        <v>1</v>
      </c>
      <c r="B9" s="258" t="s">
        <v>510</v>
      </c>
      <c r="C9" s="259">
        <v>13000</v>
      </c>
      <c r="D9" s="260">
        <v>6701</v>
      </c>
      <c r="E9" s="260" t="s">
        <v>214</v>
      </c>
      <c r="F9" s="261"/>
    </row>
    <row r="10" spans="1:6" ht="26.25" customHeight="1">
      <c r="A10" s="257">
        <v>2</v>
      </c>
      <c r="B10" s="258" t="s">
        <v>511</v>
      </c>
      <c r="C10" s="259">
        <v>11000</v>
      </c>
      <c r="D10" s="260">
        <v>6000</v>
      </c>
      <c r="E10" s="260" t="s">
        <v>207</v>
      </c>
      <c r="F10" s="261"/>
    </row>
    <row r="11" spans="1:6" ht="26.25" customHeight="1">
      <c r="A11" s="257">
        <v>3</v>
      </c>
      <c r="B11" s="258" t="s">
        <v>512</v>
      </c>
      <c r="C11" s="259">
        <v>13000</v>
      </c>
      <c r="D11" s="260">
        <v>8000</v>
      </c>
      <c r="E11" s="260" t="s">
        <v>513</v>
      </c>
      <c r="F11" s="261"/>
    </row>
    <row r="12" spans="1:6" ht="26.25" customHeight="1">
      <c r="A12" s="257">
        <v>4</v>
      </c>
      <c r="B12" s="258" t="s">
        <v>514</v>
      </c>
      <c r="C12" s="259">
        <v>12000</v>
      </c>
      <c r="D12" s="260">
        <v>7000</v>
      </c>
      <c r="E12" s="260" t="s">
        <v>515</v>
      </c>
      <c r="F12" s="261"/>
    </row>
    <row r="13" spans="1:6" ht="47.25">
      <c r="A13" s="262">
        <v>5</v>
      </c>
      <c r="B13" s="263" t="s">
        <v>516</v>
      </c>
      <c r="C13" s="264">
        <v>49000</v>
      </c>
      <c r="D13" s="260">
        <v>33000</v>
      </c>
      <c r="E13" s="260" t="s">
        <v>226</v>
      </c>
      <c r="F13" s="260" t="s">
        <v>517</v>
      </c>
    </row>
    <row r="14" spans="1:6" ht="25.5" customHeight="1">
      <c r="A14" s="262">
        <v>6</v>
      </c>
      <c r="B14" s="263" t="s">
        <v>518</v>
      </c>
      <c r="C14" s="264">
        <v>44000</v>
      </c>
      <c r="D14" s="260">
        <v>30000</v>
      </c>
      <c r="E14" s="260" t="s">
        <v>519</v>
      </c>
      <c r="F14" s="261"/>
    </row>
    <row r="15" spans="1:6" ht="25.5" customHeight="1">
      <c r="A15" s="262">
        <v>7</v>
      </c>
      <c r="B15" s="263" t="s">
        <v>520</v>
      </c>
      <c r="C15" s="264">
        <v>12000</v>
      </c>
      <c r="D15" s="260">
        <v>8000</v>
      </c>
      <c r="E15" s="260" t="s">
        <v>117</v>
      </c>
      <c r="F15" s="261"/>
    </row>
    <row r="16" spans="1:6" ht="31.5">
      <c r="A16" s="265" t="s">
        <v>17</v>
      </c>
      <c r="B16" s="266" t="s">
        <v>521</v>
      </c>
      <c r="C16" s="267"/>
      <c r="D16" s="255">
        <v>18980</v>
      </c>
      <c r="E16" s="268" t="s">
        <v>764</v>
      </c>
      <c r="F16" s="268"/>
    </row>
    <row r="17" spans="1:6" ht="31.5">
      <c r="A17" s="265" t="s">
        <v>21</v>
      </c>
      <c r="B17" s="266" t="s">
        <v>522</v>
      </c>
      <c r="C17" s="267"/>
      <c r="D17" s="255">
        <v>32020</v>
      </c>
      <c r="E17" s="268"/>
      <c r="F17" s="268"/>
    </row>
    <row r="18" spans="1:6" ht="15.75">
      <c r="A18" s="269"/>
      <c r="B18" s="269"/>
      <c r="C18" s="269"/>
      <c r="D18" s="269"/>
      <c r="E18" s="388" t="s">
        <v>446</v>
      </c>
      <c r="F18" s="388"/>
    </row>
  </sheetData>
  <mergeCells count="11">
    <mergeCell ref="E18:F18"/>
    <mergeCell ref="A1:F1"/>
    <mergeCell ref="A2:F2"/>
    <mergeCell ref="A3:F3"/>
    <mergeCell ref="A4:F4"/>
    <mergeCell ref="A5:A6"/>
    <mergeCell ref="B5:B6"/>
    <mergeCell ref="C5:C6"/>
    <mergeCell ref="D5:D6"/>
    <mergeCell ref="E5:E6"/>
    <mergeCell ref="F5:F6"/>
  </mergeCells>
  <pageMargins left="0.45" right="0.45" top="0.5" bottom="0.75"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abSelected="1" workbookViewId="0">
      <pane xSplit="2" ySplit="5" topLeftCell="C6" activePane="bottomRight" state="frozen"/>
      <selection activeCell="B36" sqref="B36"/>
      <selection pane="topRight" activeCell="B36" sqref="B36"/>
      <selection pane="bottomLeft" activeCell="B36" sqref="B36"/>
      <selection pane="bottomRight" activeCell="B12" sqref="B12"/>
    </sheetView>
  </sheetViews>
  <sheetFormatPr defaultRowHeight="15.75"/>
  <cols>
    <col min="1" max="1" width="10.28515625" style="50" customWidth="1"/>
    <col min="2" max="2" width="59.5703125" style="49" customWidth="1"/>
    <col min="3" max="3" width="22.28515625" style="49" customWidth="1"/>
    <col min="4" max="4" width="30.85546875" style="49" customWidth="1"/>
    <col min="5" max="16384" width="9.140625" style="49"/>
  </cols>
  <sheetData>
    <row r="1" spans="1:5" s="59" customFormat="1" ht="17.25" customHeight="1">
      <c r="A1" s="442" t="s">
        <v>498</v>
      </c>
      <c r="B1" s="442"/>
      <c r="C1" s="442"/>
      <c r="D1" s="442"/>
    </row>
    <row r="2" spans="1:5" s="59" customFormat="1" ht="38.25" customHeight="1">
      <c r="A2" s="442" t="s">
        <v>407</v>
      </c>
      <c r="B2" s="442"/>
      <c r="C2" s="442"/>
      <c r="D2" s="442"/>
    </row>
    <row r="3" spans="1:5" s="71" customFormat="1" ht="18.75" customHeight="1">
      <c r="A3" s="387" t="s">
        <v>434</v>
      </c>
      <c r="B3" s="387"/>
      <c r="C3" s="387"/>
      <c r="D3" s="387"/>
      <c r="E3" s="61"/>
    </row>
    <row r="4" spans="1:5" s="59" customFormat="1" ht="11.25" customHeight="1">
      <c r="A4" s="97"/>
      <c r="B4" s="109"/>
      <c r="D4" s="97"/>
    </row>
    <row r="5" spans="1:5" s="104" customFormat="1" ht="37.5" customHeight="1">
      <c r="A5" s="187" t="s">
        <v>1</v>
      </c>
      <c r="B5" s="188" t="s">
        <v>2</v>
      </c>
      <c r="C5" s="172" t="s">
        <v>378</v>
      </c>
      <c r="D5" s="187" t="s">
        <v>4</v>
      </c>
    </row>
    <row r="6" spans="1:5" s="104" customFormat="1" ht="33" customHeight="1">
      <c r="A6" s="189">
        <v>1</v>
      </c>
      <c r="B6" s="190" t="s">
        <v>34</v>
      </c>
      <c r="C6" s="191">
        <f>C7</f>
        <v>1020</v>
      </c>
      <c r="D6" s="189"/>
    </row>
    <row r="7" spans="1:5" ht="22.5" customHeight="1">
      <c r="A7" s="88" t="s">
        <v>129</v>
      </c>
      <c r="B7" s="53" t="s">
        <v>408</v>
      </c>
      <c r="C7" s="53">
        <f>SUM(C8:C10)</f>
        <v>1020</v>
      </c>
      <c r="D7" s="164"/>
      <c r="E7" s="59"/>
    </row>
    <row r="8" spans="1:5" ht="22.5" customHeight="1">
      <c r="A8" s="88" t="s">
        <v>30</v>
      </c>
      <c r="B8" s="53" t="s">
        <v>409</v>
      </c>
      <c r="C8" s="53">
        <v>420</v>
      </c>
      <c r="D8" s="164"/>
      <c r="E8" s="59"/>
    </row>
    <row r="9" spans="1:5" ht="31.5">
      <c r="A9" s="88" t="s">
        <v>30</v>
      </c>
      <c r="B9" s="53" t="s">
        <v>410</v>
      </c>
      <c r="C9" s="53">
        <v>100</v>
      </c>
      <c r="D9" s="164"/>
      <c r="E9" s="59"/>
    </row>
    <row r="10" spans="1:5" s="50" customFormat="1" ht="31.5">
      <c r="A10" s="88" t="s">
        <v>30</v>
      </c>
      <c r="B10" s="53" t="s">
        <v>411</v>
      </c>
      <c r="C10" s="53">
        <v>500</v>
      </c>
      <c r="D10" s="164"/>
      <c r="E10" s="59"/>
    </row>
    <row r="11" spans="1:5" s="165" customFormat="1" ht="32.25" customHeight="1">
      <c r="A11" s="90">
        <v>2</v>
      </c>
      <c r="B11" s="54" t="s">
        <v>35</v>
      </c>
      <c r="C11" s="54">
        <f>SUM(C12:C13)</f>
        <v>500</v>
      </c>
      <c r="D11" s="163"/>
      <c r="E11" s="96"/>
    </row>
    <row r="12" spans="1:5" s="50" customFormat="1" ht="21" customHeight="1">
      <c r="A12" s="88" t="s">
        <v>30</v>
      </c>
      <c r="B12" s="53" t="s">
        <v>412</v>
      </c>
      <c r="C12" s="53">
        <v>300</v>
      </c>
      <c r="D12" s="164"/>
      <c r="E12" s="59"/>
    </row>
    <row r="13" spans="1:5" s="50" customFormat="1" ht="21" customHeight="1">
      <c r="A13" s="88" t="s">
        <v>30</v>
      </c>
      <c r="B13" s="53" t="s">
        <v>413</v>
      </c>
      <c r="C13" s="53">
        <v>200</v>
      </c>
      <c r="D13" s="164"/>
      <c r="E13" s="59"/>
    </row>
    <row r="14" spans="1:5" s="165" customFormat="1" ht="21" customHeight="1">
      <c r="A14" s="90">
        <v>3</v>
      </c>
      <c r="B14" s="54" t="s">
        <v>36</v>
      </c>
      <c r="C14" s="54">
        <f>SUM(C15:C18)</f>
        <v>340</v>
      </c>
      <c r="D14" s="163"/>
      <c r="E14" s="96"/>
    </row>
    <row r="15" spans="1:5" s="50" customFormat="1" ht="21" customHeight="1">
      <c r="A15" s="88" t="s">
        <v>30</v>
      </c>
      <c r="B15" s="53" t="s">
        <v>414</v>
      </c>
      <c r="C15" s="53">
        <v>100</v>
      </c>
      <c r="D15" s="164"/>
      <c r="E15" s="59"/>
    </row>
    <row r="16" spans="1:5" s="50" customFormat="1" ht="21" customHeight="1">
      <c r="A16" s="88" t="s">
        <v>30</v>
      </c>
      <c r="B16" s="53" t="s">
        <v>413</v>
      </c>
      <c r="C16" s="53">
        <v>80</v>
      </c>
      <c r="D16" s="164"/>
      <c r="E16" s="59"/>
    </row>
    <row r="17" spans="1:5" s="50" customFormat="1" ht="21" customHeight="1">
      <c r="A17" s="88" t="s">
        <v>30</v>
      </c>
      <c r="B17" s="53" t="s">
        <v>412</v>
      </c>
      <c r="C17" s="53">
        <v>80</v>
      </c>
      <c r="D17" s="164"/>
      <c r="E17" s="59"/>
    </row>
    <row r="18" spans="1:5" s="50" customFormat="1" ht="21" customHeight="1">
      <c r="A18" s="92" t="s">
        <v>30</v>
      </c>
      <c r="B18" s="93" t="s">
        <v>60</v>
      </c>
      <c r="C18" s="53">
        <v>80</v>
      </c>
      <c r="D18" s="57"/>
      <c r="E18" s="59"/>
    </row>
    <row r="19" spans="1:5" s="52" customFormat="1" ht="21" customHeight="1">
      <c r="A19" s="41"/>
      <c r="B19" s="41" t="s">
        <v>188</v>
      </c>
      <c r="C19" s="43">
        <f>C6+C11+C14</f>
        <v>1860</v>
      </c>
      <c r="D19" s="166"/>
    </row>
    <row r="20" spans="1:5" s="50" customFormat="1">
      <c r="B20" s="49"/>
      <c r="C20" s="49"/>
      <c r="D20" s="49"/>
      <c r="E20" s="49"/>
    </row>
    <row r="21" spans="1:5" s="50" customFormat="1" ht="16.5">
      <c r="B21" s="49"/>
      <c r="C21" s="436" t="s">
        <v>446</v>
      </c>
      <c r="D21" s="436"/>
      <c r="E21" s="49"/>
    </row>
    <row r="22" spans="1:5" s="50" customFormat="1" ht="23.25" customHeight="1">
      <c r="B22" s="49"/>
      <c r="C22" s="49"/>
      <c r="D22" s="49"/>
      <c r="E22" s="49"/>
    </row>
    <row r="23" spans="1:5" s="50" customFormat="1" ht="23.25" customHeight="1">
      <c r="B23" s="49"/>
      <c r="C23" s="49"/>
      <c r="D23" s="49"/>
      <c r="E23" s="49"/>
    </row>
    <row r="24" spans="1:5" s="50" customFormat="1" ht="23.25" customHeight="1">
      <c r="B24" s="49"/>
      <c r="C24" s="49"/>
      <c r="D24" s="49"/>
      <c r="E24" s="49"/>
    </row>
    <row r="25" spans="1:5" s="50" customFormat="1" ht="23.25" customHeight="1">
      <c r="B25" s="49"/>
      <c r="C25" s="49"/>
      <c r="D25" s="49"/>
      <c r="E25" s="49"/>
    </row>
    <row r="26" spans="1:5" s="50" customFormat="1" ht="23.25" customHeight="1">
      <c r="B26" s="49"/>
      <c r="C26" s="49"/>
      <c r="D26" s="49"/>
      <c r="E26" s="49"/>
    </row>
    <row r="27" spans="1:5" s="50" customFormat="1" ht="23.25" customHeight="1">
      <c r="B27" s="49"/>
      <c r="C27" s="49"/>
      <c r="D27" s="49"/>
      <c r="E27" s="49"/>
    </row>
    <row r="28" spans="1:5" s="50" customFormat="1" ht="23.25" customHeight="1">
      <c r="B28" s="49"/>
      <c r="C28" s="49"/>
      <c r="D28" s="49"/>
      <c r="E28" s="49"/>
    </row>
    <row r="29" spans="1:5" s="50" customFormat="1" ht="23.25" customHeight="1">
      <c r="B29" s="49"/>
      <c r="C29" s="49"/>
      <c r="D29" s="49"/>
      <c r="E29" s="49"/>
    </row>
    <row r="30" spans="1:5" s="50" customFormat="1" ht="23.25" customHeight="1">
      <c r="B30" s="49"/>
      <c r="C30" s="49"/>
      <c r="D30" s="49"/>
      <c r="E30" s="49"/>
    </row>
    <row r="31" spans="1:5" s="50" customFormat="1" ht="23.25" customHeight="1">
      <c r="B31" s="49"/>
      <c r="C31" s="49"/>
      <c r="D31" s="49"/>
      <c r="E31" s="49"/>
    </row>
    <row r="32" spans="1:5" s="50" customFormat="1" ht="23.25" customHeight="1">
      <c r="B32" s="49"/>
      <c r="C32" s="49"/>
      <c r="D32" s="49"/>
      <c r="E32" s="49"/>
    </row>
    <row r="33" spans="2:5" s="50" customFormat="1" ht="23.25" customHeight="1">
      <c r="B33" s="49"/>
      <c r="C33" s="49"/>
      <c r="D33" s="49"/>
      <c r="E33" s="49"/>
    </row>
    <row r="34" spans="2:5" s="50" customFormat="1" ht="23.25" customHeight="1">
      <c r="B34" s="49"/>
      <c r="C34" s="49"/>
      <c r="D34" s="49"/>
      <c r="E34" s="49"/>
    </row>
    <row r="35" spans="2:5" s="50" customFormat="1" ht="23.25" customHeight="1">
      <c r="B35" s="49"/>
      <c r="C35" s="49"/>
      <c r="D35" s="49"/>
      <c r="E35" s="49"/>
    </row>
    <row r="36" spans="2:5" s="50" customFormat="1" ht="23.25" customHeight="1">
      <c r="B36" s="49"/>
      <c r="C36" s="49"/>
      <c r="D36" s="49"/>
      <c r="E36" s="49"/>
    </row>
    <row r="37" spans="2:5" s="50" customFormat="1" ht="23.25" customHeight="1">
      <c r="B37" s="49"/>
      <c r="C37" s="49"/>
      <c r="D37" s="49"/>
      <c r="E37" s="49"/>
    </row>
    <row r="38" spans="2:5" s="50" customFormat="1" ht="23.25" customHeight="1">
      <c r="B38" s="49"/>
      <c r="C38" s="49"/>
      <c r="D38" s="49"/>
      <c r="E38" s="49"/>
    </row>
    <row r="39" spans="2:5" s="50" customFormat="1" ht="23.25" customHeight="1">
      <c r="B39" s="49"/>
      <c r="C39" s="49"/>
      <c r="D39" s="49"/>
      <c r="E39" s="49"/>
    </row>
    <row r="40" spans="2:5" s="50" customFormat="1" ht="23.25" customHeight="1">
      <c r="B40" s="49"/>
      <c r="C40" s="49"/>
      <c r="D40" s="49"/>
      <c r="E40" s="49"/>
    </row>
    <row r="41" spans="2:5" s="50" customFormat="1" ht="23.25" customHeight="1">
      <c r="B41" s="49"/>
      <c r="C41" s="49"/>
      <c r="D41" s="49"/>
      <c r="E41" s="49"/>
    </row>
    <row r="42" spans="2:5" s="50" customFormat="1" ht="23.25" customHeight="1">
      <c r="B42" s="49"/>
      <c r="C42" s="49"/>
      <c r="D42" s="49"/>
      <c r="E42" s="49"/>
    </row>
    <row r="43" spans="2:5" s="50" customFormat="1" ht="23.25" customHeight="1">
      <c r="B43" s="49"/>
      <c r="C43" s="49"/>
      <c r="D43" s="49"/>
      <c r="E43" s="49"/>
    </row>
    <row r="44" spans="2:5" s="50" customFormat="1" ht="23.25" customHeight="1">
      <c r="B44" s="49"/>
      <c r="C44" s="49"/>
      <c r="D44" s="49"/>
      <c r="E44" s="49"/>
    </row>
    <row r="45" spans="2:5" s="50" customFormat="1" ht="23.25" customHeight="1">
      <c r="B45" s="49"/>
      <c r="C45" s="49"/>
      <c r="D45" s="49"/>
      <c r="E45" s="49"/>
    </row>
    <row r="46" spans="2:5" s="50" customFormat="1" ht="23.25" customHeight="1">
      <c r="B46" s="49"/>
      <c r="C46" s="49"/>
      <c r="D46" s="49"/>
      <c r="E46" s="49"/>
    </row>
    <row r="47" spans="2:5" s="50" customFormat="1" ht="23.25" customHeight="1">
      <c r="B47" s="49"/>
      <c r="C47" s="49"/>
      <c r="D47" s="49"/>
      <c r="E47" s="49"/>
    </row>
    <row r="48" spans="2:5" s="50" customFormat="1" ht="23.25" customHeight="1">
      <c r="B48" s="49"/>
      <c r="C48" s="49"/>
      <c r="D48" s="49"/>
      <c r="E48" s="49"/>
    </row>
    <row r="49" spans="2:5" s="50" customFormat="1" ht="23.25" customHeight="1">
      <c r="B49" s="49"/>
      <c r="C49" s="49"/>
      <c r="D49" s="49"/>
      <c r="E49" s="49"/>
    </row>
    <row r="50" spans="2:5" s="50" customFormat="1" ht="23.25" customHeight="1">
      <c r="B50" s="49"/>
      <c r="C50" s="49"/>
      <c r="D50" s="49"/>
      <c r="E50" s="49"/>
    </row>
    <row r="51" spans="2:5" s="50" customFormat="1" ht="23.25" customHeight="1">
      <c r="B51" s="49"/>
      <c r="C51" s="49"/>
      <c r="D51" s="49"/>
      <c r="E51" s="49"/>
    </row>
    <row r="52" spans="2:5" s="50" customFormat="1" ht="23.25" customHeight="1">
      <c r="B52" s="49"/>
      <c r="C52" s="49"/>
      <c r="D52" s="49"/>
      <c r="E52" s="49"/>
    </row>
    <row r="53" spans="2:5" s="50" customFormat="1" ht="23.25" customHeight="1">
      <c r="B53" s="49"/>
      <c r="C53" s="49"/>
      <c r="D53" s="49"/>
      <c r="E53" s="49"/>
    </row>
    <row r="54" spans="2:5" s="50" customFormat="1" ht="23.25" customHeight="1">
      <c r="B54" s="49"/>
      <c r="C54" s="49"/>
      <c r="D54" s="49"/>
      <c r="E54" s="49"/>
    </row>
    <row r="55" spans="2:5" s="50" customFormat="1" ht="23.25" customHeight="1">
      <c r="B55" s="49"/>
      <c r="C55" s="49"/>
      <c r="D55" s="49"/>
      <c r="E55" s="49"/>
    </row>
    <row r="56" spans="2:5" s="50" customFormat="1" ht="23.25" customHeight="1">
      <c r="B56" s="49"/>
      <c r="C56" s="49"/>
      <c r="D56" s="49"/>
      <c r="E56" s="49"/>
    </row>
    <row r="57" spans="2:5" s="50" customFormat="1" ht="23.25" customHeight="1">
      <c r="B57" s="49"/>
      <c r="C57" s="49"/>
      <c r="D57" s="49"/>
      <c r="E57" s="49"/>
    </row>
  </sheetData>
  <autoFilter ref="A5:D5"/>
  <mergeCells count="4">
    <mergeCell ref="A1:D1"/>
    <mergeCell ref="A2:D2"/>
    <mergeCell ref="A3:D3"/>
    <mergeCell ref="C21:D21"/>
  </mergeCells>
  <pageMargins left="1.1023622047244095" right="0.47244094488188981" top="0.43307086614173229" bottom="0.19685039370078741" header="0.31496062992125984" footer="0.31496062992125984"/>
  <pageSetup paperSize="9"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pane xSplit="2" ySplit="6" topLeftCell="C7" activePane="bottomRight" state="frozen"/>
      <selection activeCell="B36" sqref="B36"/>
      <selection pane="topRight" activeCell="B36" sqref="B36"/>
      <selection pane="bottomLeft" activeCell="B36" sqref="B36"/>
      <selection pane="bottomRight" activeCell="A3" sqref="A3:L3"/>
    </sheetView>
  </sheetViews>
  <sheetFormatPr defaultRowHeight="15.75"/>
  <cols>
    <col min="1" max="1" width="5.140625" style="50" customWidth="1"/>
    <col min="2" max="2" width="17.7109375" style="49" customWidth="1"/>
    <col min="3" max="8" width="9.28515625" style="49" customWidth="1"/>
    <col min="9" max="12" width="14.140625" style="49" customWidth="1"/>
    <col min="13" max="16384" width="9.140625" style="49"/>
  </cols>
  <sheetData>
    <row r="1" spans="1:12" s="24" customFormat="1" ht="20.25" customHeight="1">
      <c r="A1" s="434" t="s">
        <v>499</v>
      </c>
      <c r="B1" s="434"/>
      <c r="C1" s="434"/>
      <c r="D1" s="434"/>
      <c r="E1" s="434"/>
      <c r="F1" s="434"/>
      <c r="G1" s="434"/>
      <c r="H1" s="434"/>
      <c r="I1" s="434"/>
      <c r="J1" s="434"/>
      <c r="K1" s="434"/>
      <c r="L1" s="434"/>
    </row>
    <row r="2" spans="1:12" s="24" customFormat="1" ht="41.25" customHeight="1">
      <c r="A2" s="434" t="s">
        <v>415</v>
      </c>
      <c r="B2" s="434"/>
      <c r="C2" s="434"/>
      <c r="D2" s="434"/>
      <c r="E2" s="434"/>
      <c r="F2" s="434"/>
      <c r="G2" s="434"/>
      <c r="H2" s="434"/>
      <c r="I2" s="434"/>
      <c r="J2" s="434"/>
      <c r="K2" s="434"/>
      <c r="L2" s="434"/>
    </row>
    <row r="3" spans="1:12" s="60" customFormat="1" ht="18.75" customHeight="1">
      <c r="A3" s="387" t="s">
        <v>434</v>
      </c>
      <c r="B3" s="387"/>
      <c r="C3" s="387"/>
      <c r="D3" s="387"/>
      <c r="E3" s="387"/>
      <c r="F3" s="387"/>
      <c r="G3" s="387"/>
      <c r="H3" s="387"/>
      <c r="I3" s="387"/>
      <c r="J3" s="387"/>
      <c r="K3" s="387"/>
      <c r="L3" s="387"/>
    </row>
    <row r="4" spans="1:12" s="24" customFormat="1" ht="21" customHeight="1">
      <c r="A4" s="22"/>
      <c r="B4" s="99"/>
      <c r="C4" s="99"/>
      <c r="D4" s="99"/>
      <c r="E4" s="99"/>
      <c r="F4" s="99"/>
      <c r="G4" s="99"/>
      <c r="H4" s="99"/>
      <c r="K4" s="445"/>
      <c r="L4" s="445"/>
    </row>
    <row r="5" spans="1:12" s="24" customFormat="1" ht="20.25" customHeight="1">
      <c r="A5" s="437" t="s">
        <v>1</v>
      </c>
      <c r="B5" s="438" t="s">
        <v>2</v>
      </c>
      <c r="C5" s="437" t="s">
        <v>416</v>
      </c>
      <c r="D5" s="446" t="s">
        <v>339</v>
      </c>
      <c r="E5" s="446"/>
      <c r="F5" s="446"/>
      <c r="G5" s="446"/>
      <c r="H5" s="446"/>
      <c r="I5" s="447" t="s">
        <v>378</v>
      </c>
      <c r="J5" s="449" t="s">
        <v>339</v>
      </c>
      <c r="K5" s="450"/>
      <c r="L5" s="451"/>
    </row>
    <row r="6" spans="1:12" s="22" customFormat="1" ht="62.25" customHeight="1">
      <c r="A6" s="437"/>
      <c r="B6" s="438"/>
      <c r="C6" s="437"/>
      <c r="D6" s="192" t="s">
        <v>417</v>
      </c>
      <c r="E6" s="192" t="s">
        <v>418</v>
      </c>
      <c r="F6" s="192" t="s">
        <v>419</v>
      </c>
      <c r="G6" s="192" t="s">
        <v>420</v>
      </c>
      <c r="H6" s="192" t="s">
        <v>421</v>
      </c>
      <c r="I6" s="448"/>
      <c r="J6" s="161" t="s">
        <v>422</v>
      </c>
      <c r="K6" s="161" t="s">
        <v>423</v>
      </c>
      <c r="L6" s="161" t="s">
        <v>424</v>
      </c>
    </row>
    <row r="7" spans="1:12" ht="27" customHeight="1">
      <c r="A7" s="193">
        <v>1</v>
      </c>
      <c r="B7" s="194" t="s">
        <v>190</v>
      </c>
      <c r="C7" s="195">
        <f>SUM(D7:H7)</f>
        <v>20</v>
      </c>
      <c r="D7" s="195">
        <v>1</v>
      </c>
      <c r="E7" s="195">
        <v>1</v>
      </c>
      <c r="F7" s="195"/>
      <c r="G7" s="195">
        <v>3</v>
      </c>
      <c r="H7" s="195">
        <v>15</v>
      </c>
      <c r="I7" s="194">
        <f>SUM(J7:L7)</f>
        <v>6002</v>
      </c>
      <c r="J7" s="194">
        <v>5200</v>
      </c>
      <c r="K7" s="194">
        <v>302</v>
      </c>
      <c r="L7" s="194">
        <v>500</v>
      </c>
    </row>
    <row r="8" spans="1:12" ht="27" customHeight="1">
      <c r="A8" s="88">
        <f>+A7+1</f>
        <v>2</v>
      </c>
      <c r="B8" s="53" t="s">
        <v>367</v>
      </c>
      <c r="C8" s="32">
        <f>SUM(D8:H8)</f>
        <v>5</v>
      </c>
      <c r="D8" s="32">
        <v>2</v>
      </c>
      <c r="E8" s="32"/>
      <c r="F8" s="32"/>
      <c r="G8" s="32">
        <v>0</v>
      </c>
      <c r="H8" s="32">
        <v>3</v>
      </c>
      <c r="I8" s="53">
        <f t="shared" ref="I8:I19" si="0">SUM(J8:L8)</f>
        <v>2227</v>
      </c>
      <c r="J8" s="53">
        <v>2000</v>
      </c>
      <c r="K8" s="53">
        <v>102</v>
      </c>
      <c r="L8" s="53">
        <v>125</v>
      </c>
    </row>
    <row r="9" spans="1:12" ht="27" customHeight="1">
      <c r="A9" s="88">
        <f t="shared" ref="A9:A19" si="1">+A8+1</f>
        <v>3</v>
      </c>
      <c r="B9" s="53" t="s">
        <v>79</v>
      </c>
      <c r="C9" s="32">
        <f t="shared" ref="C9:C19" si="2">SUM(D9:H9)</f>
        <v>21</v>
      </c>
      <c r="D9" s="32">
        <v>1</v>
      </c>
      <c r="E9" s="32">
        <v>1</v>
      </c>
      <c r="F9" s="32">
        <v>1</v>
      </c>
      <c r="G9" s="32">
        <v>1</v>
      </c>
      <c r="H9" s="32">
        <v>17</v>
      </c>
      <c r="I9" s="53">
        <f t="shared" si="0"/>
        <v>6192</v>
      </c>
      <c r="J9" s="53">
        <v>5350</v>
      </c>
      <c r="K9" s="53">
        <v>317</v>
      </c>
      <c r="L9" s="53">
        <v>525</v>
      </c>
    </row>
    <row r="10" spans="1:12" ht="27" customHeight="1">
      <c r="A10" s="88">
        <f t="shared" si="1"/>
        <v>4</v>
      </c>
      <c r="B10" s="53" t="s">
        <v>138</v>
      </c>
      <c r="C10" s="32">
        <f t="shared" si="2"/>
        <v>5</v>
      </c>
      <c r="D10" s="32">
        <v>0</v>
      </c>
      <c r="E10" s="32">
        <v>1</v>
      </c>
      <c r="F10" s="32">
        <v>1</v>
      </c>
      <c r="G10" s="32">
        <v>0</v>
      </c>
      <c r="H10" s="32">
        <v>3</v>
      </c>
      <c r="I10" s="53">
        <f t="shared" si="0"/>
        <v>1727</v>
      </c>
      <c r="J10" s="53">
        <v>1500</v>
      </c>
      <c r="K10" s="53">
        <v>102</v>
      </c>
      <c r="L10" s="53">
        <v>125</v>
      </c>
    </row>
    <row r="11" spans="1:12" ht="27" customHeight="1">
      <c r="A11" s="88">
        <f t="shared" si="1"/>
        <v>5</v>
      </c>
      <c r="B11" s="53" t="s">
        <v>141</v>
      </c>
      <c r="C11" s="32">
        <f t="shared" si="2"/>
        <v>21</v>
      </c>
      <c r="D11" s="32">
        <v>1</v>
      </c>
      <c r="E11" s="32">
        <v>1</v>
      </c>
      <c r="F11" s="32">
        <v>1</v>
      </c>
      <c r="G11" s="32">
        <v>0</v>
      </c>
      <c r="H11" s="32">
        <v>18</v>
      </c>
      <c r="I11" s="53">
        <f t="shared" si="0"/>
        <v>6042</v>
      </c>
      <c r="J11" s="53">
        <v>5200</v>
      </c>
      <c r="K11" s="53">
        <v>317</v>
      </c>
      <c r="L11" s="53">
        <v>525</v>
      </c>
    </row>
    <row r="12" spans="1:12" ht="27" customHeight="1">
      <c r="A12" s="88">
        <f t="shared" si="1"/>
        <v>6</v>
      </c>
      <c r="B12" s="53" t="s">
        <v>202</v>
      </c>
      <c r="C12" s="32">
        <f t="shared" si="2"/>
        <v>16</v>
      </c>
      <c r="D12" s="32">
        <v>0</v>
      </c>
      <c r="E12" s="32">
        <v>1</v>
      </c>
      <c r="F12" s="32"/>
      <c r="G12" s="32">
        <v>0</v>
      </c>
      <c r="H12" s="32">
        <v>15</v>
      </c>
      <c r="I12" s="53">
        <f t="shared" si="0"/>
        <v>4124</v>
      </c>
      <c r="J12" s="53">
        <v>3450</v>
      </c>
      <c r="K12" s="53">
        <v>274</v>
      </c>
      <c r="L12" s="53">
        <v>400</v>
      </c>
    </row>
    <row r="13" spans="1:12" ht="27" customHeight="1">
      <c r="A13" s="88">
        <f t="shared" si="1"/>
        <v>7</v>
      </c>
      <c r="B13" s="53" t="s">
        <v>87</v>
      </c>
      <c r="C13" s="32">
        <f t="shared" si="2"/>
        <v>15</v>
      </c>
      <c r="D13" s="32">
        <v>0</v>
      </c>
      <c r="E13" s="32">
        <v>1</v>
      </c>
      <c r="F13" s="32">
        <v>1</v>
      </c>
      <c r="G13" s="32">
        <v>0</v>
      </c>
      <c r="H13" s="32">
        <v>13</v>
      </c>
      <c r="I13" s="53">
        <f t="shared" si="0"/>
        <v>4132</v>
      </c>
      <c r="J13" s="53">
        <v>3500</v>
      </c>
      <c r="K13" s="53">
        <v>257</v>
      </c>
      <c r="L13" s="53">
        <v>375</v>
      </c>
    </row>
    <row r="14" spans="1:12" ht="27" customHeight="1">
      <c r="A14" s="88">
        <f t="shared" si="1"/>
        <v>8</v>
      </c>
      <c r="B14" s="53" t="s">
        <v>91</v>
      </c>
      <c r="C14" s="32">
        <f t="shared" si="2"/>
        <v>15</v>
      </c>
      <c r="D14" s="32">
        <v>0</v>
      </c>
      <c r="E14" s="32">
        <v>2</v>
      </c>
      <c r="F14" s="32">
        <v>1</v>
      </c>
      <c r="G14" s="32">
        <v>0</v>
      </c>
      <c r="H14" s="32">
        <v>12</v>
      </c>
      <c r="I14" s="53">
        <f t="shared" si="0"/>
        <v>4382</v>
      </c>
      <c r="J14" s="53">
        <v>3750</v>
      </c>
      <c r="K14" s="53">
        <v>257</v>
      </c>
      <c r="L14" s="53">
        <v>375</v>
      </c>
    </row>
    <row r="15" spans="1:12" ht="27" customHeight="1">
      <c r="A15" s="88">
        <f t="shared" si="1"/>
        <v>9</v>
      </c>
      <c r="B15" s="53" t="s">
        <v>98</v>
      </c>
      <c r="C15" s="32">
        <f t="shared" si="2"/>
        <v>23</v>
      </c>
      <c r="D15" s="32">
        <v>1</v>
      </c>
      <c r="E15" s="32">
        <v>1</v>
      </c>
      <c r="F15" s="32"/>
      <c r="G15" s="32">
        <v>4</v>
      </c>
      <c r="H15" s="32">
        <v>17</v>
      </c>
      <c r="I15" s="53">
        <f t="shared" si="0"/>
        <v>6874</v>
      </c>
      <c r="J15" s="53">
        <v>5950</v>
      </c>
      <c r="K15" s="53">
        <v>349</v>
      </c>
      <c r="L15" s="53">
        <v>575</v>
      </c>
    </row>
    <row r="16" spans="1:12" ht="27" customHeight="1">
      <c r="A16" s="88">
        <f t="shared" si="1"/>
        <v>10</v>
      </c>
      <c r="B16" s="53" t="s">
        <v>104</v>
      </c>
      <c r="C16" s="32">
        <f t="shared" si="2"/>
        <v>20</v>
      </c>
      <c r="D16" s="32">
        <v>2</v>
      </c>
      <c r="E16" s="32">
        <v>1</v>
      </c>
      <c r="F16" s="32">
        <v>1</v>
      </c>
      <c r="G16" s="32">
        <v>4</v>
      </c>
      <c r="H16" s="32">
        <v>12</v>
      </c>
      <c r="I16" s="53">
        <f t="shared" si="0"/>
        <v>6902</v>
      </c>
      <c r="J16" s="53">
        <v>6100</v>
      </c>
      <c r="K16" s="53">
        <v>302</v>
      </c>
      <c r="L16" s="53">
        <v>500</v>
      </c>
    </row>
    <row r="17" spans="1:12" ht="27" customHeight="1">
      <c r="A17" s="88">
        <f t="shared" si="1"/>
        <v>11</v>
      </c>
      <c r="B17" s="53" t="s">
        <v>134</v>
      </c>
      <c r="C17" s="32">
        <f t="shared" si="2"/>
        <v>1</v>
      </c>
      <c r="D17" s="32">
        <v>0</v>
      </c>
      <c r="E17" s="32"/>
      <c r="F17" s="32"/>
      <c r="G17" s="32">
        <v>0</v>
      </c>
      <c r="H17" s="32">
        <v>1</v>
      </c>
      <c r="I17" s="53">
        <f t="shared" si="0"/>
        <v>310</v>
      </c>
      <c r="J17" s="53">
        <v>200</v>
      </c>
      <c r="K17" s="53">
        <v>50</v>
      </c>
      <c r="L17" s="53">
        <v>60</v>
      </c>
    </row>
    <row r="18" spans="1:12" ht="27" customHeight="1">
      <c r="A18" s="88">
        <f t="shared" si="1"/>
        <v>12</v>
      </c>
      <c r="B18" s="53" t="s">
        <v>111</v>
      </c>
      <c r="C18" s="32">
        <f t="shared" si="2"/>
        <v>9</v>
      </c>
      <c r="D18" s="32">
        <v>0</v>
      </c>
      <c r="E18" s="32">
        <v>1</v>
      </c>
      <c r="F18" s="32"/>
      <c r="G18" s="32">
        <v>0</v>
      </c>
      <c r="H18" s="32">
        <v>8</v>
      </c>
      <c r="I18" s="53">
        <f t="shared" si="0"/>
        <v>2457</v>
      </c>
      <c r="J18" s="53">
        <v>2050</v>
      </c>
      <c r="K18" s="53">
        <v>182</v>
      </c>
      <c r="L18" s="53">
        <v>225</v>
      </c>
    </row>
    <row r="19" spans="1:12" ht="27" customHeight="1">
      <c r="A19" s="92">
        <f t="shared" si="1"/>
        <v>13</v>
      </c>
      <c r="B19" s="93" t="s">
        <v>115</v>
      </c>
      <c r="C19" s="113">
        <f t="shared" si="2"/>
        <v>11</v>
      </c>
      <c r="D19" s="113">
        <v>0</v>
      </c>
      <c r="E19" s="113">
        <v>1</v>
      </c>
      <c r="F19" s="113"/>
      <c r="G19" s="113">
        <v>0</v>
      </c>
      <c r="H19" s="113">
        <v>10</v>
      </c>
      <c r="I19" s="93">
        <f t="shared" si="0"/>
        <v>2914</v>
      </c>
      <c r="J19" s="93">
        <v>2450</v>
      </c>
      <c r="K19" s="93">
        <v>189</v>
      </c>
      <c r="L19" s="93">
        <v>275</v>
      </c>
    </row>
    <row r="20" spans="1:12" s="52" customFormat="1" ht="27" customHeight="1">
      <c r="A20" s="42"/>
      <c r="B20" s="42" t="s">
        <v>188</v>
      </c>
      <c r="C20" s="43">
        <f>SUM(C7:C19)</f>
        <v>182</v>
      </c>
      <c r="D20" s="43">
        <f t="shared" ref="D20:L20" si="3">SUM(D7:D19)</f>
        <v>8</v>
      </c>
      <c r="E20" s="43">
        <f t="shared" si="3"/>
        <v>12</v>
      </c>
      <c r="F20" s="43">
        <f t="shared" si="3"/>
        <v>6</v>
      </c>
      <c r="G20" s="43">
        <f t="shared" si="3"/>
        <v>12</v>
      </c>
      <c r="H20" s="43">
        <f t="shared" si="3"/>
        <v>144</v>
      </c>
      <c r="I20" s="43">
        <f t="shared" si="3"/>
        <v>54285</v>
      </c>
      <c r="J20" s="43">
        <f t="shared" si="3"/>
        <v>46700</v>
      </c>
      <c r="K20" s="43">
        <f t="shared" si="3"/>
        <v>3000</v>
      </c>
      <c r="L20" s="43">
        <f t="shared" si="3"/>
        <v>4585</v>
      </c>
    </row>
    <row r="22" spans="1:12">
      <c r="B22" s="52" t="s">
        <v>406</v>
      </c>
    </row>
    <row r="23" spans="1:12" ht="21" customHeight="1">
      <c r="B23" s="49" t="s">
        <v>425</v>
      </c>
    </row>
    <row r="24" spans="1:12" s="197" customFormat="1" ht="69" customHeight="1">
      <c r="A24" s="196"/>
      <c r="B24" s="443" t="s">
        <v>449</v>
      </c>
      <c r="C24" s="443"/>
      <c r="D24" s="443"/>
      <c r="E24" s="443"/>
      <c r="F24" s="443"/>
      <c r="G24" s="443"/>
      <c r="H24" s="443"/>
      <c r="I24" s="443"/>
      <c r="J24" s="443"/>
      <c r="K24" s="443"/>
      <c r="L24" s="443"/>
    </row>
    <row r="25" spans="1:12" s="197" customFormat="1" ht="42" customHeight="1">
      <c r="A25" s="196"/>
      <c r="B25" s="443" t="s">
        <v>426</v>
      </c>
      <c r="C25" s="443"/>
      <c r="D25" s="443"/>
      <c r="E25" s="443"/>
      <c r="F25" s="443"/>
      <c r="G25" s="443"/>
      <c r="H25" s="443"/>
      <c r="I25" s="443"/>
      <c r="J25" s="443"/>
      <c r="K25" s="443"/>
      <c r="L25" s="443"/>
    </row>
    <row r="26" spans="1:12" s="197" customFormat="1" ht="33.75" customHeight="1">
      <c r="A26" s="196"/>
      <c r="B26" s="443" t="s">
        <v>427</v>
      </c>
      <c r="C26" s="443"/>
      <c r="D26" s="443"/>
      <c r="E26" s="443"/>
      <c r="F26" s="443"/>
      <c r="G26" s="443"/>
      <c r="H26" s="443"/>
      <c r="I26" s="443"/>
      <c r="J26" s="443"/>
      <c r="K26" s="443"/>
      <c r="L26" s="443"/>
    </row>
    <row r="27" spans="1:12" ht="38.25" customHeight="1">
      <c r="B27" s="444" t="s">
        <v>428</v>
      </c>
      <c r="C27" s="444"/>
      <c r="D27" s="444"/>
      <c r="E27" s="444"/>
      <c r="F27" s="444"/>
      <c r="G27" s="444"/>
      <c r="H27" s="444"/>
      <c r="I27" s="444"/>
      <c r="J27" s="444"/>
      <c r="K27" s="444"/>
      <c r="L27" s="444"/>
    </row>
    <row r="28" spans="1:12" ht="21" customHeight="1">
      <c r="K28" s="218" t="s">
        <v>446</v>
      </c>
    </row>
    <row r="29" spans="1:12" ht="21" customHeight="1"/>
    <row r="30" spans="1:12" ht="21" customHeight="1"/>
    <row r="31" spans="1:12" ht="21" customHeight="1"/>
    <row r="32" spans="1:12" s="50" customFormat="1" ht="21" customHeight="1">
      <c r="B32" s="49"/>
      <c r="C32" s="49"/>
      <c r="D32" s="49"/>
      <c r="E32" s="49"/>
      <c r="F32" s="49"/>
      <c r="G32" s="49"/>
      <c r="H32" s="49"/>
      <c r="I32" s="49"/>
      <c r="J32" s="49"/>
      <c r="K32" s="49"/>
      <c r="L32" s="49"/>
    </row>
    <row r="33" spans="2:12" s="50" customFormat="1" ht="21" customHeight="1">
      <c r="B33" s="49"/>
      <c r="C33" s="49"/>
      <c r="D33" s="49"/>
      <c r="E33" s="49"/>
      <c r="F33" s="49"/>
      <c r="G33" s="49"/>
      <c r="H33" s="49"/>
      <c r="I33" s="49"/>
      <c r="J33" s="49"/>
      <c r="K33" s="49"/>
      <c r="L33" s="49"/>
    </row>
    <row r="34" spans="2:12" s="50" customFormat="1" ht="21" customHeight="1">
      <c r="B34" s="49"/>
      <c r="C34" s="49"/>
      <c r="D34" s="49"/>
      <c r="E34" s="49"/>
      <c r="F34" s="49"/>
      <c r="G34" s="49"/>
      <c r="H34" s="49"/>
      <c r="I34" s="49"/>
      <c r="J34" s="49"/>
      <c r="K34" s="49"/>
      <c r="L34" s="49"/>
    </row>
    <row r="35" spans="2:12" s="50" customFormat="1" ht="21" customHeight="1">
      <c r="B35" s="49"/>
      <c r="C35" s="49"/>
      <c r="D35" s="49"/>
      <c r="E35" s="49"/>
      <c r="F35" s="49"/>
      <c r="G35" s="49"/>
      <c r="H35" s="49"/>
      <c r="I35" s="49"/>
      <c r="J35" s="49"/>
      <c r="K35" s="49"/>
      <c r="L35" s="49"/>
    </row>
    <row r="36" spans="2:12" s="50" customFormat="1" ht="21" customHeight="1">
      <c r="B36" s="49"/>
      <c r="C36" s="49"/>
      <c r="D36" s="49"/>
      <c r="E36" s="49"/>
      <c r="F36" s="49"/>
      <c r="G36" s="49"/>
      <c r="H36" s="49"/>
      <c r="I36" s="49"/>
      <c r="J36" s="49"/>
      <c r="K36" s="49"/>
      <c r="L36" s="49"/>
    </row>
    <row r="37" spans="2:12" s="50" customFormat="1" ht="21" customHeight="1">
      <c r="B37" s="49"/>
      <c r="C37" s="49"/>
      <c r="D37" s="49"/>
      <c r="E37" s="49"/>
      <c r="F37" s="49"/>
      <c r="G37" s="49"/>
      <c r="H37" s="49"/>
      <c r="I37" s="49"/>
      <c r="J37" s="49"/>
      <c r="K37" s="49"/>
      <c r="L37" s="49"/>
    </row>
    <row r="38" spans="2:12" s="50" customFormat="1" ht="21" customHeight="1">
      <c r="B38" s="49"/>
      <c r="C38" s="49"/>
      <c r="D38" s="49"/>
      <c r="E38" s="49"/>
      <c r="F38" s="49"/>
      <c r="G38" s="49"/>
      <c r="H38" s="49"/>
      <c r="I38" s="49"/>
      <c r="J38" s="49"/>
      <c r="K38" s="49"/>
      <c r="L38" s="49"/>
    </row>
    <row r="39" spans="2:12" s="50" customFormat="1" ht="21" customHeight="1">
      <c r="B39" s="49"/>
      <c r="C39" s="49"/>
      <c r="D39" s="49"/>
      <c r="E39" s="49"/>
      <c r="F39" s="49"/>
      <c r="G39" s="49"/>
      <c r="H39" s="49"/>
      <c r="I39" s="49"/>
      <c r="J39" s="49"/>
      <c r="K39" s="49"/>
      <c r="L39" s="49"/>
    </row>
    <row r="40" spans="2:12" s="50" customFormat="1" ht="21" customHeight="1">
      <c r="B40" s="49"/>
      <c r="C40" s="49"/>
      <c r="D40" s="49"/>
      <c r="E40" s="49"/>
      <c r="F40" s="49"/>
      <c r="G40" s="49"/>
      <c r="H40" s="49"/>
      <c r="I40" s="49"/>
      <c r="J40" s="49"/>
      <c r="K40" s="49"/>
      <c r="L40" s="49"/>
    </row>
    <row r="41" spans="2:12" s="50" customFormat="1" ht="21" customHeight="1">
      <c r="B41" s="49"/>
      <c r="C41" s="49"/>
      <c r="D41" s="49"/>
      <c r="E41" s="49"/>
      <c r="F41" s="49"/>
      <c r="G41" s="49"/>
      <c r="H41" s="49"/>
      <c r="I41" s="49"/>
      <c r="J41" s="49"/>
      <c r="K41" s="49"/>
      <c r="L41" s="49"/>
    </row>
    <row r="42" spans="2:12" s="50" customFormat="1" ht="21" customHeight="1">
      <c r="B42" s="49"/>
      <c r="C42" s="49"/>
      <c r="D42" s="49"/>
      <c r="E42" s="49"/>
      <c r="F42" s="49"/>
      <c r="G42" s="49"/>
      <c r="H42" s="49"/>
      <c r="I42" s="49"/>
      <c r="J42" s="49"/>
      <c r="K42" s="49"/>
      <c r="L42" s="49"/>
    </row>
    <row r="43" spans="2:12" s="50" customFormat="1" ht="21" customHeight="1">
      <c r="B43" s="49"/>
      <c r="C43" s="49"/>
      <c r="D43" s="49"/>
      <c r="E43" s="49"/>
      <c r="F43" s="49"/>
      <c r="G43" s="49"/>
      <c r="H43" s="49"/>
      <c r="I43" s="49"/>
      <c r="J43" s="49"/>
      <c r="K43" s="49"/>
      <c r="L43" s="49"/>
    </row>
    <row r="44" spans="2:12" s="50" customFormat="1" ht="21" customHeight="1">
      <c r="B44" s="49"/>
      <c r="C44" s="49"/>
      <c r="D44" s="49"/>
      <c r="E44" s="49"/>
      <c r="F44" s="49"/>
      <c r="G44" s="49"/>
      <c r="H44" s="49"/>
      <c r="I44" s="49"/>
      <c r="J44" s="49"/>
      <c r="K44" s="49"/>
      <c r="L44" s="49"/>
    </row>
    <row r="45" spans="2:12" s="50" customFormat="1" ht="21" customHeight="1">
      <c r="B45" s="49"/>
      <c r="C45" s="49"/>
      <c r="D45" s="49"/>
      <c r="E45" s="49"/>
      <c r="F45" s="49"/>
      <c r="G45" s="49"/>
      <c r="H45" s="49"/>
      <c r="I45" s="49"/>
      <c r="J45" s="49"/>
      <c r="K45" s="49"/>
      <c r="L45" s="49"/>
    </row>
    <row r="46" spans="2:12" s="50" customFormat="1" ht="21" customHeight="1">
      <c r="B46" s="49"/>
      <c r="C46" s="49"/>
      <c r="D46" s="49"/>
      <c r="E46" s="49"/>
      <c r="F46" s="49"/>
      <c r="G46" s="49"/>
      <c r="H46" s="49"/>
      <c r="I46" s="49"/>
      <c r="J46" s="49"/>
      <c r="K46" s="49"/>
      <c r="L46" s="49"/>
    </row>
    <row r="47" spans="2:12" s="50" customFormat="1" ht="21" customHeight="1">
      <c r="B47" s="49"/>
      <c r="C47" s="49"/>
      <c r="D47" s="49"/>
      <c r="E47" s="49"/>
      <c r="F47" s="49"/>
      <c r="G47" s="49"/>
      <c r="H47" s="49"/>
      <c r="I47" s="49"/>
      <c r="J47" s="49"/>
      <c r="K47" s="49"/>
      <c r="L47" s="49"/>
    </row>
    <row r="48" spans="2:12" s="50" customFormat="1" ht="21" customHeight="1">
      <c r="B48" s="49"/>
      <c r="C48" s="49"/>
      <c r="D48" s="49"/>
      <c r="E48" s="49"/>
      <c r="F48" s="49"/>
      <c r="G48" s="49"/>
      <c r="H48" s="49"/>
      <c r="I48" s="49"/>
      <c r="J48" s="49"/>
      <c r="K48" s="49"/>
      <c r="L48" s="49"/>
    </row>
    <row r="49" spans="2:12" s="50" customFormat="1" ht="21" customHeight="1">
      <c r="B49" s="49"/>
      <c r="C49" s="49"/>
      <c r="D49" s="49"/>
      <c r="E49" s="49"/>
      <c r="F49" s="49"/>
      <c r="G49" s="49"/>
      <c r="H49" s="49"/>
      <c r="I49" s="49"/>
      <c r="J49" s="49"/>
      <c r="K49" s="49"/>
      <c r="L49" s="49"/>
    </row>
    <row r="50" spans="2:12" s="50" customFormat="1" ht="21" customHeight="1">
      <c r="B50" s="49"/>
      <c r="C50" s="49"/>
      <c r="D50" s="49"/>
      <c r="E50" s="49"/>
      <c r="F50" s="49"/>
      <c r="G50" s="49"/>
      <c r="H50" s="49"/>
      <c r="I50" s="49"/>
      <c r="J50" s="49"/>
      <c r="K50" s="49"/>
      <c r="L50" s="49"/>
    </row>
  </sheetData>
  <mergeCells count="14">
    <mergeCell ref="B24:L24"/>
    <mergeCell ref="B25:L25"/>
    <mergeCell ref="B26:L26"/>
    <mergeCell ref="B27:L27"/>
    <mergeCell ref="A1:L1"/>
    <mergeCell ref="A2:L2"/>
    <mergeCell ref="A3:L3"/>
    <mergeCell ref="K4:L4"/>
    <mergeCell ref="A5:A6"/>
    <mergeCell ref="B5:B6"/>
    <mergeCell ref="C5:C6"/>
    <mergeCell ref="D5:H5"/>
    <mergeCell ref="I5:I6"/>
    <mergeCell ref="J5:L5"/>
  </mergeCells>
  <pageMargins left="0.70866141732283472" right="0.28999999999999998" top="0.61" bottom="0.61" header="0.31496062992125984" footer="0.24"/>
  <pageSetup paperSize="9"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workbookViewId="0">
      <selection activeCell="A2" sqref="A2"/>
    </sheetView>
  </sheetViews>
  <sheetFormatPr defaultRowHeight="15"/>
  <cols>
    <col min="1" max="1" width="6.28515625" customWidth="1"/>
    <col min="2" max="2" width="29.140625" customWidth="1"/>
    <col min="3" max="3" width="22.28515625" customWidth="1"/>
    <col min="6" max="6" width="10.85546875" customWidth="1"/>
    <col min="10" max="10" width="11.42578125" customWidth="1"/>
  </cols>
  <sheetData>
    <row r="1" spans="1:11" ht="55.5" customHeight="1">
      <c r="A1" s="403" t="s">
        <v>763</v>
      </c>
      <c r="B1" s="404"/>
      <c r="C1" s="404"/>
      <c r="D1" s="404"/>
      <c r="E1" s="404"/>
      <c r="F1" s="404"/>
      <c r="G1" s="404"/>
      <c r="H1" s="404"/>
      <c r="I1" s="404"/>
      <c r="J1" s="404"/>
      <c r="K1" s="404"/>
    </row>
    <row r="2" spans="1:11" ht="15.75">
      <c r="A2" s="270"/>
      <c r="B2" s="270"/>
      <c r="C2" s="270"/>
      <c r="D2" s="270"/>
      <c r="E2" s="270"/>
      <c r="F2" s="270"/>
      <c r="G2" s="270"/>
      <c r="H2" s="270"/>
      <c r="I2" s="405" t="s">
        <v>524</v>
      </c>
      <c r="J2" s="405"/>
      <c r="K2" s="405"/>
    </row>
    <row r="3" spans="1:11" ht="15.75">
      <c r="A3" s="398" t="s">
        <v>1</v>
      </c>
      <c r="B3" s="398" t="s">
        <v>525</v>
      </c>
      <c r="C3" s="406" t="s">
        <v>526</v>
      </c>
      <c r="D3" s="398" t="s">
        <v>527</v>
      </c>
      <c r="E3" s="398"/>
      <c r="F3" s="398" t="s">
        <v>528</v>
      </c>
      <c r="G3" s="408" t="s">
        <v>529</v>
      </c>
      <c r="H3" s="408" t="s">
        <v>530</v>
      </c>
      <c r="I3" s="408" t="s">
        <v>531</v>
      </c>
      <c r="J3" s="398" t="s">
        <v>532</v>
      </c>
      <c r="K3" s="398" t="s">
        <v>4</v>
      </c>
    </row>
    <row r="4" spans="1:11" ht="72" customHeight="1">
      <c r="A4" s="398"/>
      <c r="B4" s="398"/>
      <c r="C4" s="407"/>
      <c r="D4" s="271" t="s">
        <v>533</v>
      </c>
      <c r="E4" s="271" t="s">
        <v>534</v>
      </c>
      <c r="F4" s="398"/>
      <c r="G4" s="409"/>
      <c r="H4" s="409"/>
      <c r="I4" s="409"/>
      <c r="J4" s="398"/>
      <c r="K4" s="398"/>
    </row>
    <row r="5" spans="1:11" ht="25.5" customHeight="1">
      <c r="A5" s="272" t="s">
        <v>7</v>
      </c>
      <c r="B5" s="273" t="s">
        <v>367</v>
      </c>
      <c r="C5" s="274"/>
      <c r="D5" s="275"/>
      <c r="E5" s="275"/>
      <c r="F5" s="275"/>
      <c r="G5" s="276">
        <f>SUM(G6:G14)</f>
        <v>2150</v>
      </c>
      <c r="H5" s="276">
        <f t="shared" ref="H5:I5" si="0">SUM(H6:H14)</f>
        <v>1770</v>
      </c>
      <c r="I5" s="276">
        <f t="shared" si="0"/>
        <v>380</v>
      </c>
      <c r="J5" s="277"/>
      <c r="K5" s="278"/>
    </row>
    <row r="6" spans="1:11" ht="31.5">
      <c r="A6" s="279">
        <v>1</v>
      </c>
      <c r="B6" s="280" t="s">
        <v>535</v>
      </c>
      <c r="C6" s="399" t="s">
        <v>536</v>
      </c>
      <c r="D6" s="400">
        <v>620</v>
      </c>
      <c r="E6" s="400">
        <v>34</v>
      </c>
      <c r="F6" s="281" t="s">
        <v>537</v>
      </c>
      <c r="G6" s="282">
        <v>250</v>
      </c>
      <c r="H6" s="282">
        <f>G6*0.8</f>
        <v>200</v>
      </c>
      <c r="I6" s="283">
        <f>G6-H6</f>
        <v>50</v>
      </c>
      <c r="J6" s="281" t="s">
        <v>538</v>
      </c>
      <c r="K6" s="284"/>
    </row>
    <row r="7" spans="1:11" ht="31.5">
      <c r="A7" s="279">
        <v>2</v>
      </c>
      <c r="B7" s="280" t="s">
        <v>539</v>
      </c>
      <c r="C7" s="399"/>
      <c r="D7" s="400"/>
      <c r="E7" s="400"/>
      <c r="F7" s="281" t="s">
        <v>537</v>
      </c>
      <c r="G7" s="282">
        <v>250</v>
      </c>
      <c r="H7" s="282">
        <f t="shared" ref="H7:H8" si="1">G7*0.8</f>
        <v>200</v>
      </c>
      <c r="I7" s="283">
        <f t="shared" ref="I7:I13" si="2">G7-H7</f>
        <v>50</v>
      </c>
      <c r="J7" s="281" t="s">
        <v>538</v>
      </c>
      <c r="K7" s="284"/>
    </row>
    <row r="8" spans="1:11" ht="78.75">
      <c r="A8" s="285">
        <v>3</v>
      </c>
      <c r="B8" s="286" t="s">
        <v>540</v>
      </c>
      <c r="C8" s="286" t="s">
        <v>541</v>
      </c>
      <c r="D8" s="287">
        <v>80</v>
      </c>
      <c r="E8" s="287">
        <v>4</v>
      </c>
      <c r="F8" s="287" t="s">
        <v>542</v>
      </c>
      <c r="G8" s="288">
        <v>250</v>
      </c>
      <c r="H8" s="288">
        <f t="shared" si="1"/>
        <v>200</v>
      </c>
      <c r="I8" s="289">
        <f t="shared" si="2"/>
        <v>50</v>
      </c>
      <c r="J8" s="287" t="s">
        <v>538</v>
      </c>
      <c r="K8" s="290"/>
    </row>
    <row r="9" spans="1:11" ht="47.25">
      <c r="A9" s="285">
        <v>4</v>
      </c>
      <c r="B9" s="286" t="s">
        <v>543</v>
      </c>
      <c r="C9" s="286" t="s">
        <v>544</v>
      </c>
      <c r="D9" s="287">
        <v>350</v>
      </c>
      <c r="E9" s="287">
        <v>27</v>
      </c>
      <c r="F9" s="287" t="s">
        <v>537</v>
      </c>
      <c r="G9" s="288">
        <v>250</v>
      </c>
      <c r="H9" s="289">
        <f>G9*0.85-2.5</f>
        <v>210</v>
      </c>
      <c r="I9" s="289">
        <f t="shared" si="2"/>
        <v>40</v>
      </c>
      <c r="J9" s="287" t="s">
        <v>545</v>
      </c>
      <c r="K9" s="290"/>
    </row>
    <row r="10" spans="1:11" ht="63">
      <c r="A10" s="285">
        <v>5</v>
      </c>
      <c r="B10" s="286" t="s">
        <v>546</v>
      </c>
      <c r="C10" s="286" t="s">
        <v>547</v>
      </c>
      <c r="D10" s="287">
        <v>520</v>
      </c>
      <c r="E10" s="287">
        <v>33</v>
      </c>
      <c r="F10" s="287" t="s">
        <v>537</v>
      </c>
      <c r="G10" s="288">
        <v>300</v>
      </c>
      <c r="H10" s="289">
        <f>G10*0.85-5</f>
        <v>250</v>
      </c>
      <c r="I10" s="289">
        <f t="shared" si="2"/>
        <v>50</v>
      </c>
      <c r="J10" s="287" t="s">
        <v>545</v>
      </c>
      <c r="K10" s="290"/>
    </row>
    <row r="11" spans="1:11" ht="31.5">
      <c r="A11" s="285">
        <v>6</v>
      </c>
      <c r="B11" s="286" t="s">
        <v>548</v>
      </c>
      <c r="C11" s="286" t="s">
        <v>549</v>
      </c>
      <c r="D11" s="287">
        <v>350</v>
      </c>
      <c r="E11" s="287">
        <v>27</v>
      </c>
      <c r="F11" s="287" t="s">
        <v>537</v>
      </c>
      <c r="G11" s="288">
        <v>250</v>
      </c>
      <c r="H11" s="291">
        <f>G11*0.85-2.5</f>
        <v>210</v>
      </c>
      <c r="I11" s="292">
        <f>G11-H11</f>
        <v>40</v>
      </c>
      <c r="J11" s="287" t="s">
        <v>545</v>
      </c>
      <c r="K11" s="290"/>
    </row>
    <row r="12" spans="1:11" ht="47.25">
      <c r="A12" s="285">
        <v>7</v>
      </c>
      <c r="B12" s="286" t="s">
        <v>550</v>
      </c>
      <c r="C12" s="286" t="s">
        <v>551</v>
      </c>
      <c r="D12" s="287">
        <v>495</v>
      </c>
      <c r="E12" s="287">
        <v>31</v>
      </c>
      <c r="F12" s="287" t="s">
        <v>552</v>
      </c>
      <c r="G12" s="288">
        <v>100</v>
      </c>
      <c r="H12" s="289">
        <f>G12*0.8</f>
        <v>80</v>
      </c>
      <c r="I12" s="289">
        <f t="shared" si="2"/>
        <v>20</v>
      </c>
      <c r="J12" s="287" t="s">
        <v>553</v>
      </c>
      <c r="K12" s="290"/>
    </row>
    <row r="13" spans="1:11" ht="47.25">
      <c r="A13" s="285">
        <v>8</v>
      </c>
      <c r="B13" s="286" t="s">
        <v>554</v>
      </c>
      <c r="C13" s="286" t="s">
        <v>555</v>
      </c>
      <c r="D13" s="287">
        <v>400</v>
      </c>
      <c r="E13" s="287">
        <v>39</v>
      </c>
      <c r="F13" s="287" t="s">
        <v>537</v>
      </c>
      <c r="G13" s="288">
        <v>250</v>
      </c>
      <c r="H13" s="289">
        <f>G13*0.85-2.5</f>
        <v>210</v>
      </c>
      <c r="I13" s="289">
        <f t="shared" si="2"/>
        <v>40</v>
      </c>
      <c r="J13" s="287" t="s">
        <v>553</v>
      </c>
      <c r="K13" s="290"/>
    </row>
    <row r="14" spans="1:11" ht="63">
      <c r="A14" s="287">
        <v>9</v>
      </c>
      <c r="B14" s="286" t="s">
        <v>556</v>
      </c>
      <c r="C14" s="286" t="s">
        <v>557</v>
      </c>
      <c r="D14" s="287">
        <v>170</v>
      </c>
      <c r="E14" s="287">
        <v>19</v>
      </c>
      <c r="F14" s="287" t="s">
        <v>537</v>
      </c>
      <c r="G14" s="288">
        <v>250</v>
      </c>
      <c r="H14" s="291">
        <f>G14*0.85-2.5</f>
        <v>210</v>
      </c>
      <c r="I14" s="291">
        <f>G14-H14</f>
        <v>40</v>
      </c>
      <c r="J14" s="287" t="s">
        <v>558</v>
      </c>
      <c r="K14" s="290"/>
    </row>
    <row r="15" spans="1:11" ht="15.75">
      <c r="A15" s="293" t="s">
        <v>17</v>
      </c>
      <c r="B15" s="294" t="s">
        <v>559</v>
      </c>
      <c r="C15" s="295"/>
      <c r="D15" s="285"/>
      <c r="E15" s="285"/>
      <c r="F15" s="285"/>
      <c r="G15" s="296">
        <f>SUM(G16:G27)</f>
        <v>3500</v>
      </c>
      <c r="H15" s="296">
        <f t="shared" ref="H15:I15" si="3">SUM(H16:H27)</f>
        <v>2830</v>
      </c>
      <c r="I15" s="296">
        <f t="shared" si="3"/>
        <v>670</v>
      </c>
      <c r="J15" s="285"/>
      <c r="K15" s="290"/>
    </row>
    <row r="16" spans="1:11" ht="63">
      <c r="A16" s="287">
        <v>1</v>
      </c>
      <c r="B16" s="286" t="s">
        <v>560</v>
      </c>
      <c r="C16" s="286" t="s">
        <v>561</v>
      </c>
      <c r="D16" s="285">
        <v>389</v>
      </c>
      <c r="E16" s="285">
        <v>20</v>
      </c>
      <c r="F16" s="285" t="s">
        <v>537</v>
      </c>
      <c r="G16" s="297">
        <v>300</v>
      </c>
      <c r="H16" s="297">
        <f>G16*0.8</f>
        <v>240</v>
      </c>
      <c r="I16" s="289">
        <f>G16-H16</f>
        <v>60</v>
      </c>
      <c r="J16" s="287" t="s">
        <v>562</v>
      </c>
      <c r="K16" s="290"/>
    </row>
    <row r="17" spans="1:11" ht="78.75">
      <c r="A17" s="287">
        <v>2</v>
      </c>
      <c r="B17" s="286" t="s">
        <v>563</v>
      </c>
      <c r="C17" s="286" t="s">
        <v>564</v>
      </c>
      <c r="D17" s="285">
        <v>535</v>
      </c>
      <c r="E17" s="285">
        <v>18</v>
      </c>
      <c r="F17" s="285" t="s">
        <v>537</v>
      </c>
      <c r="G17" s="297">
        <v>300</v>
      </c>
      <c r="H17" s="297">
        <f>G17*0.8</f>
        <v>240</v>
      </c>
      <c r="I17" s="289">
        <f t="shared" ref="I17:I20" si="4">G17-H17</f>
        <v>60</v>
      </c>
      <c r="J17" s="287" t="s">
        <v>565</v>
      </c>
      <c r="K17" s="290"/>
    </row>
    <row r="18" spans="1:11" ht="63">
      <c r="A18" s="287">
        <v>3</v>
      </c>
      <c r="B18" s="286" t="s">
        <v>566</v>
      </c>
      <c r="C18" s="286" t="s">
        <v>567</v>
      </c>
      <c r="D18" s="285">
        <v>430</v>
      </c>
      <c r="E18" s="285">
        <v>30</v>
      </c>
      <c r="F18" s="285" t="s">
        <v>537</v>
      </c>
      <c r="G18" s="297">
        <v>300</v>
      </c>
      <c r="H18" s="297">
        <f>G18*0.8</f>
        <v>240</v>
      </c>
      <c r="I18" s="289">
        <f t="shared" si="4"/>
        <v>60</v>
      </c>
      <c r="J18" s="287" t="s">
        <v>568</v>
      </c>
      <c r="K18" s="290"/>
    </row>
    <row r="19" spans="1:11" ht="47.25">
      <c r="A19" s="287">
        <v>4</v>
      </c>
      <c r="B19" s="286" t="s">
        <v>569</v>
      </c>
      <c r="C19" s="286" t="s">
        <v>570</v>
      </c>
      <c r="D19" s="285">
        <v>731</v>
      </c>
      <c r="E19" s="285">
        <v>39</v>
      </c>
      <c r="F19" s="285" t="s">
        <v>537</v>
      </c>
      <c r="G19" s="297">
        <v>300</v>
      </c>
      <c r="H19" s="298">
        <f>G19*0.85-5</f>
        <v>250</v>
      </c>
      <c r="I19" s="289">
        <f t="shared" si="4"/>
        <v>50</v>
      </c>
      <c r="J19" s="287" t="s">
        <v>571</v>
      </c>
      <c r="K19" s="290"/>
    </row>
    <row r="20" spans="1:11" ht="47.25">
      <c r="A20" s="287">
        <v>5</v>
      </c>
      <c r="B20" s="286" t="s">
        <v>572</v>
      </c>
      <c r="C20" s="286" t="s">
        <v>573</v>
      </c>
      <c r="D20" s="285">
        <v>227</v>
      </c>
      <c r="E20" s="285">
        <v>18</v>
      </c>
      <c r="F20" s="285" t="s">
        <v>537</v>
      </c>
      <c r="G20" s="297">
        <v>250</v>
      </c>
      <c r="H20" s="298">
        <f>G20*0.85-2.5</f>
        <v>210</v>
      </c>
      <c r="I20" s="289">
        <f t="shared" si="4"/>
        <v>40</v>
      </c>
      <c r="J20" s="287" t="s">
        <v>571</v>
      </c>
      <c r="K20" s="290"/>
    </row>
    <row r="21" spans="1:11" ht="47.25">
      <c r="A21" s="287">
        <v>6</v>
      </c>
      <c r="B21" s="286" t="s">
        <v>574</v>
      </c>
      <c r="C21" s="286" t="s">
        <v>575</v>
      </c>
      <c r="D21" s="285">
        <v>753</v>
      </c>
      <c r="E21" s="285">
        <v>47</v>
      </c>
      <c r="F21" s="285" t="s">
        <v>537</v>
      </c>
      <c r="G21" s="297">
        <v>300</v>
      </c>
      <c r="H21" s="297">
        <f>G21*0.8</f>
        <v>240</v>
      </c>
      <c r="I21" s="289">
        <f t="shared" ref="I21" si="5">H21/8*2</f>
        <v>60</v>
      </c>
      <c r="J21" s="287" t="s">
        <v>576</v>
      </c>
      <c r="K21" s="290"/>
    </row>
    <row r="22" spans="1:11" ht="63">
      <c r="A22" s="287">
        <v>7</v>
      </c>
      <c r="B22" s="286" t="s">
        <v>577</v>
      </c>
      <c r="C22" s="286" t="s">
        <v>578</v>
      </c>
      <c r="D22" s="285">
        <v>430</v>
      </c>
      <c r="E22" s="285">
        <v>20</v>
      </c>
      <c r="F22" s="285" t="s">
        <v>537</v>
      </c>
      <c r="G22" s="297">
        <v>300</v>
      </c>
      <c r="H22" s="297">
        <f>G22*0.8</f>
        <v>240</v>
      </c>
      <c r="I22" s="289">
        <f t="shared" ref="I22" si="6">G22-H22</f>
        <v>60</v>
      </c>
      <c r="J22" s="287" t="s">
        <v>579</v>
      </c>
      <c r="K22" s="290"/>
    </row>
    <row r="23" spans="1:11" ht="31.5">
      <c r="A23" s="287">
        <v>8</v>
      </c>
      <c r="B23" s="286" t="s">
        <v>580</v>
      </c>
      <c r="C23" s="286" t="s">
        <v>581</v>
      </c>
      <c r="D23" s="299">
        <v>313</v>
      </c>
      <c r="E23" s="299">
        <v>32</v>
      </c>
      <c r="F23" s="299" t="s">
        <v>537</v>
      </c>
      <c r="G23" s="300">
        <v>250</v>
      </c>
      <c r="H23" s="301">
        <f>G23*0.8</f>
        <v>200</v>
      </c>
      <c r="I23" s="301">
        <f>G23-H23</f>
        <v>50</v>
      </c>
      <c r="J23" s="299" t="s">
        <v>582</v>
      </c>
      <c r="K23" s="290"/>
    </row>
    <row r="24" spans="1:11" ht="63">
      <c r="A24" s="287">
        <v>9</v>
      </c>
      <c r="B24" s="286" t="s">
        <v>583</v>
      </c>
      <c r="C24" s="286" t="s">
        <v>584</v>
      </c>
      <c r="D24" s="299">
        <v>450</v>
      </c>
      <c r="E24" s="299">
        <v>30</v>
      </c>
      <c r="F24" s="299" t="s">
        <v>537</v>
      </c>
      <c r="G24" s="300">
        <v>300</v>
      </c>
      <c r="H24" s="301">
        <f t="shared" ref="H24:H26" si="7">G24*0.8</f>
        <v>240</v>
      </c>
      <c r="I24" s="301">
        <f t="shared" ref="I24:I26" si="8">G24-H24</f>
        <v>60</v>
      </c>
      <c r="J24" s="299" t="s">
        <v>582</v>
      </c>
      <c r="K24" s="290"/>
    </row>
    <row r="25" spans="1:11" ht="63">
      <c r="A25" s="287">
        <v>10</v>
      </c>
      <c r="B25" s="286" t="s">
        <v>585</v>
      </c>
      <c r="C25" s="286" t="s">
        <v>586</v>
      </c>
      <c r="D25" s="299">
        <v>452</v>
      </c>
      <c r="E25" s="299">
        <v>27</v>
      </c>
      <c r="F25" s="299" t="s">
        <v>537</v>
      </c>
      <c r="G25" s="300">
        <v>300</v>
      </c>
      <c r="H25" s="301">
        <f>G25*0.8</f>
        <v>240</v>
      </c>
      <c r="I25" s="301">
        <f>G25-H25</f>
        <v>60</v>
      </c>
      <c r="J25" s="299" t="s">
        <v>587</v>
      </c>
      <c r="K25" s="290"/>
    </row>
    <row r="26" spans="1:11" ht="94.5">
      <c r="A26" s="287">
        <v>11</v>
      </c>
      <c r="B26" s="286" t="s">
        <v>588</v>
      </c>
      <c r="C26" s="286" t="s">
        <v>589</v>
      </c>
      <c r="D26" s="299">
        <v>326</v>
      </c>
      <c r="E26" s="299">
        <v>23</v>
      </c>
      <c r="F26" s="299" t="s">
        <v>537</v>
      </c>
      <c r="G26" s="300">
        <v>300</v>
      </c>
      <c r="H26" s="301">
        <f t="shared" si="7"/>
        <v>240</v>
      </c>
      <c r="I26" s="301">
        <f t="shared" si="8"/>
        <v>60</v>
      </c>
      <c r="J26" s="299" t="s">
        <v>590</v>
      </c>
      <c r="K26" s="290"/>
    </row>
    <row r="27" spans="1:11" ht="78.75">
      <c r="A27" s="287">
        <v>12</v>
      </c>
      <c r="B27" s="286" t="s">
        <v>591</v>
      </c>
      <c r="C27" s="286" t="s">
        <v>592</v>
      </c>
      <c r="D27" s="299">
        <v>568</v>
      </c>
      <c r="E27" s="299">
        <v>48</v>
      </c>
      <c r="F27" s="299" t="s">
        <v>537</v>
      </c>
      <c r="G27" s="300">
        <v>300</v>
      </c>
      <c r="H27" s="301">
        <f>G27*0.85-5</f>
        <v>250</v>
      </c>
      <c r="I27" s="301">
        <f>G27-H27</f>
        <v>50</v>
      </c>
      <c r="J27" s="299" t="s">
        <v>593</v>
      </c>
      <c r="K27" s="290"/>
    </row>
    <row r="28" spans="1:11" ht="15.75">
      <c r="A28" s="293" t="s">
        <v>21</v>
      </c>
      <c r="B28" s="294" t="s">
        <v>79</v>
      </c>
      <c r="C28" s="295"/>
      <c r="D28" s="285"/>
      <c r="E28" s="285"/>
      <c r="F28" s="285"/>
      <c r="G28" s="296">
        <f>SUM(G29:G32)</f>
        <v>1150</v>
      </c>
      <c r="H28" s="296">
        <f t="shared" ref="H28:I28" si="9">SUM(H29:H32)</f>
        <v>930</v>
      </c>
      <c r="I28" s="296">
        <f t="shared" si="9"/>
        <v>220</v>
      </c>
      <c r="J28" s="287"/>
      <c r="K28" s="290"/>
    </row>
    <row r="29" spans="1:11" ht="78.75">
      <c r="A29" s="285">
        <v>1</v>
      </c>
      <c r="B29" s="288" t="s">
        <v>594</v>
      </c>
      <c r="C29" s="286" t="s">
        <v>595</v>
      </c>
      <c r="D29" s="287">
        <v>841</v>
      </c>
      <c r="E29" s="287">
        <v>51</v>
      </c>
      <c r="F29" s="287" t="s">
        <v>537</v>
      </c>
      <c r="G29" s="288">
        <v>300</v>
      </c>
      <c r="H29" s="289">
        <f>G29*0.85-5</f>
        <v>250</v>
      </c>
      <c r="I29" s="289">
        <f>G29-H29</f>
        <v>50</v>
      </c>
      <c r="J29" s="287" t="s">
        <v>596</v>
      </c>
      <c r="K29" s="290"/>
    </row>
    <row r="30" spans="1:11" ht="47.25">
      <c r="A30" s="285">
        <v>2</v>
      </c>
      <c r="B30" s="288" t="s">
        <v>597</v>
      </c>
      <c r="C30" s="286" t="s">
        <v>598</v>
      </c>
      <c r="D30" s="287">
        <v>282</v>
      </c>
      <c r="E30" s="287">
        <v>22</v>
      </c>
      <c r="F30" s="287" t="s">
        <v>537</v>
      </c>
      <c r="G30" s="288">
        <v>300</v>
      </c>
      <c r="H30" s="289">
        <f t="shared" ref="H30:H31" si="10">G30*0.8</f>
        <v>240</v>
      </c>
      <c r="I30" s="289">
        <f t="shared" ref="I30:I32" si="11">G30-H30</f>
        <v>60</v>
      </c>
      <c r="J30" s="287" t="s">
        <v>599</v>
      </c>
      <c r="K30" s="290"/>
    </row>
    <row r="31" spans="1:11" ht="63">
      <c r="A31" s="285">
        <v>3</v>
      </c>
      <c r="B31" s="288" t="s">
        <v>600</v>
      </c>
      <c r="C31" s="286" t="s">
        <v>601</v>
      </c>
      <c r="D31" s="287">
        <v>260</v>
      </c>
      <c r="E31" s="287">
        <v>18</v>
      </c>
      <c r="F31" s="287" t="s">
        <v>537</v>
      </c>
      <c r="G31" s="288">
        <v>250</v>
      </c>
      <c r="H31" s="289">
        <f t="shared" si="10"/>
        <v>200</v>
      </c>
      <c r="I31" s="289">
        <f t="shared" si="11"/>
        <v>50</v>
      </c>
      <c r="J31" s="287" t="s">
        <v>602</v>
      </c>
      <c r="K31" s="290"/>
    </row>
    <row r="32" spans="1:11" ht="78.75">
      <c r="A32" s="285">
        <v>4</v>
      </c>
      <c r="B32" s="288" t="s">
        <v>603</v>
      </c>
      <c r="C32" s="286" t="s">
        <v>604</v>
      </c>
      <c r="D32" s="287">
        <v>620</v>
      </c>
      <c r="E32" s="287">
        <v>36</v>
      </c>
      <c r="F32" s="287" t="s">
        <v>537</v>
      </c>
      <c r="G32" s="288">
        <v>300</v>
      </c>
      <c r="H32" s="289">
        <f>G32*0.8</f>
        <v>240</v>
      </c>
      <c r="I32" s="289">
        <f t="shared" si="11"/>
        <v>60</v>
      </c>
      <c r="J32" s="287" t="s">
        <v>605</v>
      </c>
      <c r="K32" s="290"/>
    </row>
    <row r="33" spans="1:11" ht="15.75">
      <c r="A33" s="293" t="s">
        <v>23</v>
      </c>
      <c r="B33" s="294" t="s">
        <v>138</v>
      </c>
      <c r="C33" s="295"/>
      <c r="D33" s="285"/>
      <c r="E33" s="285"/>
      <c r="F33" s="285"/>
      <c r="G33" s="294">
        <f>SUM(G34:G35)</f>
        <v>500</v>
      </c>
      <c r="H33" s="294">
        <f t="shared" ref="H33:I33" si="12">SUM(H34:H35)</f>
        <v>400</v>
      </c>
      <c r="I33" s="294">
        <f t="shared" si="12"/>
        <v>100</v>
      </c>
      <c r="J33" s="287"/>
      <c r="K33" s="290"/>
    </row>
    <row r="34" spans="1:11" ht="63">
      <c r="A34" s="287">
        <v>1</v>
      </c>
      <c r="B34" s="286" t="s">
        <v>606</v>
      </c>
      <c r="C34" s="286" t="s">
        <v>607</v>
      </c>
      <c r="D34" s="287">
        <v>235</v>
      </c>
      <c r="E34" s="287">
        <v>19</v>
      </c>
      <c r="F34" s="287" t="s">
        <v>537</v>
      </c>
      <c r="G34" s="288">
        <v>250</v>
      </c>
      <c r="H34" s="288">
        <f>G34*0.8</f>
        <v>200</v>
      </c>
      <c r="I34" s="288">
        <f>G34-H34</f>
        <v>50</v>
      </c>
      <c r="J34" s="287" t="s">
        <v>608</v>
      </c>
      <c r="K34" s="290"/>
    </row>
    <row r="35" spans="1:11" ht="47.25">
      <c r="A35" s="287">
        <v>2</v>
      </c>
      <c r="B35" s="286" t="s">
        <v>609</v>
      </c>
      <c r="C35" s="286" t="s">
        <v>610</v>
      </c>
      <c r="D35" s="287">
        <v>210</v>
      </c>
      <c r="E35" s="287">
        <v>18</v>
      </c>
      <c r="F35" s="287" t="s">
        <v>537</v>
      </c>
      <c r="G35" s="288">
        <v>250</v>
      </c>
      <c r="H35" s="288">
        <f>G35*0.8</f>
        <v>200</v>
      </c>
      <c r="I35" s="288">
        <v>50</v>
      </c>
      <c r="J35" s="287" t="s">
        <v>611</v>
      </c>
      <c r="K35" s="290"/>
    </row>
    <row r="36" spans="1:11" ht="15.75">
      <c r="A36" s="293" t="s">
        <v>612</v>
      </c>
      <c r="B36" s="294" t="s">
        <v>613</v>
      </c>
      <c r="C36" s="295"/>
      <c r="D36" s="285"/>
      <c r="E36" s="285"/>
      <c r="F36" s="285"/>
      <c r="G36" s="296">
        <f>SUM(G37:G45)</f>
        <v>2470</v>
      </c>
      <c r="H36" s="296">
        <f t="shared" ref="H36:I36" si="13">SUM(H37:H45)</f>
        <v>1990</v>
      </c>
      <c r="I36" s="296">
        <f t="shared" si="13"/>
        <v>480</v>
      </c>
      <c r="J36" s="287"/>
      <c r="K36" s="290"/>
    </row>
    <row r="37" spans="1:11" ht="47.25">
      <c r="A37" s="287">
        <v>1</v>
      </c>
      <c r="B37" s="286" t="s">
        <v>614</v>
      </c>
      <c r="C37" s="286" t="s">
        <v>615</v>
      </c>
      <c r="D37" s="287">
        <v>409</v>
      </c>
      <c r="E37" s="287">
        <v>39</v>
      </c>
      <c r="F37" s="287" t="s">
        <v>537</v>
      </c>
      <c r="G37" s="301">
        <v>300</v>
      </c>
      <c r="H37" s="301">
        <f>G37*0.8</f>
        <v>240</v>
      </c>
      <c r="I37" s="301">
        <f>G37-H37</f>
        <v>60</v>
      </c>
      <c r="J37" s="287" t="s">
        <v>616</v>
      </c>
      <c r="K37" s="290"/>
    </row>
    <row r="38" spans="1:11" ht="47.25">
      <c r="A38" s="287">
        <v>2</v>
      </c>
      <c r="B38" s="286" t="s">
        <v>617</v>
      </c>
      <c r="C38" s="286" t="s">
        <v>618</v>
      </c>
      <c r="D38" s="287">
        <v>134</v>
      </c>
      <c r="E38" s="287">
        <v>15</v>
      </c>
      <c r="F38" s="287" t="s">
        <v>537</v>
      </c>
      <c r="G38" s="301">
        <v>250</v>
      </c>
      <c r="H38" s="301">
        <f t="shared" ref="H38:H43" si="14">G38*0.8</f>
        <v>200</v>
      </c>
      <c r="I38" s="302">
        <f t="shared" ref="I38:I43" si="15">G38-H38</f>
        <v>50</v>
      </c>
      <c r="J38" s="287" t="s">
        <v>619</v>
      </c>
      <c r="K38" s="290"/>
    </row>
    <row r="39" spans="1:11" ht="31.5">
      <c r="A39" s="287">
        <v>3</v>
      </c>
      <c r="B39" s="286" t="s">
        <v>620</v>
      </c>
      <c r="C39" s="286" t="s">
        <v>621</v>
      </c>
      <c r="D39" s="287">
        <v>718</v>
      </c>
      <c r="E39" s="287">
        <v>54</v>
      </c>
      <c r="F39" s="287" t="s">
        <v>537</v>
      </c>
      <c r="G39" s="301">
        <v>300</v>
      </c>
      <c r="H39" s="301">
        <f>G39*0.85-5</f>
        <v>250</v>
      </c>
      <c r="I39" s="302">
        <f t="shared" si="15"/>
        <v>50</v>
      </c>
      <c r="J39" s="287" t="s">
        <v>622</v>
      </c>
      <c r="K39" s="290"/>
    </row>
    <row r="40" spans="1:11" ht="47.25">
      <c r="A40" s="287">
        <v>4</v>
      </c>
      <c r="B40" s="286" t="s">
        <v>623</v>
      </c>
      <c r="C40" s="286" t="s">
        <v>624</v>
      </c>
      <c r="D40" s="287">
        <v>327</v>
      </c>
      <c r="E40" s="287">
        <v>28</v>
      </c>
      <c r="F40" s="287" t="s">
        <v>537</v>
      </c>
      <c r="G40" s="301">
        <v>320</v>
      </c>
      <c r="H40" s="301">
        <f>G40*0.8-6</f>
        <v>250</v>
      </c>
      <c r="I40" s="302">
        <f t="shared" si="15"/>
        <v>70</v>
      </c>
      <c r="J40" s="287" t="s">
        <v>625</v>
      </c>
      <c r="K40" s="290"/>
    </row>
    <row r="41" spans="1:11" ht="47.25">
      <c r="A41" s="287">
        <v>5</v>
      </c>
      <c r="B41" s="286" t="s">
        <v>626</v>
      </c>
      <c r="C41" s="286" t="s">
        <v>627</v>
      </c>
      <c r="D41" s="287">
        <v>207</v>
      </c>
      <c r="E41" s="287">
        <v>13</v>
      </c>
      <c r="F41" s="287" t="s">
        <v>537</v>
      </c>
      <c r="G41" s="301">
        <v>250</v>
      </c>
      <c r="H41" s="301">
        <f t="shared" si="14"/>
        <v>200</v>
      </c>
      <c r="I41" s="302">
        <f t="shared" si="15"/>
        <v>50</v>
      </c>
      <c r="J41" s="287" t="s">
        <v>628</v>
      </c>
      <c r="K41" s="290"/>
    </row>
    <row r="42" spans="1:11" ht="47.25">
      <c r="A42" s="285">
        <v>6</v>
      </c>
      <c r="B42" s="286" t="s">
        <v>629</v>
      </c>
      <c r="C42" s="286" t="s">
        <v>630</v>
      </c>
      <c r="D42" s="287">
        <v>419</v>
      </c>
      <c r="E42" s="287">
        <v>27</v>
      </c>
      <c r="F42" s="287" t="s">
        <v>537</v>
      </c>
      <c r="G42" s="301">
        <v>300</v>
      </c>
      <c r="H42" s="301">
        <f t="shared" si="14"/>
        <v>240</v>
      </c>
      <c r="I42" s="302">
        <f t="shared" si="15"/>
        <v>60</v>
      </c>
      <c r="J42" s="287" t="s">
        <v>631</v>
      </c>
      <c r="K42" s="290"/>
    </row>
    <row r="43" spans="1:11" ht="63">
      <c r="A43" s="285">
        <v>7</v>
      </c>
      <c r="B43" s="286" t="s">
        <v>632</v>
      </c>
      <c r="C43" s="286" t="s">
        <v>633</v>
      </c>
      <c r="D43" s="287">
        <v>374</v>
      </c>
      <c r="E43" s="287">
        <v>25</v>
      </c>
      <c r="F43" s="287" t="s">
        <v>537</v>
      </c>
      <c r="G43" s="288">
        <v>250</v>
      </c>
      <c r="H43" s="301">
        <f t="shared" si="14"/>
        <v>200</v>
      </c>
      <c r="I43" s="302">
        <f t="shared" si="15"/>
        <v>50</v>
      </c>
      <c r="J43" s="287" t="s">
        <v>634</v>
      </c>
      <c r="K43" s="290"/>
    </row>
    <row r="44" spans="1:11" ht="47.25">
      <c r="A44" s="287">
        <v>8</v>
      </c>
      <c r="B44" s="286" t="s">
        <v>635</v>
      </c>
      <c r="C44" s="286" t="s">
        <v>636</v>
      </c>
      <c r="D44" s="287">
        <v>91</v>
      </c>
      <c r="E44" s="287">
        <v>12</v>
      </c>
      <c r="F44" s="287" t="s">
        <v>537</v>
      </c>
      <c r="G44" s="288">
        <v>250</v>
      </c>
      <c r="H44" s="301">
        <f>G44*0.85-2.5</f>
        <v>210</v>
      </c>
      <c r="I44" s="292">
        <f>G44-H44</f>
        <v>40</v>
      </c>
      <c r="J44" s="287" t="s">
        <v>637</v>
      </c>
      <c r="K44" s="290"/>
    </row>
    <row r="45" spans="1:11" ht="31.5">
      <c r="A45" s="287">
        <v>9</v>
      </c>
      <c r="B45" s="286" t="s">
        <v>638</v>
      </c>
      <c r="C45" s="286" t="s">
        <v>573</v>
      </c>
      <c r="D45" s="287">
        <v>153</v>
      </c>
      <c r="E45" s="287">
        <v>19</v>
      </c>
      <c r="F45" s="287" t="s">
        <v>537</v>
      </c>
      <c r="G45" s="288">
        <v>250</v>
      </c>
      <c r="H45" s="301">
        <f>G45*0.8</f>
        <v>200</v>
      </c>
      <c r="I45" s="292">
        <f>G45-H45</f>
        <v>50</v>
      </c>
      <c r="J45" s="287" t="s">
        <v>639</v>
      </c>
      <c r="K45" s="290"/>
    </row>
    <row r="46" spans="1:11" ht="15.75">
      <c r="A46" s="303" t="s">
        <v>640</v>
      </c>
      <c r="B46" s="294" t="s">
        <v>111</v>
      </c>
      <c r="C46" s="286"/>
      <c r="D46" s="287"/>
      <c r="E46" s="287"/>
      <c r="F46" s="287"/>
      <c r="G46" s="304">
        <f>SUM(G47:G57)</f>
        <v>2900</v>
      </c>
      <c r="H46" s="304">
        <f t="shared" ref="H46:I46" si="16">SUM(H47:H57)</f>
        <v>2320</v>
      </c>
      <c r="I46" s="304">
        <f t="shared" si="16"/>
        <v>580</v>
      </c>
      <c r="J46" s="287"/>
      <c r="K46" s="290"/>
    </row>
    <row r="47" spans="1:11" ht="63">
      <c r="A47" s="287">
        <v>1</v>
      </c>
      <c r="B47" s="288" t="s">
        <v>641</v>
      </c>
      <c r="C47" s="286" t="s">
        <v>642</v>
      </c>
      <c r="D47" s="287">
        <v>250</v>
      </c>
      <c r="E47" s="287">
        <v>28</v>
      </c>
      <c r="F47" s="287" t="s">
        <v>537</v>
      </c>
      <c r="G47" s="288">
        <v>250</v>
      </c>
      <c r="H47" s="291">
        <f>G47*0.8</f>
        <v>200</v>
      </c>
      <c r="I47" s="300">
        <f>G47-H47</f>
        <v>50</v>
      </c>
      <c r="J47" s="287" t="s">
        <v>643</v>
      </c>
      <c r="K47" s="290"/>
    </row>
    <row r="48" spans="1:11" ht="31.5">
      <c r="A48" s="287">
        <v>2</v>
      </c>
      <c r="B48" s="288" t="s">
        <v>644</v>
      </c>
      <c r="C48" s="286" t="s">
        <v>645</v>
      </c>
      <c r="D48" s="287">
        <v>420</v>
      </c>
      <c r="E48" s="287">
        <v>35</v>
      </c>
      <c r="F48" s="287" t="s">
        <v>537</v>
      </c>
      <c r="G48" s="301">
        <v>300</v>
      </c>
      <c r="H48" s="291">
        <f t="shared" ref="H48:H57" si="17">G48*0.8</f>
        <v>240</v>
      </c>
      <c r="I48" s="300">
        <f t="shared" ref="I48:I57" si="18">G48-H48</f>
        <v>60</v>
      </c>
      <c r="J48" s="287" t="s">
        <v>646</v>
      </c>
      <c r="K48" s="290"/>
    </row>
    <row r="49" spans="1:11" ht="31.5">
      <c r="A49" s="287">
        <v>3</v>
      </c>
      <c r="B49" s="288" t="s">
        <v>647</v>
      </c>
      <c r="C49" s="286" t="s">
        <v>648</v>
      </c>
      <c r="D49" s="287">
        <v>306</v>
      </c>
      <c r="E49" s="287">
        <v>32</v>
      </c>
      <c r="F49" s="287" t="s">
        <v>537</v>
      </c>
      <c r="G49" s="301">
        <v>300</v>
      </c>
      <c r="H49" s="291">
        <f t="shared" si="17"/>
        <v>240</v>
      </c>
      <c r="I49" s="300">
        <f t="shared" si="18"/>
        <v>60</v>
      </c>
      <c r="J49" s="287" t="s">
        <v>646</v>
      </c>
      <c r="K49" s="290"/>
    </row>
    <row r="50" spans="1:11" ht="47.25">
      <c r="A50" s="285">
        <v>4</v>
      </c>
      <c r="B50" s="288" t="s">
        <v>649</v>
      </c>
      <c r="C50" s="286" t="s">
        <v>650</v>
      </c>
      <c r="D50" s="285">
        <v>280</v>
      </c>
      <c r="E50" s="285">
        <v>40</v>
      </c>
      <c r="F50" s="288" t="s">
        <v>537</v>
      </c>
      <c r="G50" s="301">
        <v>300</v>
      </c>
      <c r="H50" s="291">
        <f t="shared" si="17"/>
        <v>240</v>
      </c>
      <c r="I50" s="300">
        <f t="shared" si="18"/>
        <v>60</v>
      </c>
      <c r="J50" s="287" t="s">
        <v>651</v>
      </c>
      <c r="K50" s="290"/>
    </row>
    <row r="51" spans="1:11" ht="78.75">
      <c r="A51" s="285">
        <v>5</v>
      </c>
      <c r="B51" s="288" t="s">
        <v>652</v>
      </c>
      <c r="C51" s="286" t="s">
        <v>653</v>
      </c>
      <c r="D51" s="287">
        <v>226</v>
      </c>
      <c r="E51" s="287">
        <v>17</v>
      </c>
      <c r="F51" s="288" t="s">
        <v>537</v>
      </c>
      <c r="G51" s="301">
        <v>250</v>
      </c>
      <c r="H51" s="291">
        <f t="shared" si="17"/>
        <v>200</v>
      </c>
      <c r="I51" s="300">
        <f t="shared" si="18"/>
        <v>50</v>
      </c>
      <c r="J51" s="287" t="s">
        <v>654</v>
      </c>
      <c r="K51" s="290"/>
    </row>
    <row r="52" spans="1:11" ht="78.75">
      <c r="A52" s="285">
        <v>6</v>
      </c>
      <c r="B52" s="288" t="s">
        <v>655</v>
      </c>
      <c r="C52" s="286" t="s">
        <v>656</v>
      </c>
      <c r="D52" s="287">
        <v>196</v>
      </c>
      <c r="E52" s="287">
        <v>33</v>
      </c>
      <c r="F52" s="288" t="s">
        <v>537</v>
      </c>
      <c r="G52" s="301">
        <v>250</v>
      </c>
      <c r="H52" s="291">
        <f t="shared" si="17"/>
        <v>200</v>
      </c>
      <c r="I52" s="300">
        <f t="shared" si="18"/>
        <v>50</v>
      </c>
      <c r="J52" s="287" t="s">
        <v>657</v>
      </c>
      <c r="K52" s="290"/>
    </row>
    <row r="53" spans="1:11" ht="31.5">
      <c r="A53" s="285">
        <v>7</v>
      </c>
      <c r="B53" s="288" t="s">
        <v>658</v>
      </c>
      <c r="C53" s="286" t="s">
        <v>659</v>
      </c>
      <c r="D53" s="287">
        <v>200</v>
      </c>
      <c r="E53" s="287">
        <v>34</v>
      </c>
      <c r="F53" s="287" t="s">
        <v>537</v>
      </c>
      <c r="G53" s="288">
        <v>250</v>
      </c>
      <c r="H53" s="291">
        <f t="shared" si="17"/>
        <v>200</v>
      </c>
      <c r="I53" s="300">
        <f t="shared" si="18"/>
        <v>50</v>
      </c>
      <c r="J53" s="287" t="s">
        <v>660</v>
      </c>
      <c r="K53" s="290"/>
    </row>
    <row r="54" spans="1:11" ht="47.25">
      <c r="A54" s="285">
        <v>8</v>
      </c>
      <c r="B54" s="288" t="s">
        <v>661</v>
      </c>
      <c r="C54" s="286" t="s">
        <v>662</v>
      </c>
      <c r="D54" s="287">
        <v>166</v>
      </c>
      <c r="E54" s="287">
        <v>16</v>
      </c>
      <c r="F54" s="288" t="s">
        <v>537</v>
      </c>
      <c r="G54" s="301">
        <v>250</v>
      </c>
      <c r="H54" s="291">
        <f t="shared" si="17"/>
        <v>200</v>
      </c>
      <c r="I54" s="300">
        <f t="shared" si="18"/>
        <v>50</v>
      </c>
      <c r="J54" s="287" t="s">
        <v>663</v>
      </c>
      <c r="K54" s="290"/>
    </row>
    <row r="55" spans="1:11" ht="47.25">
      <c r="A55" s="285">
        <v>9</v>
      </c>
      <c r="B55" s="288" t="s">
        <v>664</v>
      </c>
      <c r="C55" s="286" t="s">
        <v>549</v>
      </c>
      <c r="D55" s="287">
        <v>146</v>
      </c>
      <c r="E55" s="287">
        <v>17</v>
      </c>
      <c r="F55" s="287" t="s">
        <v>537</v>
      </c>
      <c r="G55" s="288">
        <v>250</v>
      </c>
      <c r="H55" s="291">
        <f t="shared" si="17"/>
        <v>200</v>
      </c>
      <c r="I55" s="300">
        <f t="shared" si="18"/>
        <v>50</v>
      </c>
      <c r="J55" s="287" t="s">
        <v>663</v>
      </c>
      <c r="K55" s="290"/>
    </row>
    <row r="56" spans="1:11" ht="31.5">
      <c r="A56" s="285">
        <v>10</v>
      </c>
      <c r="B56" s="288" t="s">
        <v>665</v>
      </c>
      <c r="C56" s="286" t="s">
        <v>549</v>
      </c>
      <c r="D56" s="287">
        <v>100</v>
      </c>
      <c r="E56" s="287">
        <v>20</v>
      </c>
      <c r="F56" s="287" t="s">
        <v>537</v>
      </c>
      <c r="G56" s="288">
        <v>250</v>
      </c>
      <c r="H56" s="291">
        <f t="shared" si="17"/>
        <v>200</v>
      </c>
      <c r="I56" s="300">
        <f t="shared" si="18"/>
        <v>50</v>
      </c>
      <c r="J56" s="287" t="s">
        <v>651</v>
      </c>
      <c r="K56" s="290"/>
    </row>
    <row r="57" spans="1:11" ht="78.75">
      <c r="A57" s="285">
        <v>11</v>
      </c>
      <c r="B57" s="288" t="s">
        <v>666</v>
      </c>
      <c r="C57" s="286" t="s">
        <v>667</v>
      </c>
      <c r="D57" s="287">
        <v>230</v>
      </c>
      <c r="E57" s="287">
        <v>33</v>
      </c>
      <c r="F57" s="287" t="s">
        <v>537</v>
      </c>
      <c r="G57" s="288">
        <v>250</v>
      </c>
      <c r="H57" s="291">
        <f t="shared" si="17"/>
        <v>200</v>
      </c>
      <c r="I57" s="300">
        <f t="shared" si="18"/>
        <v>50</v>
      </c>
      <c r="J57" s="287" t="s">
        <v>668</v>
      </c>
      <c r="K57" s="290"/>
    </row>
    <row r="58" spans="1:11" ht="15.75">
      <c r="A58" s="294" t="s">
        <v>669</v>
      </c>
      <c r="B58" s="294" t="s">
        <v>670</v>
      </c>
      <c r="C58" s="295"/>
      <c r="D58" s="297"/>
      <c r="E58" s="285"/>
      <c r="F58" s="285"/>
      <c r="G58" s="305">
        <f>SUM(G59:G63)</f>
        <v>1400</v>
      </c>
      <c r="H58" s="305">
        <f t="shared" ref="H58:I58" si="19">SUM(H59:H63)</f>
        <v>1130</v>
      </c>
      <c r="I58" s="305">
        <f t="shared" si="19"/>
        <v>270</v>
      </c>
      <c r="J58" s="287"/>
      <c r="K58" s="290"/>
    </row>
    <row r="59" spans="1:11" ht="31.5">
      <c r="A59" s="287">
        <v>1</v>
      </c>
      <c r="B59" s="286" t="s">
        <v>671</v>
      </c>
      <c r="C59" s="286" t="s">
        <v>549</v>
      </c>
      <c r="D59" s="287">
        <v>642</v>
      </c>
      <c r="E59" s="287">
        <v>47</v>
      </c>
      <c r="F59" s="287" t="s">
        <v>537</v>
      </c>
      <c r="G59" s="301">
        <v>300</v>
      </c>
      <c r="H59" s="301">
        <f>G59*0.8</f>
        <v>240</v>
      </c>
      <c r="I59" s="301">
        <f>G59-H59</f>
        <v>60</v>
      </c>
      <c r="J59" s="287" t="s">
        <v>672</v>
      </c>
      <c r="K59" s="290"/>
    </row>
    <row r="60" spans="1:11" ht="47.25">
      <c r="A60" s="287">
        <v>2</v>
      </c>
      <c r="B60" s="286" t="s">
        <v>673</v>
      </c>
      <c r="C60" s="286" t="s">
        <v>549</v>
      </c>
      <c r="D60" s="287">
        <v>210</v>
      </c>
      <c r="E60" s="287">
        <v>12</v>
      </c>
      <c r="F60" s="287" t="s">
        <v>537</v>
      </c>
      <c r="G60" s="301">
        <v>250</v>
      </c>
      <c r="H60" s="301">
        <f t="shared" ref="H60:H62" si="20">G60*0.8</f>
        <v>200</v>
      </c>
      <c r="I60" s="301">
        <f t="shared" ref="I60:I63" si="21">G60-H60</f>
        <v>50</v>
      </c>
      <c r="J60" s="287" t="s">
        <v>674</v>
      </c>
      <c r="K60" s="290"/>
    </row>
    <row r="61" spans="1:11" ht="94.5">
      <c r="A61" s="287">
        <v>3</v>
      </c>
      <c r="B61" s="286" t="s">
        <v>675</v>
      </c>
      <c r="C61" s="286" t="s">
        <v>676</v>
      </c>
      <c r="D61" s="287">
        <v>636</v>
      </c>
      <c r="E61" s="287">
        <v>40</v>
      </c>
      <c r="F61" s="287" t="s">
        <v>537</v>
      </c>
      <c r="G61" s="301">
        <v>300</v>
      </c>
      <c r="H61" s="301">
        <f t="shared" si="20"/>
        <v>240</v>
      </c>
      <c r="I61" s="301">
        <f t="shared" si="21"/>
        <v>60</v>
      </c>
      <c r="J61" s="287" t="s">
        <v>677</v>
      </c>
      <c r="K61" s="290"/>
    </row>
    <row r="62" spans="1:11" ht="47.25">
      <c r="A62" s="287">
        <v>4</v>
      </c>
      <c r="B62" s="286" t="s">
        <v>678</v>
      </c>
      <c r="C62" s="286" t="s">
        <v>679</v>
      </c>
      <c r="D62" s="287">
        <v>330</v>
      </c>
      <c r="E62" s="287">
        <v>25</v>
      </c>
      <c r="F62" s="287" t="s">
        <v>537</v>
      </c>
      <c r="G62" s="301">
        <v>300</v>
      </c>
      <c r="H62" s="301">
        <f t="shared" si="20"/>
        <v>240</v>
      </c>
      <c r="I62" s="301">
        <f t="shared" si="21"/>
        <v>60</v>
      </c>
      <c r="J62" s="287" t="s">
        <v>680</v>
      </c>
      <c r="K62" s="290"/>
    </row>
    <row r="63" spans="1:11" ht="31.5">
      <c r="A63" s="287">
        <v>5</v>
      </c>
      <c r="B63" s="286" t="s">
        <v>681</v>
      </c>
      <c r="C63" s="286" t="s">
        <v>573</v>
      </c>
      <c r="D63" s="287">
        <v>220</v>
      </c>
      <c r="E63" s="287">
        <v>16</v>
      </c>
      <c r="F63" s="287" t="s">
        <v>537</v>
      </c>
      <c r="G63" s="301">
        <v>250</v>
      </c>
      <c r="H63" s="301">
        <f>G63*0.85-2.5</f>
        <v>210</v>
      </c>
      <c r="I63" s="301">
        <f t="shared" si="21"/>
        <v>40</v>
      </c>
      <c r="J63" s="287" t="s">
        <v>682</v>
      </c>
      <c r="K63" s="290"/>
    </row>
    <row r="64" spans="1:11" ht="15.75">
      <c r="A64" s="293" t="s">
        <v>683</v>
      </c>
      <c r="B64" s="294" t="s">
        <v>115</v>
      </c>
      <c r="C64" s="295"/>
      <c r="D64" s="297"/>
      <c r="E64" s="285"/>
      <c r="F64" s="285"/>
      <c r="G64" s="305">
        <f>SUM(G65:G68)</f>
        <v>1150</v>
      </c>
      <c r="H64" s="305">
        <f t="shared" ref="H64:I64" si="22">SUM(H65:H68)</f>
        <v>930</v>
      </c>
      <c r="I64" s="305">
        <f t="shared" si="22"/>
        <v>220</v>
      </c>
      <c r="J64" s="287"/>
      <c r="K64" s="290"/>
    </row>
    <row r="65" spans="1:11" ht="78.75">
      <c r="A65" s="285">
        <v>1</v>
      </c>
      <c r="B65" s="286" t="s">
        <v>684</v>
      </c>
      <c r="C65" s="286" t="s">
        <v>685</v>
      </c>
      <c r="D65" s="287">
        <v>473</v>
      </c>
      <c r="E65" s="287">
        <v>30</v>
      </c>
      <c r="F65" s="285" t="s">
        <v>537</v>
      </c>
      <c r="G65" s="306">
        <v>300</v>
      </c>
      <c r="H65" s="306">
        <f>G65*0.85-5</f>
        <v>250</v>
      </c>
      <c r="I65" s="301">
        <f>G65-H65</f>
        <v>50</v>
      </c>
      <c r="J65" s="287" t="s">
        <v>686</v>
      </c>
      <c r="K65" s="290"/>
    </row>
    <row r="66" spans="1:11" ht="31.5">
      <c r="A66" s="285">
        <v>2</v>
      </c>
      <c r="B66" s="286" t="s">
        <v>687</v>
      </c>
      <c r="C66" s="286" t="s">
        <v>688</v>
      </c>
      <c r="D66" s="287">
        <v>960</v>
      </c>
      <c r="E66" s="287">
        <v>60</v>
      </c>
      <c r="F66" s="285" t="s">
        <v>689</v>
      </c>
      <c r="G66" s="306">
        <v>300</v>
      </c>
      <c r="H66" s="306">
        <f t="shared" ref="H66:H67" si="23">G66*0.8</f>
        <v>240</v>
      </c>
      <c r="I66" s="301">
        <f t="shared" ref="I66:I67" si="24">G66-H66</f>
        <v>60</v>
      </c>
      <c r="J66" s="287" t="s">
        <v>690</v>
      </c>
      <c r="K66" s="290"/>
    </row>
    <row r="67" spans="1:11" ht="31.5">
      <c r="A67" s="285">
        <v>3</v>
      </c>
      <c r="B67" s="286" t="s">
        <v>691</v>
      </c>
      <c r="C67" s="286" t="s">
        <v>688</v>
      </c>
      <c r="D67" s="287">
        <v>764</v>
      </c>
      <c r="E67" s="287">
        <v>49</v>
      </c>
      <c r="F67" s="285" t="s">
        <v>537</v>
      </c>
      <c r="G67" s="306">
        <v>300</v>
      </c>
      <c r="H67" s="306">
        <f t="shared" si="23"/>
        <v>240</v>
      </c>
      <c r="I67" s="301">
        <f t="shared" si="24"/>
        <v>60</v>
      </c>
      <c r="J67" s="287" t="s">
        <v>692</v>
      </c>
      <c r="K67" s="290"/>
    </row>
    <row r="68" spans="1:11" ht="31.5">
      <c r="A68" s="285">
        <v>4</v>
      </c>
      <c r="B68" s="286" t="s">
        <v>693</v>
      </c>
      <c r="C68" s="286" t="s">
        <v>694</v>
      </c>
      <c r="D68" s="287">
        <v>432</v>
      </c>
      <c r="E68" s="287">
        <v>28</v>
      </c>
      <c r="F68" s="285" t="s">
        <v>537</v>
      </c>
      <c r="G68" s="306">
        <v>250</v>
      </c>
      <c r="H68" s="306">
        <f>G68*0.8</f>
        <v>200</v>
      </c>
      <c r="I68" s="301">
        <f>G68-H68</f>
        <v>50</v>
      </c>
      <c r="J68" s="287" t="s">
        <v>695</v>
      </c>
      <c r="K68" s="290"/>
    </row>
    <row r="69" spans="1:11" ht="15.75">
      <c r="A69" s="303" t="s">
        <v>696</v>
      </c>
      <c r="B69" s="307" t="s">
        <v>202</v>
      </c>
      <c r="C69" s="307"/>
      <c r="D69" s="303"/>
      <c r="E69" s="287"/>
      <c r="F69" s="287"/>
      <c r="G69" s="304">
        <f>SUM(G70:G75)</f>
        <v>1700</v>
      </c>
      <c r="H69" s="304">
        <f t="shared" ref="H69:I69" si="25">SUM(H70:H75)</f>
        <v>1360</v>
      </c>
      <c r="I69" s="304">
        <f t="shared" si="25"/>
        <v>340</v>
      </c>
      <c r="J69" s="287"/>
      <c r="K69" s="290"/>
    </row>
    <row r="70" spans="1:11" ht="47.25">
      <c r="A70" s="287">
        <v>1</v>
      </c>
      <c r="B70" s="286" t="s">
        <v>697</v>
      </c>
      <c r="C70" s="286" t="s">
        <v>698</v>
      </c>
      <c r="D70" s="287">
        <v>755</v>
      </c>
      <c r="E70" s="287">
        <v>36</v>
      </c>
      <c r="F70" s="287" t="s">
        <v>537</v>
      </c>
      <c r="G70" s="301">
        <v>300</v>
      </c>
      <c r="H70" s="301">
        <f>G70*0.8</f>
        <v>240</v>
      </c>
      <c r="I70" s="301">
        <f>G70-H70</f>
        <v>60</v>
      </c>
      <c r="J70" s="287" t="s">
        <v>699</v>
      </c>
      <c r="K70" s="290"/>
    </row>
    <row r="71" spans="1:11" ht="47.25">
      <c r="A71" s="287">
        <v>2</v>
      </c>
      <c r="B71" s="286" t="s">
        <v>700</v>
      </c>
      <c r="C71" s="286" t="s">
        <v>624</v>
      </c>
      <c r="D71" s="287">
        <v>350</v>
      </c>
      <c r="E71" s="287">
        <v>27</v>
      </c>
      <c r="F71" s="287" t="s">
        <v>537</v>
      </c>
      <c r="G71" s="301">
        <v>250</v>
      </c>
      <c r="H71" s="301">
        <f t="shared" ref="H71:H75" si="26">G71*0.8</f>
        <v>200</v>
      </c>
      <c r="I71" s="301">
        <f t="shared" ref="I71:I75" si="27">G71-H71</f>
        <v>50</v>
      </c>
      <c r="J71" s="287" t="s">
        <v>701</v>
      </c>
      <c r="K71" s="290"/>
    </row>
    <row r="72" spans="1:11" ht="31.5">
      <c r="A72" s="287">
        <v>3</v>
      </c>
      <c r="B72" s="286" t="s">
        <v>702</v>
      </c>
      <c r="C72" s="286" t="s">
        <v>645</v>
      </c>
      <c r="D72" s="287">
        <v>347</v>
      </c>
      <c r="E72" s="287">
        <v>34</v>
      </c>
      <c r="F72" s="287" t="s">
        <v>537</v>
      </c>
      <c r="G72" s="301">
        <v>300</v>
      </c>
      <c r="H72" s="301">
        <f t="shared" si="26"/>
        <v>240</v>
      </c>
      <c r="I72" s="301">
        <f t="shared" si="27"/>
        <v>60</v>
      </c>
      <c r="J72" s="287" t="s">
        <v>703</v>
      </c>
      <c r="K72" s="290"/>
    </row>
    <row r="73" spans="1:11" ht="47.25">
      <c r="A73" s="285">
        <v>4</v>
      </c>
      <c r="B73" s="286" t="s">
        <v>704</v>
      </c>
      <c r="C73" s="286" t="s">
        <v>610</v>
      </c>
      <c r="D73" s="287">
        <v>375</v>
      </c>
      <c r="E73" s="287">
        <v>23</v>
      </c>
      <c r="F73" s="287" t="s">
        <v>537</v>
      </c>
      <c r="G73" s="301">
        <v>300</v>
      </c>
      <c r="H73" s="301">
        <f t="shared" si="26"/>
        <v>240</v>
      </c>
      <c r="I73" s="301">
        <f t="shared" si="27"/>
        <v>60</v>
      </c>
      <c r="J73" s="287" t="s">
        <v>705</v>
      </c>
      <c r="K73" s="290"/>
    </row>
    <row r="74" spans="1:11" ht="31.5">
      <c r="A74" s="285">
        <v>5</v>
      </c>
      <c r="B74" s="286" t="s">
        <v>706</v>
      </c>
      <c r="C74" s="286" t="s">
        <v>573</v>
      </c>
      <c r="D74" s="287">
        <v>450</v>
      </c>
      <c r="E74" s="287">
        <v>45</v>
      </c>
      <c r="F74" s="287" t="s">
        <v>537</v>
      </c>
      <c r="G74" s="301">
        <v>250</v>
      </c>
      <c r="H74" s="301">
        <f t="shared" si="26"/>
        <v>200</v>
      </c>
      <c r="I74" s="301">
        <f t="shared" si="27"/>
        <v>50</v>
      </c>
      <c r="J74" s="287" t="s">
        <v>707</v>
      </c>
      <c r="K74" s="290"/>
    </row>
    <row r="75" spans="1:11" ht="31.5">
      <c r="A75" s="285">
        <v>6</v>
      </c>
      <c r="B75" s="286" t="s">
        <v>708</v>
      </c>
      <c r="C75" s="286" t="s">
        <v>709</v>
      </c>
      <c r="D75" s="287">
        <v>600</v>
      </c>
      <c r="E75" s="287">
        <v>40</v>
      </c>
      <c r="F75" s="287" t="s">
        <v>537</v>
      </c>
      <c r="G75" s="301">
        <v>300</v>
      </c>
      <c r="H75" s="301">
        <f t="shared" si="26"/>
        <v>240</v>
      </c>
      <c r="I75" s="301">
        <f t="shared" si="27"/>
        <v>60</v>
      </c>
      <c r="J75" s="287" t="s">
        <v>710</v>
      </c>
      <c r="K75" s="290"/>
    </row>
    <row r="76" spans="1:11" ht="15.75">
      <c r="A76" s="307" t="s">
        <v>711</v>
      </c>
      <c r="B76" s="307" t="s">
        <v>87</v>
      </c>
      <c r="C76" s="307"/>
      <c r="D76" s="303"/>
      <c r="E76" s="287"/>
      <c r="F76" s="287"/>
      <c r="G76" s="304">
        <f>SUM(G77:G81)</f>
        <v>1250</v>
      </c>
      <c r="H76" s="304">
        <f t="shared" ref="H76:I76" si="28">SUM(H77:H81)</f>
        <v>1000</v>
      </c>
      <c r="I76" s="304">
        <f t="shared" si="28"/>
        <v>250</v>
      </c>
      <c r="J76" s="287"/>
      <c r="K76" s="290"/>
    </row>
    <row r="77" spans="1:11" ht="47.25">
      <c r="A77" s="285">
        <v>1</v>
      </c>
      <c r="B77" s="286" t="s">
        <v>712</v>
      </c>
      <c r="C77" s="286" t="s">
        <v>713</v>
      </c>
      <c r="D77" s="285">
        <v>600</v>
      </c>
      <c r="E77" s="285">
        <v>50</v>
      </c>
      <c r="F77" s="285" t="s">
        <v>537</v>
      </c>
      <c r="G77" s="306">
        <v>300</v>
      </c>
      <c r="H77" s="306">
        <f>G77*0.8</f>
        <v>240</v>
      </c>
      <c r="I77" s="301">
        <f>G77-H77</f>
        <v>60</v>
      </c>
      <c r="J77" s="287" t="s">
        <v>714</v>
      </c>
      <c r="K77" s="290"/>
    </row>
    <row r="78" spans="1:11" ht="63">
      <c r="A78" s="285">
        <v>2</v>
      </c>
      <c r="B78" s="286" t="s">
        <v>715</v>
      </c>
      <c r="C78" s="286" t="s">
        <v>716</v>
      </c>
      <c r="D78" s="285">
        <v>110</v>
      </c>
      <c r="E78" s="285">
        <v>21</v>
      </c>
      <c r="F78" s="285" t="s">
        <v>552</v>
      </c>
      <c r="G78" s="306">
        <v>100</v>
      </c>
      <c r="H78" s="306">
        <f t="shared" ref="H78:H81" si="29">G78*0.8</f>
        <v>80</v>
      </c>
      <c r="I78" s="301">
        <f t="shared" ref="I78:I81" si="30">G78-H78</f>
        <v>20</v>
      </c>
      <c r="J78" s="287" t="s">
        <v>717</v>
      </c>
      <c r="K78" s="290"/>
    </row>
    <row r="79" spans="1:11" ht="63">
      <c r="A79" s="285">
        <v>3</v>
      </c>
      <c r="B79" s="286" t="s">
        <v>718</v>
      </c>
      <c r="C79" s="286" t="s">
        <v>719</v>
      </c>
      <c r="D79" s="285">
        <v>233</v>
      </c>
      <c r="E79" s="285">
        <v>17</v>
      </c>
      <c r="F79" s="285" t="s">
        <v>537</v>
      </c>
      <c r="G79" s="306">
        <v>250</v>
      </c>
      <c r="H79" s="306">
        <f t="shared" si="29"/>
        <v>200</v>
      </c>
      <c r="I79" s="301">
        <f t="shared" si="30"/>
        <v>50</v>
      </c>
      <c r="J79" s="287" t="s">
        <v>720</v>
      </c>
      <c r="K79" s="290"/>
    </row>
    <row r="80" spans="1:11" ht="63">
      <c r="A80" s="285">
        <v>4</v>
      </c>
      <c r="B80" s="286" t="s">
        <v>721</v>
      </c>
      <c r="C80" s="286" t="s">
        <v>722</v>
      </c>
      <c r="D80" s="285">
        <v>432</v>
      </c>
      <c r="E80" s="285">
        <v>18</v>
      </c>
      <c r="F80" s="285" t="s">
        <v>537</v>
      </c>
      <c r="G80" s="306">
        <v>300</v>
      </c>
      <c r="H80" s="306">
        <f t="shared" si="29"/>
        <v>240</v>
      </c>
      <c r="I80" s="301">
        <f t="shared" si="30"/>
        <v>60</v>
      </c>
      <c r="J80" s="287" t="s">
        <v>723</v>
      </c>
      <c r="K80" s="290"/>
    </row>
    <row r="81" spans="1:11" ht="63">
      <c r="A81" s="285">
        <v>5</v>
      </c>
      <c r="B81" s="286" t="s">
        <v>724</v>
      </c>
      <c r="C81" s="286" t="s">
        <v>725</v>
      </c>
      <c r="D81" s="285">
        <v>640</v>
      </c>
      <c r="E81" s="285">
        <v>50</v>
      </c>
      <c r="F81" s="285" t="s">
        <v>537</v>
      </c>
      <c r="G81" s="297">
        <v>300</v>
      </c>
      <c r="H81" s="306">
        <f t="shared" si="29"/>
        <v>240</v>
      </c>
      <c r="I81" s="301">
        <f t="shared" si="30"/>
        <v>60</v>
      </c>
      <c r="J81" s="287" t="s">
        <v>726</v>
      </c>
      <c r="K81" s="290"/>
    </row>
    <row r="82" spans="1:11" ht="15.75">
      <c r="A82" s="293" t="s">
        <v>727</v>
      </c>
      <c r="B82" s="308" t="s">
        <v>98</v>
      </c>
      <c r="C82" s="295"/>
      <c r="D82" s="297"/>
      <c r="E82" s="285"/>
      <c r="F82" s="285"/>
      <c r="G82" s="296">
        <f>SUM(G83:G89)</f>
        <v>1800</v>
      </c>
      <c r="H82" s="296">
        <f t="shared" ref="H82:I82" si="31">SUM(H83:H89)</f>
        <v>1460</v>
      </c>
      <c r="I82" s="296">
        <f t="shared" si="31"/>
        <v>340</v>
      </c>
      <c r="J82" s="287"/>
      <c r="K82" s="290"/>
    </row>
    <row r="83" spans="1:11" ht="47.25">
      <c r="A83" s="285">
        <v>1</v>
      </c>
      <c r="B83" s="288" t="s">
        <v>728</v>
      </c>
      <c r="C83" s="286" t="s">
        <v>729</v>
      </c>
      <c r="D83" s="285">
        <v>282</v>
      </c>
      <c r="E83" s="285">
        <v>23</v>
      </c>
      <c r="F83" s="285" t="s">
        <v>537</v>
      </c>
      <c r="G83" s="301">
        <v>250</v>
      </c>
      <c r="H83" s="301">
        <f>G83*0.8</f>
        <v>200</v>
      </c>
      <c r="I83" s="301">
        <f>G83-H83</f>
        <v>50</v>
      </c>
      <c r="J83" s="287" t="s">
        <v>730</v>
      </c>
      <c r="K83" s="290"/>
    </row>
    <row r="84" spans="1:11" ht="47.25">
      <c r="A84" s="285">
        <v>2</v>
      </c>
      <c r="B84" s="286" t="s">
        <v>731</v>
      </c>
      <c r="C84" s="286" t="s">
        <v>732</v>
      </c>
      <c r="D84" s="285">
        <v>80</v>
      </c>
      <c r="E84" s="285">
        <v>32</v>
      </c>
      <c r="F84" s="285" t="s">
        <v>537</v>
      </c>
      <c r="G84" s="301">
        <v>250</v>
      </c>
      <c r="H84" s="301">
        <f t="shared" ref="H84:H87" si="32">G84*0.8</f>
        <v>200</v>
      </c>
      <c r="I84" s="301">
        <f t="shared" ref="I84:I89" si="33">G84-H84</f>
        <v>50</v>
      </c>
      <c r="J84" s="287" t="s">
        <v>730</v>
      </c>
      <c r="K84" s="290"/>
    </row>
    <row r="85" spans="1:11" ht="31.5">
      <c r="A85" s="285">
        <v>3</v>
      </c>
      <c r="B85" s="286" t="s">
        <v>733</v>
      </c>
      <c r="C85" s="286" t="s">
        <v>734</v>
      </c>
      <c r="D85" s="285">
        <v>183</v>
      </c>
      <c r="E85" s="285">
        <v>18</v>
      </c>
      <c r="F85" s="285" t="s">
        <v>537</v>
      </c>
      <c r="G85" s="301">
        <v>250</v>
      </c>
      <c r="H85" s="301">
        <f t="shared" si="32"/>
        <v>200</v>
      </c>
      <c r="I85" s="301">
        <f t="shared" si="33"/>
        <v>50</v>
      </c>
      <c r="J85" s="287" t="s">
        <v>735</v>
      </c>
      <c r="K85" s="290"/>
    </row>
    <row r="86" spans="1:11" ht="47.25">
      <c r="A86" s="285">
        <v>4</v>
      </c>
      <c r="B86" s="286" t="s">
        <v>736</v>
      </c>
      <c r="C86" s="286" t="s">
        <v>737</v>
      </c>
      <c r="D86" s="285">
        <v>168</v>
      </c>
      <c r="E86" s="285">
        <v>17</v>
      </c>
      <c r="F86" s="285" t="s">
        <v>537</v>
      </c>
      <c r="G86" s="301">
        <v>250</v>
      </c>
      <c r="H86" s="301">
        <f t="shared" si="32"/>
        <v>200</v>
      </c>
      <c r="I86" s="301">
        <f t="shared" si="33"/>
        <v>50</v>
      </c>
      <c r="J86" s="287" t="s">
        <v>738</v>
      </c>
      <c r="K86" s="290"/>
    </row>
    <row r="87" spans="1:11" ht="63">
      <c r="A87" s="285">
        <v>5</v>
      </c>
      <c r="B87" s="286" t="s">
        <v>739</v>
      </c>
      <c r="C87" s="286" t="s">
        <v>740</v>
      </c>
      <c r="D87" s="285">
        <v>400</v>
      </c>
      <c r="E87" s="285">
        <v>18</v>
      </c>
      <c r="F87" s="285" t="s">
        <v>537</v>
      </c>
      <c r="G87" s="301">
        <v>300</v>
      </c>
      <c r="H87" s="301">
        <f t="shared" si="32"/>
        <v>240</v>
      </c>
      <c r="I87" s="301">
        <f t="shared" si="33"/>
        <v>60</v>
      </c>
      <c r="J87" s="287" t="s">
        <v>741</v>
      </c>
      <c r="K87" s="290"/>
    </row>
    <row r="88" spans="1:11" ht="31.5">
      <c r="A88" s="285">
        <v>6</v>
      </c>
      <c r="B88" s="286" t="s">
        <v>742</v>
      </c>
      <c r="C88" s="401" t="s">
        <v>743</v>
      </c>
      <c r="D88" s="402">
        <v>350</v>
      </c>
      <c r="E88" s="402">
        <v>17</v>
      </c>
      <c r="F88" s="285" t="s">
        <v>537</v>
      </c>
      <c r="G88" s="301">
        <v>250</v>
      </c>
      <c r="H88" s="301">
        <f>G88*0.85-2.5</f>
        <v>210</v>
      </c>
      <c r="I88" s="301">
        <f t="shared" si="33"/>
        <v>40</v>
      </c>
      <c r="J88" s="287" t="s">
        <v>744</v>
      </c>
      <c r="K88" s="290"/>
    </row>
    <row r="89" spans="1:11" ht="31.5">
      <c r="A89" s="285">
        <v>7</v>
      </c>
      <c r="B89" s="286" t="s">
        <v>745</v>
      </c>
      <c r="C89" s="401"/>
      <c r="D89" s="402"/>
      <c r="E89" s="402"/>
      <c r="F89" s="285" t="s">
        <v>537</v>
      </c>
      <c r="G89" s="301">
        <v>250</v>
      </c>
      <c r="H89" s="301">
        <f>G89*0.85-2.5</f>
        <v>210</v>
      </c>
      <c r="I89" s="301">
        <f t="shared" si="33"/>
        <v>40</v>
      </c>
      <c r="J89" s="287" t="s">
        <v>744</v>
      </c>
      <c r="K89" s="290"/>
    </row>
    <row r="90" spans="1:11" ht="15.75">
      <c r="A90" s="303" t="s">
        <v>746</v>
      </c>
      <c r="B90" s="307" t="s">
        <v>747</v>
      </c>
      <c r="C90" s="307"/>
      <c r="D90" s="303"/>
      <c r="E90" s="287"/>
      <c r="F90" s="287"/>
      <c r="G90" s="309">
        <f>SUM(G91:G95)</f>
        <v>1400</v>
      </c>
      <c r="H90" s="309">
        <f t="shared" ref="H90:I90" si="34">SUM(H91:H95)</f>
        <v>1150</v>
      </c>
      <c r="I90" s="309">
        <f t="shared" si="34"/>
        <v>250</v>
      </c>
      <c r="J90" s="299"/>
      <c r="K90" s="290"/>
    </row>
    <row r="91" spans="1:11" ht="63">
      <c r="A91" s="287">
        <v>1</v>
      </c>
      <c r="B91" s="286" t="s">
        <v>748</v>
      </c>
      <c r="C91" s="286" t="s">
        <v>749</v>
      </c>
      <c r="D91" s="287">
        <v>830</v>
      </c>
      <c r="E91" s="287">
        <v>19</v>
      </c>
      <c r="F91" s="287" t="s">
        <v>689</v>
      </c>
      <c r="G91" s="301">
        <v>300</v>
      </c>
      <c r="H91" s="301">
        <f>G91*0.85-5</f>
        <v>250</v>
      </c>
      <c r="I91" s="301">
        <f>G91-H91</f>
        <v>50</v>
      </c>
      <c r="J91" s="299" t="s">
        <v>750</v>
      </c>
      <c r="K91" s="290"/>
    </row>
    <row r="92" spans="1:11" ht="47.25">
      <c r="A92" s="287">
        <v>2</v>
      </c>
      <c r="B92" s="286" t="s">
        <v>751</v>
      </c>
      <c r="C92" s="286" t="s">
        <v>752</v>
      </c>
      <c r="D92" s="299">
        <v>188</v>
      </c>
      <c r="E92" s="299">
        <v>14</v>
      </c>
      <c r="F92" s="299" t="s">
        <v>537</v>
      </c>
      <c r="G92" s="300">
        <v>250</v>
      </c>
      <c r="H92" s="301">
        <f>G92*0.85-2.5</f>
        <v>210</v>
      </c>
      <c r="I92" s="301">
        <f>G92-H92</f>
        <v>40</v>
      </c>
      <c r="J92" s="299" t="s">
        <v>750</v>
      </c>
      <c r="K92" s="290"/>
    </row>
    <row r="93" spans="1:11" ht="47.25">
      <c r="A93" s="287">
        <v>3</v>
      </c>
      <c r="B93" s="286" t="s">
        <v>753</v>
      </c>
      <c r="C93" s="286" t="s">
        <v>754</v>
      </c>
      <c r="D93" s="299">
        <v>618</v>
      </c>
      <c r="E93" s="299">
        <v>31</v>
      </c>
      <c r="F93" s="299" t="s">
        <v>537</v>
      </c>
      <c r="G93" s="300">
        <v>300</v>
      </c>
      <c r="H93" s="301">
        <f>G93*0.8</f>
        <v>240</v>
      </c>
      <c r="I93" s="301">
        <f t="shared" ref="I93:I95" si="35">G93-H93</f>
        <v>60</v>
      </c>
      <c r="J93" s="299" t="s">
        <v>755</v>
      </c>
      <c r="K93" s="290"/>
    </row>
    <row r="94" spans="1:11" ht="47.25">
      <c r="A94" s="287">
        <v>4</v>
      </c>
      <c r="B94" s="286" t="s">
        <v>756</v>
      </c>
      <c r="C94" s="286" t="s">
        <v>757</v>
      </c>
      <c r="D94" s="299">
        <v>294</v>
      </c>
      <c r="E94" s="299">
        <v>17</v>
      </c>
      <c r="F94" s="299" t="s">
        <v>689</v>
      </c>
      <c r="G94" s="300">
        <v>300</v>
      </c>
      <c r="H94" s="301">
        <f>G94*0.8</f>
        <v>240</v>
      </c>
      <c r="I94" s="301">
        <f>G94-H94</f>
        <v>60</v>
      </c>
      <c r="J94" s="299" t="s">
        <v>758</v>
      </c>
      <c r="K94" s="290"/>
    </row>
    <row r="95" spans="1:11" ht="63">
      <c r="A95" s="310">
        <v>5</v>
      </c>
      <c r="B95" s="311" t="s">
        <v>759</v>
      </c>
      <c r="C95" s="311" t="s">
        <v>760</v>
      </c>
      <c r="D95" s="312">
        <v>267</v>
      </c>
      <c r="E95" s="312">
        <v>18</v>
      </c>
      <c r="F95" s="312" t="s">
        <v>537</v>
      </c>
      <c r="G95" s="313">
        <v>250</v>
      </c>
      <c r="H95" s="314">
        <f>G95*0.85-2.5</f>
        <v>210</v>
      </c>
      <c r="I95" s="314">
        <f t="shared" si="35"/>
        <v>40</v>
      </c>
      <c r="J95" s="312" t="s">
        <v>761</v>
      </c>
      <c r="K95" s="315"/>
    </row>
    <row r="96" spans="1:11" ht="15.75">
      <c r="A96" s="316"/>
      <c r="B96" s="317" t="s">
        <v>762</v>
      </c>
      <c r="C96" s="318"/>
      <c r="D96" s="319"/>
      <c r="E96" s="319"/>
      <c r="F96" s="319"/>
      <c r="G96" s="320">
        <f>G90+G82+G76+G69+G64+G58+G46+G36+G33+G28+G15+G5</f>
        <v>21370</v>
      </c>
      <c r="H96" s="320">
        <f t="shared" ref="H96:I96" si="36">H90+H82+H76+H69+H64+H58+H46+H36+H33+H28+H15+H5</f>
        <v>17270</v>
      </c>
      <c r="I96" s="320">
        <f t="shared" si="36"/>
        <v>4100</v>
      </c>
      <c r="J96" s="319"/>
      <c r="K96" s="321"/>
    </row>
    <row r="97" spans="1:11" ht="15.75">
      <c r="A97" s="322"/>
      <c r="B97" s="323"/>
      <c r="C97" s="324"/>
      <c r="D97" s="325"/>
      <c r="E97" s="325"/>
      <c r="F97" s="325"/>
      <c r="G97" s="325"/>
      <c r="H97" s="326"/>
      <c r="I97" s="326"/>
      <c r="J97" s="325"/>
      <c r="K97" s="325"/>
    </row>
    <row r="98" spans="1:11" ht="15.75">
      <c r="A98" s="322"/>
      <c r="B98" s="323"/>
      <c r="C98" s="324"/>
      <c r="D98" s="325"/>
      <c r="E98" s="325"/>
      <c r="F98" s="325"/>
      <c r="G98" s="325"/>
      <c r="H98" s="396" t="s">
        <v>446</v>
      </c>
      <c r="I98" s="397"/>
      <c r="J98" s="397"/>
      <c r="K98" s="397"/>
    </row>
  </sheetData>
  <mergeCells count="19">
    <mergeCell ref="A1:K1"/>
    <mergeCell ref="I2:K2"/>
    <mergeCell ref="A3:A4"/>
    <mergeCell ref="B3:B4"/>
    <mergeCell ref="C3:C4"/>
    <mergeCell ref="D3:E3"/>
    <mergeCell ref="F3:F4"/>
    <mergeCell ref="G3:G4"/>
    <mergeCell ref="H3:H4"/>
    <mergeCell ref="I3:I4"/>
    <mergeCell ref="H98:K98"/>
    <mergeCell ref="J3:J4"/>
    <mergeCell ref="K3:K4"/>
    <mergeCell ref="C6:C7"/>
    <mergeCell ref="D6:D7"/>
    <mergeCell ref="E6:E7"/>
    <mergeCell ref="C88:C89"/>
    <mergeCell ref="D88:D89"/>
    <mergeCell ref="E88:E89"/>
  </mergeCells>
  <pageMargins left="0.5" right="0.5" top="0.5" bottom="0.25" header="0.3" footer="0.3"/>
  <pageSetup paperSize="9" orientation="landscape" verticalDpi="0" r:id="rId1"/>
  <headerFooter differentFirst="1">
    <oddHeader>Page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4" workbookViewId="0">
      <selection activeCell="J10" sqref="J10"/>
    </sheetView>
  </sheetViews>
  <sheetFormatPr defaultRowHeight="15"/>
  <cols>
    <col min="2" max="2" width="21.85546875" customWidth="1"/>
    <col min="3" max="3" width="14.85546875" customWidth="1"/>
    <col min="6" max="6" width="16" customWidth="1"/>
    <col min="10" max="10" width="16.7109375" customWidth="1"/>
  </cols>
  <sheetData>
    <row r="1" spans="1:11" ht="62.25" customHeight="1">
      <c r="A1" s="412" t="s">
        <v>796</v>
      </c>
      <c r="B1" s="413"/>
      <c r="C1" s="413"/>
      <c r="D1" s="413"/>
      <c r="E1" s="413"/>
      <c r="F1" s="413"/>
      <c r="G1" s="413"/>
      <c r="H1" s="413"/>
      <c r="I1" s="413"/>
      <c r="J1" s="413"/>
      <c r="K1" s="327"/>
    </row>
    <row r="2" spans="1:11">
      <c r="A2" s="328"/>
      <c r="B2" s="329"/>
      <c r="C2" s="329"/>
      <c r="D2" s="329"/>
      <c r="E2" s="329"/>
      <c r="F2" s="329"/>
      <c r="G2" s="329"/>
      <c r="H2" s="414" t="s">
        <v>524</v>
      </c>
      <c r="I2" s="414"/>
      <c r="J2" s="414"/>
      <c r="K2" s="414"/>
    </row>
    <row r="3" spans="1:11">
      <c r="A3" s="415" t="s">
        <v>1</v>
      </c>
      <c r="B3" s="410" t="s">
        <v>525</v>
      </c>
      <c r="C3" s="410" t="s">
        <v>526</v>
      </c>
      <c r="D3" s="410" t="s">
        <v>765</v>
      </c>
      <c r="E3" s="410"/>
      <c r="F3" s="410" t="s">
        <v>528</v>
      </c>
      <c r="G3" s="410" t="s">
        <v>529</v>
      </c>
      <c r="H3" s="410" t="s">
        <v>530</v>
      </c>
      <c r="I3" s="410" t="s">
        <v>531</v>
      </c>
      <c r="J3" s="410" t="s">
        <v>766</v>
      </c>
      <c r="K3" s="410" t="s">
        <v>4</v>
      </c>
    </row>
    <row r="4" spans="1:11" ht="70.5" customHeight="1">
      <c r="A4" s="416"/>
      <c r="B4" s="410"/>
      <c r="C4" s="410"/>
      <c r="D4" s="330" t="s">
        <v>767</v>
      </c>
      <c r="E4" s="330" t="s">
        <v>768</v>
      </c>
      <c r="F4" s="410"/>
      <c r="G4" s="410"/>
      <c r="H4" s="410"/>
      <c r="I4" s="410"/>
      <c r="J4" s="410"/>
      <c r="K4" s="410"/>
    </row>
    <row r="5" spans="1:11" ht="27" customHeight="1">
      <c r="A5" s="331" t="s">
        <v>7</v>
      </c>
      <c r="B5" s="332" t="s">
        <v>104</v>
      </c>
      <c r="C5" s="333"/>
      <c r="D5" s="272"/>
      <c r="E5" s="272"/>
      <c r="F5" s="272"/>
      <c r="G5" s="334">
        <f>SUM(G6:G8)</f>
        <v>750</v>
      </c>
      <c r="H5" s="334">
        <f t="shared" ref="H5:I5" si="0">SUM(H6:H8)</f>
        <v>630</v>
      </c>
      <c r="I5" s="334">
        <f t="shared" si="0"/>
        <v>120</v>
      </c>
      <c r="J5" s="333"/>
      <c r="K5" s="335"/>
    </row>
    <row r="6" spans="1:11" ht="38.25" customHeight="1">
      <c r="A6" s="279">
        <v>1</v>
      </c>
      <c r="B6" s="280" t="s">
        <v>769</v>
      </c>
      <c r="C6" s="282" t="s">
        <v>770</v>
      </c>
      <c r="D6" s="281">
        <v>7</v>
      </c>
      <c r="E6" s="281">
        <v>120</v>
      </c>
      <c r="F6" s="281" t="s">
        <v>537</v>
      </c>
      <c r="G6" s="336">
        <v>250</v>
      </c>
      <c r="H6" s="336">
        <f>G6*0.85-2.5</f>
        <v>210</v>
      </c>
      <c r="I6" s="337">
        <f>G6-H6</f>
        <v>40</v>
      </c>
      <c r="J6" s="281" t="s">
        <v>634</v>
      </c>
      <c r="K6" s="338"/>
    </row>
    <row r="7" spans="1:11" ht="47.25">
      <c r="A7" s="281">
        <v>2</v>
      </c>
      <c r="B7" s="280" t="s">
        <v>771</v>
      </c>
      <c r="C7" s="282" t="s">
        <v>772</v>
      </c>
      <c r="D7" s="281">
        <v>6</v>
      </c>
      <c r="E7" s="281">
        <v>130</v>
      </c>
      <c r="F7" s="281" t="s">
        <v>537</v>
      </c>
      <c r="G7" s="336">
        <v>250</v>
      </c>
      <c r="H7" s="336">
        <f>G7*0.85-2.5</f>
        <v>210</v>
      </c>
      <c r="I7" s="337">
        <f t="shared" ref="I7:I14" si="1">G7-H7</f>
        <v>40</v>
      </c>
      <c r="J7" s="281" t="s">
        <v>773</v>
      </c>
      <c r="K7" s="339"/>
    </row>
    <row r="8" spans="1:11" ht="63">
      <c r="A8" s="281">
        <v>3</v>
      </c>
      <c r="B8" s="280" t="s">
        <v>774</v>
      </c>
      <c r="C8" s="282" t="s">
        <v>775</v>
      </c>
      <c r="D8" s="281">
        <v>7</v>
      </c>
      <c r="E8" s="281">
        <v>135</v>
      </c>
      <c r="F8" s="281" t="s">
        <v>776</v>
      </c>
      <c r="G8" s="336">
        <v>250</v>
      </c>
      <c r="H8" s="336">
        <f>G8*0.85-2.5</f>
        <v>210</v>
      </c>
      <c r="I8" s="337">
        <f t="shared" si="1"/>
        <v>40</v>
      </c>
      <c r="J8" s="281" t="s">
        <v>777</v>
      </c>
      <c r="K8" s="339"/>
    </row>
    <row r="9" spans="1:11" ht="24.75" customHeight="1">
      <c r="A9" s="340" t="s">
        <v>17</v>
      </c>
      <c r="B9" s="341" t="s">
        <v>747</v>
      </c>
      <c r="C9" s="340"/>
      <c r="D9" s="340"/>
      <c r="E9" s="281"/>
      <c r="F9" s="281"/>
      <c r="G9" s="342">
        <f>G10</f>
        <v>250</v>
      </c>
      <c r="H9" s="342">
        <f t="shared" ref="H9:I9" si="2">H10</f>
        <v>210</v>
      </c>
      <c r="I9" s="342">
        <f t="shared" si="2"/>
        <v>40</v>
      </c>
      <c r="J9" s="279"/>
      <c r="K9" s="279"/>
    </row>
    <row r="10" spans="1:11" ht="78.75">
      <c r="A10" s="281">
        <v>1</v>
      </c>
      <c r="B10" s="280" t="s">
        <v>778</v>
      </c>
      <c r="C10" s="282" t="s">
        <v>779</v>
      </c>
      <c r="D10" s="343">
        <v>6</v>
      </c>
      <c r="E10" s="343">
        <v>20</v>
      </c>
      <c r="F10" s="343" t="s">
        <v>537</v>
      </c>
      <c r="G10" s="344">
        <v>250</v>
      </c>
      <c r="H10" s="336">
        <f>G10*0.85-2.5</f>
        <v>210</v>
      </c>
      <c r="I10" s="337">
        <f t="shared" si="1"/>
        <v>40</v>
      </c>
      <c r="J10" s="343" t="s">
        <v>780</v>
      </c>
      <c r="K10" s="279"/>
    </row>
    <row r="11" spans="1:11" ht="24" customHeight="1">
      <c r="A11" s="340" t="s">
        <v>21</v>
      </c>
      <c r="B11" s="341" t="s">
        <v>202</v>
      </c>
      <c r="C11" s="340"/>
      <c r="D11" s="340"/>
      <c r="E11" s="340"/>
      <c r="F11" s="340"/>
      <c r="G11" s="345">
        <f>G12</f>
        <v>250</v>
      </c>
      <c r="H11" s="345">
        <f t="shared" ref="H11:I11" si="3">H12</f>
        <v>210</v>
      </c>
      <c r="I11" s="345">
        <f t="shared" si="3"/>
        <v>40</v>
      </c>
      <c r="J11" s="331"/>
      <c r="K11" s="279"/>
    </row>
    <row r="12" spans="1:11" ht="40.5" customHeight="1">
      <c r="A12" s="281">
        <v>1</v>
      </c>
      <c r="B12" s="280" t="s">
        <v>781</v>
      </c>
      <c r="C12" s="282" t="s">
        <v>782</v>
      </c>
      <c r="D12" s="281">
        <v>5</v>
      </c>
      <c r="E12" s="281">
        <v>8</v>
      </c>
      <c r="F12" s="281" t="s">
        <v>537</v>
      </c>
      <c r="G12" s="336">
        <v>250</v>
      </c>
      <c r="H12" s="336">
        <f>G12*0.85-2.5</f>
        <v>210</v>
      </c>
      <c r="I12" s="337">
        <f t="shared" si="1"/>
        <v>40</v>
      </c>
      <c r="J12" s="281" t="s">
        <v>783</v>
      </c>
      <c r="K12" s="279"/>
    </row>
    <row r="13" spans="1:11" ht="24.75" customHeight="1">
      <c r="A13" s="340" t="s">
        <v>23</v>
      </c>
      <c r="B13" s="341" t="s">
        <v>87</v>
      </c>
      <c r="C13" s="339"/>
      <c r="D13" s="339"/>
      <c r="E13" s="339"/>
      <c r="F13" s="339"/>
      <c r="G13" s="346">
        <f>G14</f>
        <v>250</v>
      </c>
      <c r="H13" s="346">
        <f t="shared" ref="H13:I13" si="4">H14</f>
        <v>210</v>
      </c>
      <c r="I13" s="346">
        <f t="shared" si="4"/>
        <v>40</v>
      </c>
      <c r="J13" s="339"/>
      <c r="K13" s="338"/>
    </row>
    <row r="14" spans="1:11" ht="63">
      <c r="A14" s="281">
        <v>1</v>
      </c>
      <c r="B14" s="280" t="s">
        <v>784</v>
      </c>
      <c r="C14" s="282" t="s">
        <v>775</v>
      </c>
      <c r="D14" s="281">
        <v>5</v>
      </c>
      <c r="E14" s="281">
        <v>9</v>
      </c>
      <c r="F14" s="281" t="s">
        <v>537</v>
      </c>
      <c r="G14" s="336">
        <v>250</v>
      </c>
      <c r="H14" s="336">
        <f>G14*0.85-2.5</f>
        <v>210</v>
      </c>
      <c r="I14" s="337">
        <f t="shared" si="1"/>
        <v>40</v>
      </c>
      <c r="J14" s="281" t="s">
        <v>723</v>
      </c>
      <c r="K14" s="279"/>
    </row>
    <row r="15" spans="1:11" ht="15.75">
      <c r="A15" s="340" t="s">
        <v>612</v>
      </c>
      <c r="B15" s="341" t="s">
        <v>785</v>
      </c>
      <c r="C15" s="347"/>
      <c r="D15" s="340"/>
      <c r="E15" s="340"/>
      <c r="F15" s="340"/>
      <c r="G15" s="345">
        <f>SUM(G16:G18)</f>
        <v>550</v>
      </c>
      <c r="H15" s="345">
        <f t="shared" ref="H15:I15" si="5">SUM(H16:H18)</f>
        <v>450</v>
      </c>
      <c r="I15" s="345">
        <f t="shared" si="5"/>
        <v>100</v>
      </c>
      <c r="J15" s="281"/>
      <c r="K15" s="279"/>
    </row>
    <row r="16" spans="1:11" ht="141.75">
      <c r="A16" s="281">
        <v>1</v>
      </c>
      <c r="B16" s="282" t="s">
        <v>786</v>
      </c>
      <c r="C16" s="282" t="s">
        <v>787</v>
      </c>
      <c r="D16" s="281">
        <v>13</v>
      </c>
      <c r="E16" s="281">
        <v>16</v>
      </c>
      <c r="F16" s="281" t="s">
        <v>788</v>
      </c>
      <c r="G16" s="336">
        <v>150</v>
      </c>
      <c r="H16" s="336">
        <v>120</v>
      </c>
      <c r="I16" s="337">
        <f>G16-H16</f>
        <v>30</v>
      </c>
      <c r="J16" s="281" t="s">
        <v>789</v>
      </c>
      <c r="K16" s="279"/>
    </row>
    <row r="17" spans="1:11" ht="31.5">
      <c r="A17" s="287">
        <v>2</v>
      </c>
      <c r="B17" s="286" t="s">
        <v>790</v>
      </c>
      <c r="C17" s="288" t="s">
        <v>791</v>
      </c>
      <c r="D17" s="287">
        <v>6</v>
      </c>
      <c r="E17" s="287">
        <v>30</v>
      </c>
      <c r="F17" s="287" t="s">
        <v>552</v>
      </c>
      <c r="G17" s="291">
        <v>150</v>
      </c>
      <c r="H17" s="291">
        <v>120</v>
      </c>
      <c r="I17" s="302">
        <f t="shared" ref="I17:I18" si="6">G17-H17</f>
        <v>30</v>
      </c>
      <c r="J17" s="287" t="s">
        <v>792</v>
      </c>
      <c r="K17" s="285"/>
    </row>
    <row r="18" spans="1:11" ht="63">
      <c r="A18" s="310">
        <v>3</v>
      </c>
      <c r="B18" s="311" t="s">
        <v>793</v>
      </c>
      <c r="C18" s="348" t="s">
        <v>794</v>
      </c>
      <c r="D18" s="310">
        <v>7</v>
      </c>
      <c r="E18" s="310">
        <v>25</v>
      </c>
      <c r="F18" s="310" t="s">
        <v>537</v>
      </c>
      <c r="G18" s="349">
        <v>250</v>
      </c>
      <c r="H18" s="349">
        <f>G18*0.85-2.5</f>
        <v>210</v>
      </c>
      <c r="I18" s="350">
        <f t="shared" si="6"/>
        <v>40</v>
      </c>
      <c r="J18" s="310" t="s">
        <v>668</v>
      </c>
      <c r="K18" s="351"/>
    </row>
    <row r="19" spans="1:11" ht="15.75">
      <c r="A19" s="352"/>
      <c r="B19" s="317" t="s">
        <v>795</v>
      </c>
      <c r="C19" s="353"/>
      <c r="D19" s="353"/>
      <c r="E19" s="353"/>
      <c r="F19" s="353"/>
      <c r="G19" s="354">
        <f>G5+G9+G11+G13+G15</f>
        <v>2050</v>
      </c>
      <c r="H19" s="354">
        <f t="shared" ref="H19:I19" si="7">H5+H9+H11+H13+H15</f>
        <v>1710</v>
      </c>
      <c r="I19" s="354">
        <f t="shared" si="7"/>
        <v>340</v>
      </c>
      <c r="J19" s="319"/>
      <c r="K19" s="352"/>
    </row>
    <row r="20" spans="1:11" ht="15.75">
      <c r="A20" s="355"/>
      <c r="B20" s="355"/>
      <c r="C20" s="355"/>
      <c r="D20" s="355"/>
      <c r="E20" s="355"/>
      <c r="F20" s="355"/>
      <c r="G20" s="355"/>
      <c r="H20" s="355"/>
      <c r="I20" s="355"/>
      <c r="J20" s="356"/>
      <c r="K20" s="355"/>
    </row>
    <row r="21" spans="1:11" ht="15.75">
      <c r="A21" s="355"/>
      <c r="B21" s="355"/>
      <c r="C21" s="355"/>
      <c r="D21" s="355"/>
      <c r="E21" s="355"/>
      <c r="F21" s="355"/>
      <c r="G21" s="355"/>
      <c r="H21" s="411" t="s">
        <v>446</v>
      </c>
      <c r="I21" s="411"/>
      <c r="J21" s="411"/>
      <c r="K21" s="411"/>
    </row>
  </sheetData>
  <mergeCells count="13">
    <mergeCell ref="J3:J4"/>
    <mergeCell ref="K3:K4"/>
    <mergeCell ref="H21:K21"/>
    <mergeCell ref="A1:J1"/>
    <mergeCell ref="H2:K2"/>
    <mergeCell ref="A3:A4"/>
    <mergeCell ref="B3:B4"/>
    <mergeCell ref="C3:C4"/>
    <mergeCell ref="D3:E3"/>
    <mergeCell ref="F3:F4"/>
    <mergeCell ref="G3:G4"/>
    <mergeCell ref="H3:H4"/>
    <mergeCell ref="I3:I4"/>
  </mergeCells>
  <pageMargins left="0.5" right="0.5" top="0.5" bottom="0.5" header="0.3" footer="0.3"/>
  <pageSetup paperSize="9" orientation="landscape" verticalDpi="0" r:id="rId1"/>
  <headerFooter differentFirst="1">
    <oddHeader>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2"/>
  <sheetViews>
    <sheetView topLeftCell="A190" workbookViewId="0">
      <selection activeCell="F12" sqref="F12"/>
    </sheetView>
  </sheetViews>
  <sheetFormatPr defaultRowHeight="15"/>
  <cols>
    <col min="1" max="1" width="6.5703125" customWidth="1"/>
    <col min="2" max="2" width="17.7109375" customWidth="1"/>
    <col min="3" max="3" width="22.7109375" customWidth="1"/>
    <col min="4" max="4" width="6.7109375" hidden="1" customWidth="1"/>
    <col min="5" max="7" width="15" customWidth="1"/>
  </cols>
  <sheetData>
    <row r="1" spans="1:7" ht="69.75" customHeight="1">
      <c r="A1" s="422" t="s">
        <v>993</v>
      </c>
      <c r="B1" s="422"/>
      <c r="C1" s="422"/>
      <c r="D1" s="422"/>
      <c r="E1" s="422"/>
      <c r="F1" s="422"/>
      <c r="G1" s="422"/>
    </row>
    <row r="2" spans="1:7" ht="15.75">
      <c r="A2" s="423" t="s">
        <v>434</v>
      </c>
      <c r="B2" s="423"/>
      <c r="C2" s="423"/>
      <c r="D2" s="423"/>
      <c r="E2" s="423"/>
      <c r="F2" s="423"/>
      <c r="G2" s="423"/>
    </row>
    <row r="3" spans="1:7" ht="15.75">
      <c r="A3" s="424" t="s">
        <v>1</v>
      </c>
      <c r="B3" s="424" t="s">
        <v>797</v>
      </c>
      <c r="C3" s="426" t="s">
        <v>4</v>
      </c>
      <c r="D3" s="428" t="s">
        <v>798</v>
      </c>
      <c r="E3" s="430" t="s">
        <v>799</v>
      </c>
      <c r="F3" s="431"/>
      <c r="G3" s="432"/>
    </row>
    <row r="4" spans="1:7" ht="31.5">
      <c r="A4" s="425"/>
      <c r="B4" s="425"/>
      <c r="C4" s="427"/>
      <c r="D4" s="429"/>
      <c r="E4" s="357" t="s">
        <v>122</v>
      </c>
      <c r="F4" s="358" t="s">
        <v>438</v>
      </c>
      <c r="G4" s="358" t="s">
        <v>439</v>
      </c>
    </row>
    <row r="5" spans="1:7" ht="15.75">
      <c r="A5" s="359"/>
      <c r="B5" s="359" t="s">
        <v>122</v>
      </c>
      <c r="C5" s="360"/>
      <c r="D5" s="361"/>
      <c r="E5" s="362">
        <f>E6+E27+E33+E55+E61+E83+E100+E116+E132+E156+E177+E179+E189</f>
        <v>337910</v>
      </c>
      <c r="F5" s="362">
        <f>F6+F27+F33+F55+F61+F83+F100+F116+F132+F156+F177+F179+F189</f>
        <v>187910</v>
      </c>
      <c r="G5" s="362">
        <f>G6+G27+G33+G55+G61+G83+G100+G116+G132+G156+G177+G179+G189</f>
        <v>150000</v>
      </c>
    </row>
    <row r="6" spans="1:7" ht="15.75">
      <c r="A6" s="363" t="s">
        <v>7</v>
      </c>
      <c r="B6" s="418" t="s">
        <v>190</v>
      </c>
      <c r="C6" s="419"/>
      <c r="D6" s="364"/>
      <c r="E6" s="365">
        <f>SUM(E7:E26)</f>
        <v>37118</v>
      </c>
      <c r="F6" s="365">
        <f>SUM(F7:F26)</f>
        <v>20636</v>
      </c>
      <c r="G6" s="365">
        <f>SUM(G7:G26)</f>
        <v>16482</v>
      </c>
    </row>
    <row r="7" spans="1:7" ht="15.75">
      <c r="A7" s="366">
        <v>1</v>
      </c>
      <c r="B7" s="367" t="s">
        <v>800</v>
      </c>
      <c r="C7" s="366" t="s">
        <v>801</v>
      </c>
      <c r="D7" s="368">
        <v>1</v>
      </c>
      <c r="E7" s="369">
        <f>F7+G7</f>
        <v>1406</v>
      </c>
      <c r="F7" s="369">
        <v>782</v>
      </c>
      <c r="G7" s="369">
        <v>624</v>
      </c>
    </row>
    <row r="8" spans="1:7" ht="15.75">
      <c r="A8" s="366">
        <v>2</v>
      </c>
      <c r="B8" s="367" t="s">
        <v>802</v>
      </c>
      <c r="C8" s="366" t="s">
        <v>801</v>
      </c>
      <c r="D8" s="368">
        <v>1</v>
      </c>
      <c r="E8" s="369">
        <f>F8+G8</f>
        <v>1406</v>
      </c>
      <c r="F8" s="369">
        <v>782</v>
      </c>
      <c r="G8" s="369">
        <v>624</v>
      </c>
    </row>
    <row r="9" spans="1:7" ht="15.75">
      <c r="A9" s="366">
        <v>3</v>
      </c>
      <c r="B9" s="367" t="s">
        <v>803</v>
      </c>
      <c r="C9" s="366" t="s">
        <v>801</v>
      </c>
      <c r="D9" s="368">
        <v>1</v>
      </c>
      <c r="E9" s="369">
        <f t="shared" ref="E9:E72" si="0">F9+G9</f>
        <v>1406</v>
      </c>
      <c r="F9" s="369">
        <v>782</v>
      </c>
      <c r="G9" s="369">
        <v>624</v>
      </c>
    </row>
    <row r="10" spans="1:7" ht="15.75">
      <c r="A10" s="366">
        <v>4</v>
      </c>
      <c r="B10" s="367" t="s">
        <v>804</v>
      </c>
      <c r="C10" s="366" t="s">
        <v>801</v>
      </c>
      <c r="D10" s="368">
        <v>1</v>
      </c>
      <c r="E10" s="369">
        <f t="shared" si="0"/>
        <v>1406</v>
      </c>
      <c r="F10" s="369">
        <v>782</v>
      </c>
      <c r="G10" s="369">
        <v>624</v>
      </c>
    </row>
    <row r="11" spans="1:7" ht="15.75">
      <c r="A11" s="366">
        <v>5</v>
      </c>
      <c r="B11" s="367" t="s">
        <v>805</v>
      </c>
      <c r="C11" s="366" t="s">
        <v>801</v>
      </c>
      <c r="D11" s="368">
        <v>1</v>
      </c>
      <c r="E11" s="369">
        <f t="shared" si="0"/>
        <v>1406</v>
      </c>
      <c r="F11" s="369">
        <v>782</v>
      </c>
      <c r="G11" s="369">
        <v>624</v>
      </c>
    </row>
    <row r="12" spans="1:7" ht="15.75">
      <c r="A12" s="366">
        <v>6</v>
      </c>
      <c r="B12" s="367" t="s">
        <v>806</v>
      </c>
      <c r="C12" s="366" t="s">
        <v>801</v>
      </c>
      <c r="D12" s="368">
        <v>1</v>
      </c>
      <c r="E12" s="369">
        <f t="shared" si="0"/>
        <v>1406</v>
      </c>
      <c r="F12" s="369">
        <v>782</v>
      </c>
      <c r="G12" s="369">
        <v>624</v>
      </c>
    </row>
    <row r="13" spans="1:7" ht="15.75">
      <c r="A13" s="366">
        <v>7</v>
      </c>
      <c r="B13" s="367" t="s">
        <v>807</v>
      </c>
      <c r="C13" s="366" t="s">
        <v>801</v>
      </c>
      <c r="D13" s="368">
        <v>1</v>
      </c>
      <c r="E13" s="369">
        <f t="shared" si="0"/>
        <v>1406</v>
      </c>
      <c r="F13" s="369">
        <v>782</v>
      </c>
      <c r="G13" s="369">
        <v>624</v>
      </c>
    </row>
    <row r="14" spans="1:7" ht="15.75">
      <c r="A14" s="366">
        <v>8</v>
      </c>
      <c r="B14" s="367" t="s">
        <v>808</v>
      </c>
      <c r="C14" s="366" t="s">
        <v>801</v>
      </c>
      <c r="D14" s="368">
        <v>1</v>
      </c>
      <c r="E14" s="369">
        <f t="shared" si="0"/>
        <v>1406</v>
      </c>
      <c r="F14" s="369">
        <v>782</v>
      </c>
      <c r="G14" s="369">
        <v>624</v>
      </c>
    </row>
    <row r="15" spans="1:7" ht="15.75">
      <c r="A15" s="366">
        <v>9</v>
      </c>
      <c r="B15" s="367" t="s">
        <v>809</v>
      </c>
      <c r="C15" s="366" t="s">
        <v>801</v>
      </c>
      <c r="D15" s="368">
        <v>1</v>
      </c>
      <c r="E15" s="369">
        <f t="shared" si="0"/>
        <v>1406</v>
      </c>
      <c r="F15" s="369">
        <v>782</v>
      </c>
      <c r="G15" s="369">
        <v>624</v>
      </c>
    </row>
    <row r="16" spans="1:7" ht="31.5">
      <c r="A16" s="366">
        <v>10</v>
      </c>
      <c r="B16" s="367" t="s">
        <v>810</v>
      </c>
      <c r="C16" s="366" t="s">
        <v>811</v>
      </c>
      <c r="D16" s="368">
        <v>1.3</v>
      </c>
      <c r="E16" s="369">
        <f t="shared" si="0"/>
        <v>2070</v>
      </c>
      <c r="F16" s="369">
        <v>1150</v>
      </c>
      <c r="G16" s="370">
        <v>920</v>
      </c>
    </row>
    <row r="17" spans="1:7" ht="15.75">
      <c r="A17" s="366">
        <v>11</v>
      </c>
      <c r="B17" s="367" t="s">
        <v>812</v>
      </c>
      <c r="C17" s="366" t="s">
        <v>801</v>
      </c>
      <c r="D17" s="368">
        <v>1</v>
      </c>
      <c r="E17" s="369">
        <f t="shared" si="0"/>
        <v>1406</v>
      </c>
      <c r="F17" s="369">
        <v>782</v>
      </c>
      <c r="G17" s="369">
        <v>624</v>
      </c>
    </row>
    <row r="18" spans="1:7" ht="15.75">
      <c r="A18" s="366">
        <v>12</v>
      </c>
      <c r="B18" s="367" t="s">
        <v>813</v>
      </c>
      <c r="C18" s="366" t="s">
        <v>814</v>
      </c>
      <c r="D18" s="368">
        <v>1.3</v>
      </c>
      <c r="E18" s="369">
        <f t="shared" si="0"/>
        <v>2070</v>
      </c>
      <c r="F18" s="369">
        <v>1150</v>
      </c>
      <c r="G18" s="370">
        <v>920</v>
      </c>
    </row>
    <row r="19" spans="1:7" ht="15.75">
      <c r="A19" s="366">
        <v>13</v>
      </c>
      <c r="B19" s="367" t="s">
        <v>815</v>
      </c>
      <c r="C19" s="366" t="s">
        <v>816</v>
      </c>
      <c r="D19" s="368">
        <v>4</v>
      </c>
      <c r="E19" s="369">
        <f t="shared" si="0"/>
        <v>6375</v>
      </c>
      <c r="F19" s="369">
        <v>3545</v>
      </c>
      <c r="G19" s="370">
        <v>2830</v>
      </c>
    </row>
    <row r="20" spans="1:7" ht="15.75">
      <c r="A20" s="366">
        <v>14</v>
      </c>
      <c r="B20" s="367" t="s">
        <v>817</v>
      </c>
      <c r="C20" s="366" t="s">
        <v>801</v>
      </c>
      <c r="D20" s="368">
        <v>1</v>
      </c>
      <c r="E20" s="369">
        <f t="shared" si="0"/>
        <v>1406</v>
      </c>
      <c r="F20" s="369">
        <v>782</v>
      </c>
      <c r="G20" s="369">
        <v>624</v>
      </c>
    </row>
    <row r="21" spans="1:7" ht="15.75">
      <c r="A21" s="366">
        <v>15</v>
      </c>
      <c r="B21" s="367" t="s">
        <v>818</v>
      </c>
      <c r="C21" s="366" t="s">
        <v>814</v>
      </c>
      <c r="D21" s="368">
        <v>1.3</v>
      </c>
      <c r="E21" s="369">
        <f t="shared" si="0"/>
        <v>2070</v>
      </c>
      <c r="F21" s="369">
        <v>1150</v>
      </c>
      <c r="G21" s="370">
        <v>920</v>
      </c>
    </row>
    <row r="22" spans="1:7" ht="31.5">
      <c r="A22" s="366">
        <v>16</v>
      </c>
      <c r="B22" s="367" t="s">
        <v>819</v>
      </c>
      <c r="C22" s="366" t="s">
        <v>811</v>
      </c>
      <c r="D22" s="368">
        <v>1.3</v>
      </c>
      <c r="E22" s="369">
        <f t="shared" si="0"/>
        <v>2070</v>
      </c>
      <c r="F22" s="369">
        <v>1150</v>
      </c>
      <c r="G22" s="370">
        <v>920</v>
      </c>
    </row>
    <row r="23" spans="1:7" ht="15.75">
      <c r="A23" s="366">
        <v>17</v>
      </c>
      <c r="B23" s="367" t="s">
        <v>820</v>
      </c>
      <c r="C23" s="366" t="s">
        <v>821</v>
      </c>
      <c r="D23" s="368">
        <v>1</v>
      </c>
      <c r="E23" s="369">
        <f t="shared" si="0"/>
        <v>1406</v>
      </c>
      <c r="F23" s="369">
        <v>782</v>
      </c>
      <c r="G23" s="369">
        <v>624</v>
      </c>
    </row>
    <row r="24" spans="1:7" ht="15.75">
      <c r="A24" s="366">
        <v>18</v>
      </c>
      <c r="B24" s="367" t="s">
        <v>822</v>
      </c>
      <c r="C24" s="366" t="s">
        <v>814</v>
      </c>
      <c r="D24" s="368">
        <v>1.3</v>
      </c>
      <c r="E24" s="369">
        <f t="shared" si="0"/>
        <v>2070</v>
      </c>
      <c r="F24" s="369">
        <v>1150</v>
      </c>
      <c r="G24" s="370">
        <v>920</v>
      </c>
    </row>
    <row r="25" spans="1:7" ht="15.75">
      <c r="A25" s="366">
        <v>19</v>
      </c>
      <c r="B25" s="367" t="s">
        <v>823</v>
      </c>
      <c r="C25" s="366" t="s">
        <v>821</v>
      </c>
      <c r="D25" s="368">
        <v>1.5</v>
      </c>
      <c r="E25" s="369">
        <f t="shared" si="0"/>
        <v>2115</v>
      </c>
      <c r="F25" s="369">
        <v>1175</v>
      </c>
      <c r="G25" s="369">
        <v>940</v>
      </c>
    </row>
    <row r="26" spans="1:7" ht="15.75">
      <c r="A26" s="366">
        <v>20</v>
      </c>
      <c r="B26" s="367" t="s">
        <v>824</v>
      </c>
      <c r="C26" s="366" t="s">
        <v>821</v>
      </c>
      <c r="D26" s="368">
        <v>1</v>
      </c>
      <c r="E26" s="369">
        <f t="shared" si="0"/>
        <v>1406</v>
      </c>
      <c r="F26" s="369">
        <v>782</v>
      </c>
      <c r="G26" s="369">
        <v>624</v>
      </c>
    </row>
    <row r="27" spans="1:7" ht="15.75">
      <c r="A27" s="371" t="s">
        <v>17</v>
      </c>
      <c r="B27" s="420" t="s">
        <v>367</v>
      </c>
      <c r="C27" s="421"/>
      <c r="D27" s="372"/>
      <c r="E27" s="373">
        <f>SUM(E28:E32)</f>
        <v>16968</v>
      </c>
      <c r="F27" s="373">
        <f>SUM(F28:F32)</f>
        <v>9436</v>
      </c>
      <c r="G27" s="373">
        <f>SUM(G28:G32)</f>
        <v>7532</v>
      </c>
    </row>
    <row r="28" spans="1:7" ht="15.75">
      <c r="A28" s="366">
        <v>1</v>
      </c>
      <c r="B28" s="367" t="s">
        <v>825</v>
      </c>
      <c r="C28" s="366" t="s">
        <v>801</v>
      </c>
      <c r="D28" s="368">
        <v>1</v>
      </c>
      <c r="E28" s="369">
        <f t="shared" si="0"/>
        <v>1406</v>
      </c>
      <c r="F28" s="369">
        <v>782</v>
      </c>
      <c r="G28" s="369">
        <v>624</v>
      </c>
    </row>
    <row r="29" spans="1:7" ht="15.75">
      <c r="A29" s="366">
        <v>2</v>
      </c>
      <c r="B29" s="367" t="s">
        <v>826</v>
      </c>
      <c r="C29" s="366" t="s">
        <v>801</v>
      </c>
      <c r="D29" s="368">
        <v>1</v>
      </c>
      <c r="E29" s="369">
        <f t="shared" si="0"/>
        <v>1406</v>
      </c>
      <c r="F29" s="369">
        <v>782</v>
      </c>
      <c r="G29" s="369">
        <v>624</v>
      </c>
    </row>
    <row r="30" spans="1:7" ht="15.75">
      <c r="A30" s="366">
        <v>3</v>
      </c>
      <c r="B30" s="367" t="s">
        <v>827</v>
      </c>
      <c r="C30" s="366" t="s">
        <v>816</v>
      </c>
      <c r="D30" s="368">
        <v>4</v>
      </c>
      <c r="E30" s="369">
        <f t="shared" si="0"/>
        <v>6375</v>
      </c>
      <c r="F30" s="369">
        <v>3545</v>
      </c>
      <c r="G30" s="369">
        <v>2830</v>
      </c>
    </row>
    <row r="31" spans="1:7" ht="15.75">
      <c r="A31" s="366">
        <v>4</v>
      </c>
      <c r="B31" s="367" t="s">
        <v>828</v>
      </c>
      <c r="C31" s="366" t="s">
        <v>801</v>
      </c>
      <c r="D31" s="368">
        <v>1</v>
      </c>
      <c r="E31" s="369">
        <f t="shared" si="0"/>
        <v>1406</v>
      </c>
      <c r="F31" s="369">
        <v>782</v>
      </c>
      <c r="G31" s="369">
        <v>624</v>
      </c>
    </row>
    <row r="32" spans="1:7" ht="15.75">
      <c r="A32" s="366">
        <v>5</v>
      </c>
      <c r="B32" s="367" t="s">
        <v>829</v>
      </c>
      <c r="C32" s="366" t="s">
        <v>816</v>
      </c>
      <c r="D32" s="368">
        <v>4</v>
      </c>
      <c r="E32" s="369">
        <f t="shared" si="0"/>
        <v>6375</v>
      </c>
      <c r="F32" s="369">
        <v>3545</v>
      </c>
      <c r="G32" s="369">
        <v>2830</v>
      </c>
    </row>
    <row r="33" spans="1:7" ht="15.75">
      <c r="A33" s="371" t="s">
        <v>21</v>
      </c>
      <c r="B33" s="420" t="s">
        <v>79</v>
      </c>
      <c r="C33" s="421"/>
      <c r="D33" s="372"/>
      <c r="E33" s="373">
        <f>SUM(E34:E54)</f>
        <v>37282</v>
      </c>
      <c r="F33" s="373">
        <f>SUM(F34:F54)</f>
        <v>20734</v>
      </c>
      <c r="G33" s="373">
        <f>SUM(G34:G54)</f>
        <v>16548</v>
      </c>
    </row>
    <row r="34" spans="1:7" ht="15.75">
      <c r="A34" s="366">
        <v>1</v>
      </c>
      <c r="B34" s="367" t="s">
        <v>830</v>
      </c>
      <c r="C34" s="366" t="s">
        <v>801</v>
      </c>
      <c r="D34" s="368">
        <v>1</v>
      </c>
      <c r="E34" s="369">
        <f t="shared" si="0"/>
        <v>1406</v>
      </c>
      <c r="F34" s="369">
        <v>782</v>
      </c>
      <c r="G34" s="369">
        <v>624</v>
      </c>
    </row>
    <row r="35" spans="1:7" ht="15.75">
      <c r="A35" s="366">
        <v>2</v>
      </c>
      <c r="B35" s="367" t="s">
        <v>831</v>
      </c>
      <c r="C35" s="366" t="s">
        <v>801</v>
      </c>
      <c r="D35" s="368">
        <v>1</v>
      </c>
      <c r="E35" s="369">
        <f t="shared" si="0"/>
        <v>1406</v>
      </c>
      <c r="F35" s="369">
        <v>782</v>
      </c>
      <c r="G35" s="369">
        <v>624</v>
      </c>
    </row>
    <row r="36" spans="1:7" ht="15.75">
      <c r="A36" s="366">
        <v>3</v>
      </c>
      <c r="B36" s="367" t="s">
        <v>832</v>
      </c>
      <c r="C36" s="366" t="s">
        <v>801</v>
      </c>
      <c r="D36" s="368">
        <v>1</v>
      </c>
      <c r="E36" s="369">
        <f t="shared" si="0"/>
        <v>1406</v>
      </c>
      <c r="F36" s="369">
        <v>782</v>
      </c>
      <c r="G36" s="369">
        <v>624</v>
      </c>
    </row>
    <row r="37" spans="1:7" ht="15.75">
      <c r="A37" s="366">
        <v>4</v>
      </c>
      <c r="B37" s="367" t="s">
        <v>833</v>
      </c>
      <c r="C37" s="366" t="s">
        <v>801</v>
      </c>
      <c r="D37" s="368">
        <v>2</v>
      </c>
      <c r="E37" s="369">
        <f t="shared" si="0"/>
        <v>2820</v>
      </c>
      <c r="F37" s="369">
        <v>1570</v>
      </c>
      <c r="G37" s="369">
        <v>1250</v>
      </c>
    </row>
    <row r="38" spans="1:7" ht="15.75">
      <c r="A38" s="366">
        <v>5</v>
      </c>
      <c r="B38" s="367" t="s">
        <v>834</v>
      </c>
      <c r="C38" s="366" t="s">
        <v>801</v>
      </c>
      <c r="D38" s="368">
        <v>1</v>
      </c>
      <c r="E38" s="369">
        <f t="shared" si="0"/>
        <v>1406</v>
      </c>
      <c r="F38" s="369">
        <v>782</v>
      </c>
      <c r="G38" s="369">
        <v>624</v>
      </c>
    </row>
    <row r="39" spans="1:7" ht="15.75">
      <c r="A39" s="366">
        <v>6</v>
      </c>
      <c r="B39" s="367" t="s">
        <v>835</v>
      </c>
      <c r="C39" s="366" t="s">
        <v>801</v>
      </c>
      <c r="D39" s="368">
        <v>1</v>
      </c>
      <c r="E39" s="369">
        <f t="shared" si="0"/>
        <v>1406</v>
      </c>
      <c r="F39" s="369">
        <v>782</v>
      </c>
      <c r="G39" s="369">
        <v>624</v>
      </c>
    </row>
    <row r="40" spans="1:7" ht="15.75">
      <c r="A40" s="366">
        <v>7</v>
      </c>
      <c r="B40" s="367" t="s">
        <v>836</v>
      </c>
      <c r="C40" s="366" t="s">
        <v>801</v>
      </c>
      <c r="D40" s="368">
        <v>1</v>
      </c>
      <c r="E40" s="369">
        <f t="shared" si="0"/>
        <v>1406</v>
      </c>
      <c r="F40" s="369">
        <v>782</v>
      </c>
      <c r="G40" s="369">
        <v>624</v>
      </c>
    </row>
    <row r="41" spans="1:7" ht="15.75">
      <c r="A41" s="366">
        <v>8</v>
      </c>
      <c r="B41" s="367" t="s">
        <v>837</v>
      </c>
      <c r="C41" s="366" t="s">
        <v>801</v>
      </c>
      <c r="D41" s="368">
        <v>1.5</v>
      </c>
      <c r="E41" s="369">
        <f t="shared" si="0"/>
        <v>2115</v>
      </c>
      <c r="F41" s="369">
        <v>1175</v>
      </c>
      <c r="G41" s="369">
        <v>940</v>
      </c>
    </row>
    <row r="42" spans="1:7" ht="15.75">
      <c r="A42" s="366">
        <v>9</v>
      </c>
      <c r="B42" s="367" t="s">
        <v>838</v>
      </c>
      <c r="C42" s="366" t="s">
        <v>801</v>
      </c>
      <c r="D42" s="368">
        <v>1</v>
      </c>
      <c r="E42" s="369">
        <f t="shared" si="0"/>
        <v>1406</v>
      </c>
      <c r="F42" s="369">
        <v>782</v>
      </c>
      <c r="G42" s="369">
        <v>624</v>
      </c>
    </row>
    <row r="43" spans="1:7" ht="15.75">
      <c r="A43" s="366">
        <v>10</v>
      </c>
      <c r="B43" s="367" t="s">
        <v>839</v>
      </c>
      <c r="C43" s="366" t="s">
        <v>801</v>
      </c>
      <c r="D43" s="368">
        <v>1</v>
      </c>
      <c r="E43" s="369">
        <f t="shared" si="0"/>
        <v>1406</v>
      </c>
      <c r="F43" s="369">
        <v>782</v>
      </c>
      <c r="G43" s="369">
        <v>624</v>
      </c>
    </row>
    <row r="44" spans="1:7" ht="15.75">
      <c r="A44" s="366">
        <v>11</v>
      </c>
      <c r="B44" s="367" t="s">
        <v>840</v>
      </c>
      <c r="C44" s="366" t="s">
        <v>801</v>
      </c>
      <c r="D44" s="368">
        <v>1</v>
      </c>
      <c r="E44" s="369">
        <f t="shared" si="0"/>
        <v>1406</v>
      </c>
      <c r="F44" s="369">
        <v>782</v>
      </c>
      <c r="G44" s="369">
        <v>624</v>
      </c>
    </row>
    <row r="45" spans="1:7" ht="15.75">
      <c r="A45" s="366">
        <v>12</v>
      </c>
      <c r="B45" s="367" t="s">
        <v>841</v>
      </c>
      <c r="C45" s="366" t="s">
        <v>801</v>
      </c>
      <c r="D45" s="368">
        <v>1</v>
      </c>
      <c r="E45" s="369">
        <f t="shared" si="0"/>
        <v>1406</v>
      </c>
      <c r="F45" s="369">
        <v>782</v>
      </c>
      <c r="G45" s="369">
        <v>624</v>
      </c>
    </row>
    <row r="46" spans="1:7" ht="15.75">
      <c r="A46" s="366">
        <v>13</v>
      </c>
      <c r="B46" s="367" t="s">
        <v>842</v>
      </c>
      <c r="C46" s="366" t="s">
        <v>801</v>
      </c>
      <c r="D46" s="368">
        <v>1</v>
      </c>
      <c r="E46" s="369">
        <f t="shared" si="0"/>
        <v>1406</v>
      </c>
      <c r="F46" s="369">
        <v>782</v>
      </c>
      <c r="G46" s="369">
        <v>624</v>
      </c>
    </row>
    <row r="47" spans="1:7" ht="15.75">
      <c r="A47" s="366">
        <v>14</v>
      </c>
      <c r="B47" s="367" t="s">
        <v>843</v>
      </c>
      <c r="C47" s="366" t="s">
        <v>801</v>
      </c>
      <c r="D47" s="368">
        <v>1</v>
      </c>
      <c r="E47" s="369">
        <f t="shared" si="0"/>
        <v>1406</v>
      </c>
      <c r="F47" s="369">
        <v>782</v>
      </c>
      <c r="G47" s="369">
        <v>624</v>
      </c>
    </row>
    <row r="48" spans="1:7" ht="15.75">
      <c r="A48" s="366">
        <v>15</v>
      </c>
      <c r="B48" s="367" t="s">
        <v>844</v>
      </c>
      <c r="C48" s="366" t="s">
        <v>801</v>
      </c>
      <c r="D48" s="368">
        <v>1</v>
      </c>
      <c r="E48" s="369">
        <f t="shared" si="0"/>
        <v>1406</v>
      </c>
      <c r="F48" s="369">
        <v>782</v>
      </c>
      <c r="G48" s="369">
        <v>624</v>
      </c>
    </row>
    <row r="49" spans="1:7" ht="15.75">
      <c r="A49" s="366">
        <v>16</v>
      </c>
      <c r="B49" s="367" t="s">
        <v>845</v>
      </c>
      <c r="C49" s="366" t="s">
        <v>816</v>
      </c>
      <c r="D49" s="368">
        <v>4</v>
      </c>
      <c r="E49" s="369">
        <f t="shared" si="0"/>
        <v>6375</v>
      </c>
      <c r="F49" s="369">
        <v>3545</v>
      </c>
      <c r="G49" s="369">
        <v>2830</v>
      </c>
    </row>
    <row r="50" spans="1:7" ht="15.75">
      <c r="A50" s="366">
        <v>17</v>
      </c>
      <c r="B50" s="367" t="s">
        <v>846</v>
      </c>
      <c r="C50" s="366" t="s">
        <v>801</v>
      </c>
      <c r="D50" s="368">
        <v>1</v>
      </c>
      <c r="E50" s="369">
        <f t="shared" si="0"/>
        <v>1406</v>
      </c>
      <c r="F50" s="369">
        <v>782</v>
      </c>
      <c r="G50" s="369">
        <v>624</v>
      </c>
    </row>
    <row r="51" spans="1:7" ht="15.75">
      <c r="A51" s="366">
        <v>18</v>
      </c>
      <c r="B51" s="367" t="s">
        <v>847</v>
      </c>
      <c r="C51" s="366" t="s">
        <v>814</v>
      </c>
      <c r="D51" s="368">
        <v>1.3</v>
      </c>
      <c r="E51" s="369">
        <f t="shared" si="0"/>
        <v>2070</v>
      </c>
      <c r="F51" s="369">
        <v>1150</v>
      </c>
      <c r="G51" s="370">
        <v>920</v>
      </c>
    </row>
    <row r="52" spans="1:7" ht="15.75">
      <c r="A52" s="366">
        <v>19</v>
      </c>
      <c r="B52" s="367" t="s">
        <v>848</v>
      </c>
      <c r="C52" s="366" t="s">
        <v>801</v>
      </c>
      <c r="D52" s="368">
        <v>1</v>
      </c>
      <c r="E52" s="369">
        <f t="shared" si="0"/>
        <v>1406</v>
      </c>
      <c r="F52" s="369">
        <v>782</v>
      </c>
      <c r="G52" s="369">
        <v>624</v>
      </c>
    </row>
    <row r="53" spans="1:7" ht="15.75">
      <c r="A53" s="366">
        <v>20</v>
      </c>
      <c r="B53" s="367" t="s">
        <v>849</v>
      </c>
      <c r="C53" s="366" t="s">
        <v>801</v>
      </c>
      <c r="D53" s="368">
        <v>1</v>
      </c>
      <c r="E53" s="369">
        <f t="shared" si="0"/>
        <v>1406</v>
      </c>
      <c r="F53" s="369">
        <v>782</v>
      </c>
      <c r="G53" s="369">
        <v>624</v>
      </c>
    </row>
    <row r="54" spans="1:7" ht="15.75">
      <c r="A54" s="366">
        <v>21</v>
      </c>
      <c r="B54" s="367" t="s">
        <v>850</v>
      </c>
      <c r="C54" s="366" t="s">
        <v>801</v>
      </c>
      <c r="D54" s="368">
        <v>1</v>
      </c>
      <c r="E54" s="369">
        <f t="shared" si="0"/>
        <v>1406</v>
      </c>
      <c r="F54" s="369">
        <v>782</v>
      </c>
      <c r="G54" s="369">
        <v>624</v>
      </c>
    </row>
    <row r="55" spans="1:7" ht="15.75">
      <c r="A55" s="371" t="s">
        <v>23</v>
      </c>
      <c r="B55" s="420" t="s">
        <v>138</v>
      </c>
      <c r="C55" s="421"/>
      <c r="D55" s="372"/>
      <c r="E55" s="373">
        <f>SUM(E56:E60)</f>
        <v>7739</v>
      </c>
      <c r="F55" s="373">
        <f>SUM(F56:F60)</f>
        <v>4303</v>
      </c>
      <c r="G55" s="373">
        <f>SUM(G56:G60)</f>
        <v>3436</v>
      </c>
    </row>
    <row r="56" spans="1:7" ht="15.75">
      <c r="A56" s="366">
        <v>1</v>
      </c>
      <c r="B56" s="367" t="s">
        <v>851</v>
      </c>
      <c r="C56" s="366" t="s">
        <v>801</v>
      </c>
      <c r="D56" s="368">
        <v>1</v>
      </c>
      <c r="E56" s="369">
        <f t="shared" si="0"/>
        <v>1406</v>
      </c>
      <c r="F56" s="369">
        <v>782</v>
      </c>
      <c r="G56" s="369">
        <v>624</v>
      </c>
    </row>
    <row r="57" spans="1:7" ht="15.75">
      <c r="A57" s="366">
        <v>2</v>
      </c>
      <c r="B57" s="367" t="s">
        <v>852</v>
      </c>
      <c r="C57" s="366" t="s">
        <v>801</v>
      </c>
      <c r="D57" s="368">
        <v>1.5</v>
      </c>
      <c r="E57" s="369">
        <f t="shared" si="0"/>
        <v>2115</v>
      </c>
      <c r="F57" s="369">
        <v>1175</v>
      </c>
      <c r="G57" s="369">
        <v>940</v>
      </c>
    </row>
    <row r="58" spans="1:7" ht="15.75">
      <c r="A58" s="366">
        <v>3</v>
      </c>
      <c r="B58" s="367" t="s">
        <v>853</v>
      </c>
      <c r="C58" s="366" t="s">
        <v>801</v>
      </c>
      <c r="D58" s="368">
        <v>1</v>
      </c>
      <c r="E58" s="369">
        <f t="shared" si="0"/>
        <v>1406</v>
      </c>
      <c r="F58" s="369">
        <v>782</v>
      </c>
      <c r="G58" s="369">
        <v>624</v>
      </c>
    </row>
    <row r="59" spans="1:7" ht="15.75">
      <c r="A59" s="366">
        <v>4</v>
      </c>
      <c r="B59" s="367" t="s">
        <v>854</v>
      </c>
      <c r="C59" s="366" t="s">
        <v>801</v>
      </c>
      <c r="D59" s="368">
        <v>1</v>
      </c>
      <c r="E59" s="369">
        <f t="shared" si="0"/>
        <v>1406</v>
      </c>
      <c r="F59" s="369">
        <v>782</v>
      </c>
      <c r="G59" s="369">
        <v>624</v>
      </c>
    </row>
    <row r="60" spans="1:7" ht="15.75">
      <c r="A60" s="366">
        <v>5</v>
      </c>
      <c r="B60" s="367" t="s">
        <v>855</v>
      </c>
      <c r="C60" s="366" t="s">
        <v>801</v>
      </c>
      <c r="D60" s="368">
        <v>1</v>
      </c>
      <c r="E60" s="369">
        <f t="shared" si="0"/>
        <v>1406</v>
      </c>
      <c r="F60" s="369">
        <v>782</v>
      </c>
      <c r="G60" s="369">
        <v>624</v>
      </c>
    </row>
    <row r="61" spans="1:7" ht="15.75">
      <c r="A61" s="371" t="s">
        <v>612</v>
      </c>
      <c r="B61" s="420" t="s">
        <v>141</v>
      </c>
      <c r="C61" s="421"/>
      <c r="D61" s="372"/>
      <c r="E61" s="373">
        <f>SUM(E62:E82)</f>
        <v>41493</v>
      </c>
      <c r="F61" s="373">
        <f>SUM(F62:F82)</f>
        <v>23081</v>
      </c>
      <c r="G61" s="373">
        <f>SUM(G62:G82)</f>
        <v>18412</v>
      </c>
    </row>
    <row r="62" spans="1:7" ht="15.75">
      <c r="A62" s="366">
        <v>1</v>
      </c>
      <c r="B62" s="367" t="s">
        <v>856</v>
      </c>
      <c r="C62" s="366" t="s">
        <v>801</v>
      </c>
      <c r="D62" s="368">
        <v>1</v>
      </c>
      <c r="E62" s="369">
        <f t="shared" si="0"/>
        <v>1406</v>
      </c>
      <c r="F62" s="369">
        <v>782</v>
      </c>
      <c r="G62" s="369">
        <v>624</v>
      </c>
    </row>
    <row r="63" spans="1:7" ht="15.75">
      <c r="A63" s="366">
        <v>2</v>
      </c>
      <c r="B63" s="367" t="s">
        <v>857</v>
      </c>
      <c r="C63" s="366" t="s">
        <v>801</v>
      </c>
      <c r="D63" s="368">
        <v>2</v>
      </c>
      <c r="E63" s="369">
        <f t="shared" si="0"/>
        <v>2820</v>
      </c>
      <c r="F63" s="369">
        <v>1570</v>
      </c>
      <c r="G63" s="369">
        <v>1250</v>
      </c>
    </row>
    <row r="64" spans="1:7" ht="15.75">
      <c r="A64" s="366">
        <v>3</v>
      </c>
      <c r="B64" s="367" t="s">
        <v>858</v>
      </c>
      <c r="C64" s="366" t="s">
        <v>801</v>
      </c>
      <c r="D64" s="368">
        <v>2</v>
      </c>
      <c r="E64" s="369">
        <f t="shared" si="0"/>
        <v>2820</v>
      </c>
      <c r="F64" s="369">
        <v>1570</v>
      </c>
      <c r="G64" s="369">
        <v>1250</v>
      </c>
    </row>
    <row r="65" spans="1:7" ht="15.75">
      <c r="A65" s="366">
        <v>4</v>
      </c>
      <c r="B65" s="367" t="s">
        <v>859</v>
      </c>
      <c r="C65" s="366" t="s">
        <v>801</v>
      </c>
      <c r="D65" s="368">
        <v>1</v>
      </c>
      <c r="E65" s="369">
        <f t="shared" si="0"/>
        <v>1406</v>
      </c>
      <c r="F65" s="369">
        <v>782</v>
      </c>
      <c r="G65" s="369">
        <v>624</v>
      </c>
    </row>
    <row r="66" spans="1:7" ht="15.75">
      <c r="A66" s="366">
        <v>5</v>
      </c>
      <c r="B66" s="367" t="s">
        <v>860</v>
      </c>
      <c r="C66" s="366" t="s">
        <v>801</v>
      </c>
      <c r="D66" s="368">
        <v>1</v>
      </c>
      <c r="E66" s="369">
        <f t="shared" si="0"/>
        <v>1406</v>
      </c>
      <c r="F66" s="369">
        <v>782</v>
      </c>
      <c r="G66" s="369">
        <v>624</v>
      </c>
    </row>
    <row r="67" spans="1:7" ht="15.75">
      <c r="A67" s="366">
        <v>6</v>
      </c>
      <c r="B67" s="367" t="s">
        <v>861</v>
      </c>
      <c r="C67" s="366" t="s">
        <v>801</v>
      </c>
      <c r="D67" s="368">
        <v>1</v>
      </c>
      <c r="E67" s="369">
        <f t="shared" si="0"/>
        <v>1406</v>
      </c>
      <c r="F67" s="369">
        <v>782</v>
      </c>
      <c r="G67" s="369">
        <v>624</v>
      </c>
    </row>
    <row r="68" spans="1:7" ht="15.75">
      <c r="A68" s="366">
        <v>7</v>
      </c>
      <c r="B68" s="367" t="s">
        <v>862</v>
      </c>
      <c r="C68" s="366" t="s">
        <v>801</v>
      </c>
      <c r="D68" s="368">
        <v>1</v>
      </c>
      <c r="E68" s="369">
        <f t="shared" si="0"/>
        <v>1406</v>
      </c>
      <c r="F68" s="369">
        <v>782</v>
      </c>
      <c r="G68" s="369">
        <v>624</v>
      </c>
    </row>
    <row r="69" spans="1:7" ht="15.75">
      <c r="A69" s="366">
        <v>8</v>
      </c>
      <c r="B69" s="367" t="s">
        <v>863</v>
      </c>
      <c r="C69" s="366" t="s">
        <v>801</v>
      </c>
      <c r="D69" s="368">
        <v>1</v>
      </c>
      <c r="E69" s="369">
        <f t="shared" si="0"/>
        <v>1406</v>
      </c>
      <c r="F69" s="369">
        <v>782</v>
      </c>
      <c r="G69" s="369">
        <v>624</v>
      </c>
    </row>
    <row r="70" spans="1:7" ht="15.75">
      <c r="A70" s="366">
        <v>9</v>
      </c>
      <c r="B70" s="367" t="s">
        <v>864</v>
      </c>
      <c r="C70" s="366" t="s">
        <v>801</v>
      </c>
      <c r="D70" s="368">
        <v>2</v>
      </c>
      <c r="E70" s="369">
        <f t="shared" si="0"/>
        <v>2820</v>
      </c>
      <c r="F70" s="369">
        <v>1570</v>
      </c>
      <c r="G70" s="369">
        <v>1250</v>
      </c>
    </row>
    <row r="71" spans="1:7" ht="15.75">
      <c r="A71" s="366">
        <v>10</v>
      </c>
      <c r="B71" s="367" t="s">
        <v>865</v>
      </c>
      <c r="C71" s="366" t="s">
        <v>801</v>
      </c>
      <c r="D71" s="368">
        <v>1</v>
      </c>
      <c r="E71" s="369">
        <f t="shared" si="0"/>
        <v>1406</v>
      </c>
      <c r="F71" s="369">
        <v>782</v>
      </c>
      <c r="G71" s="369">
        <v>624</v>
      </c>
    </row>
    <row r="72" spans="1:7" ht="15.75">
      <c r="A72" s="366">
        <v>11</v>
      </c>
      <c r="B72" s="367" t="s">
        <v>866</v>
      </c>
      <c r="C72" s="366" t="s">
        <v>801</v>
      </c>
      <c r="D72" s="368">
        <v>1</v>
      </c>
      <c r="E72" s="369">
        <f t="shared" si="0"/>
        <v>1406</v>
      </c>
      <c r="F72" s="369">
        <v>782</v>
      </c>
      <c r="G72" s="369">
        <v>624</v>
      </c>
    </row>
    <row r="73" spans="1:7" ht="15.75">
      <c r="A73" s="366">
        <v>12</v>
      </c>
      <c r="B73" s="367" t="s">
        <v>867</v>
      </c>
      <c r="C73" s="366" t="s">
        <v>801</v>
      </c>
      <c r="D73" s="368">
        <v>1</v>
      </c>
      <c r="E73" s="369">
        <f t="shared" ref="E73:E136" si="1">F73+G73</f>
        <v>1406</v>
      </c>
      <c r="F73" s="369">
        <v>782</v>
      </c>
      <c r="G73" s="369">
        <v>624</v>
      </c>
    </row>
    <row r="74" spans="1:7" ht="15.75">
      <c r="A74" s="366">
        <v>13</v>
      </c>
      <c r="B74" s="367" t="s">
        <v>868</v>
      </c>
      <c r="C74" s="366" t="s">
        <v>801</v>
      </c>
      <c r="D74" s="368">
        <v>1</v>
      </c>
      <c r="E74" s="369">
        <f t="shared" si="1"/>
        <v>1406</v>
      </c>
      <c r="F74" s="369">
        <v>782</v>
      </c>
      <c r="G74" s="369">
        <v>624</v>
      </c>
    </row>
    <row r="75" spans="1:7" ht="15.75">
      <c r="A75" s="366">
        <v>14</v>
      </c>
      <c r="B75" s="367" t="s">
        <v>869</v>
      </c>
      <c r="C75" s="366" t="s">
        <v>801</v>
      </c>
      <c r="D75" s="368">
        <v>1.5</v>
      </c>
      <c r="E75" s="369">
        <f t="shared" si="1"/>
        <v>2115</v>
      </c>
      <c r="F75" s="369">
        <v>1175</v>
      </c>
      <c r="G75" s="369">
        <v>940</v>
      </c>
    </row>
    <row r="76" spans="1:7" ht="15.75">
      <c r="A76" s="366">
        <v>15</v>
      </c>
      <c r="B76" s="367" t="s">
        <v>870</v>
      </c>
      <c r="C76" s="366" t="s">
        <v>801</v>
      </c>
      <c r="D76" s="368">
        <v>1</v>
      </c>
      <c r="E76" s="369">
        <f t="shared" si="1"/>
        <v>1406</v>
      </c>
      <c r="F76" s="369">
        <v>782</v>
      </c>
      <c r="G76" s="369">
        <v>624</v>
      </c>
    </row>
    <row r="77" spans="1:7" ht="15.75">
      <c r="A77" s="366">
        <v>16</v>
      </c>
      <c r="B77" s="367" t="s">
        <v>871</v>
      </c>
      <c r="C77" s="366" t="s">
        <v>816</v>
      </c>
      <c r="D77" s="368">
        <v>4</v>
      </c>
      <c r="E77" s="369">
        <f t="shared" si="1"/>
        <v>6375</v>
      </c>
      <c r="F77" s="369">
        <v>3545</v>
      </c>
      <c r="G77" s="369">
        <v>2830</v>
      </c>
    </row>
    <row r="78" spans="1:7" ht="15.75">
      <c r="A78" s="366">
        <v>17</v>
      </c>
      <c r="B78" s="367" t="s">
        <v>872</v>
      </c>
      <c r="C78" s="366" t="s">
        <v>801</v>
      </c>
      <c r="D78" s="368">
        <v>1</v>
      </c>
      <c r="E78" s="369">
        <f t="shared" si="1"/>
        <v>1406</v>
      </c>
      <c r="F78" s="369">
        <v>782</v>
      </c>
      <c r="G78" s="369">
        <v>624</v>
      </c>
    </row>
    <row r="79" spans="1:7" ht="15.75">
      <c r="A79" s="366">
        <v>18</v>
      </c>
      <c r="B79" s="367" t="s">
        <v>873</v>
      </c>
      <c r="C79" s="366" t="s">
        <v>801</v>
      </c>
      <c r="D79" s="368">
        <v>1</v>
      </c>
      <c r="E79" s="369">
        <f t="shared" si="1"/>
        <v>1406</v>
      </c>
      <c r="F79" s="369">
        <v>782</v>
      </c>
      <c r="G79" s="369">
        <v>624</v>
      </c>
    </row>
    <row r="80" spans="1:7" ht="15.75">
      <c r="A80" s="366">
        <v>19</v>
      </c>
      <c r="B80" s="367" t="s">
        <v>874</v>
      </c>
      <c r="C80" s="366" t="s">
        <v>801</v>
      </c>
      <c r="D80" s="368">
        <v>1</v>
      </c>
      <c r="E80" s="369">
        <f t="shared" si="1"/>
        <v>1406</v>
      </c>
      <c r="F80" s="369">
        <v>782</v>
      </c>
      <c r="G80" s="369">
        <v>624</v>
      </c>
    </row>
    <row r="81" spans="1:7" ht="31.5">
      <c r="A81" s="366">
        <v>20</v>
      </c>
      <c r="B81" s="367" t="s">
        <v>875</v>
      </c>
      <c r="C81" s="366" t="s">
        <v>811</v>
      </c>
      <c r="D81" s="368">
        <v>1.3</v>
      </c>
      <c r="E81" s="369">
        <f t="shared" si="1"/>
        <v>2070</v>
      </c>
      <c r="F81" s="369">
        <v>1150</v>
      </c>
      <c r="G81" s="370">
        <v>920</v>
      </c>
    </row>
    <row r="82" spans="1:7" ht="31.5">
      <c r="A82" s="366">
        <v>21</v>
      </c>
      <c r="B82" s="367" t="s">
        <v>876</v>
      </c>
      <c r="C82" s="366" t="s">
        <v>811</v>
      </c>
      <c r="D82" s="368">
        <v>1.5</v>
      </c>
      <c r="E82" s="369">
        <f>F82+G82</f>
        <v>2789</v>
      </c>
      <c r="F82" s="369">
        <f>1462+91</f>
        <v>1553</v>
      </c>
      <c r="G82" s="369">
        <v>1236</v>
      </c>
    </row>
    <row r="83" spans="1:7" ht="15.75">
      <c r="A83" s="371" t="s">
        <v>640</v>
      </c>
      <c r="B83" s="374" t="s">
        <v>202</v>
      </c>
      <c r="C83" s="371"/>
      <c r="D83" s="372"/>
      <c r="E83" s="373">
        <f>SUM(E84:E99)</f>
        <v>25324</v>
      </c>
      <c r="F83" s="373">
        <f>SUM(F84:F99)</f>
        <v>14088</v>
      </c>
      <c r="G83" s="373">
        <f>SUM(G84:G99)</f>
        <v>11236</v>
      </c>
    </row>
    <row r="84" spans="1:7" ht="15.75">
      <c r="A84" s="366">
        <v>1</v>
      </c>
      <c r="B84" s="367" t="s">
        <v>877</v>
      </c>
      <c r="C84" s="366" t="s">
        <v>801</v>
      </c>
      <c r="D84" s="368">
        <v>2</v>
      </c>
      <c r="E84" s="369">
        <f t="shared" si="1"/>
        <v>2820</v>
      </c>
      <c r="F84" s="369">
        <v>1570</v>
      </c>
      <c r="G84" s="369">
        <v>1250</v>
      </c>
    </row>
    <row r="85" spans="1:7" ht="15.75">
      <c r="A85" s="366">
        <v>2</v>
      </c>
      <c r="B85" s="367" t="s">
        <v>878</v>
      </c>
      <c r="C85" s="366" t="s">
        <v>801</v>
      </c>
      <c r="D85" s="368">
        <v>1</v>
      </c>
      <c r="E85" s="369">
        <f t="shared" si="1"/>
        <v>1406</v>
      </c>
      <c r="F85" s="369">
        <v>782</v>
      </c>
      <c r="G85" s="369">
        <v>624</v>
      </c>
    </row>
    <row r="86" spans="1:7" ht="15.75">
      <c r="A86" s="366">
        <v>3</v>
      </c>
      <c r="B86" s="367" t="s">
        <v>879</v>
      </c>
      <c r="C86" s="366" t="s">
        <v>801</v>
      </c>
      <c r="D86" s="368">
        <v>1</v>
      </c>
      <c r="E86" s="369">
        <f t="shared" si="1"/>
        <v>1406</v>
      </c>
      <c r="F86" s="369">
        <v>782</v>
      </c>
      <c r="G86" s="369">
        <v>624</v>
      </c>
    </row>
    <row r="87" spans="1:7" ht="15.75">
      <c r="A87" s="366">
        <v>4</v>
      </c>
      <c r="B87" s="367" t="s">
        <v>880</v>
      </c>
      <c r="C87" s="366" t="s">
        <v>801</v>
      </c>
      <c r="D87" s="368">
        <v>1</v>
      </c>
      <c r="E87" s="369">
        <f t="shared" si="1"/>
        <v>1406</v>
      </c>
      <c r="F87" s="369">
        <v>782</v>
      </c>
      <c r="G87" s="369">
        <v>624</v>
      </c>
    </row>
    <row r="88" spans="1:7" ht="15.75">
      <c r="A88" s="366">
        <v>5</v>
      </c>
      <c r="B88" s="367" t="s">
        <v>881</v>
      </c>
      <c r="C88" s="366" t="s">
        <v>801</v>
      </c>
      <c r="D88" s="368">
        <v>2</v>
      </c>
      <c r="E88" s="369">
        <f t="shared" si="1"/>
        <v>2820</v>
      </c>
      <c r="F88" s="369">
        <v>1570</v>
      </c>
      <c r="G88" s="369">
        <v>1250</v>
      </c>
    </row>
    <row r="89" spans="1:7" ht="15.75">
      <c r="A89" s="366">
        <v>6</v>
      </c>
      <c r="B89" s="367" t="s">
        <v>882</v>
      </c>
      <c r="C89" s="366" t="s">
        <v>801</v>
      </c>
      <c r="D89" s="368">
        <v>1</v>
      </c>
      <c r="E89" s="369">
        <f t="shared" si="1"/>
        <v>1406</v>
      </c>
      <c r="F89" s="369">
        <v>782</v>
      </c>
      <c r="G89" s="369">
        <v>624</v>
      </c>
    </row>
    <row r="90" spans="1:7" ht="15.75">
      <c r="A90" s="366">
        <v>7</v>
      </c>
      <c r="B90" s="367" t="s">
        <v>883</v>
      </c>
      <c r="C90" s="366" t="s">
        <v>801</v>
      </c>
      <c r="D90" s="368">
        <v>1</v>
      </c>
      <c r="E90" s="369">
        <f t="shared" si="1"/>
        <v>1406</v>
      </c>
      <c r="F90" s="369">
        <v>782</v>
      </c>
      <c r="G90" s="369">
        <v>624</v>
      </c>
    </row>
    <row r="91" spans="1:7" ht="15.75">
      <c r="A91" s="366">
        <v>8</v>
      </c>
      <c r="B91" s="367" t="s">
        <v>884</v>
      </c>
      <c r="C91" s="366" t="s">
        <v>801</v>
      </c>
      <c r="D91" s="368">
        <v>1</v>
      </c>
      <c r="E91" s="369">
        <f t="shared" si="1"/>
        <v>1406</v>
      </c>
      <c r="F91" s="369">
        <v>782</v>
      </c>
      <c r="G91" s="369">
        <v>624</v>
      </c>
    </row>
    <row r="92" spans="1:7" ht="15.75">
      <c r="A92" s="366">
        <v>9</v>
      </c>
      <c r="B92" s="367" t="s">
        <v>885</v>
      </c>
      <c r="C92" s="366" t="s">
        <v>801</v>
      </c>
      <c r="D92" s="368">
        <v>1</v>
      </c>
      <c r="E92" s="369">
        <f t="shared" si="1"/>
        <v>1406</v>
      </c>
      <c r="F92" s="369">
        <v>782</v>
      </c>
      <c r="G92" s="369">
        <v>624</v>
      </c>
    </row>
    <row r="93" spans="1:7" ht="15.75">
      <c r="A93" s="366">
        <v>10</v>
      </c>
      <c r="B93" s="367" t="s">
        <v>886</v>
      </c>
      <c r="C93" s="366" t="s">
        <v>801</v>
      </c>
      <c r="D93" s="368">
        <v>1</v>
      </c>
      <c r="E93" s="369">
        <f t="shared" si="1"/>
        <v>1406</v>
      </c>
      <c r="F93" s="369">
        <v>782</v>
      </c>
      <c r="G93" s="369">
        <v>624</v>
      </c>
    </row>
    <row r="94" spans="1:7" ht="15.75">
      <c r="A94" s="366">
        <v>11</v>
      </c>
      <c r="B94" s="367" t="s">
        <v>887</v>
      </c>
      <c r="C94" s="366" t="s">
        <v>801</v>
      </c>
      <c r="D94" s="368">
        <v>1</v>
      </c>
      <c r="E94" s="369">
        <f t="shared" si="1"/>
        <v>1406</v>
      </c>
      <c r="F94" s="369">
        <v>782</v>
      </c>
      <c r="G94" s="369">
        <v>624</v>
      </c>
    </row>
    <row r="95" spans="1:7" ht="15.75">
      <c r="A95" s="366">
        <v>12</v>
      </c>
      <c r="B95" s="367" t="s">
        <v>888</v>
      </c>
      <c r="C95" s="366" t="s">
        <v>801</v>
      </c>
      <c r="D95" s="368">
        <v>1</v>
      </c>
      <c r="E95" s="369">
        <f t="shared" si="1"/>
        <v>1406</v>
      </c>
      <c r="F95" s="369">
        <v>782</v>
      </c>
      <c r="G95" s="369">
        <v>624</v>
      </c>
    </row>
    <row r="96" spans="1:7" ht="15.75">
      <c r="A96" s="366">
        <v>13</v>
      </c>
      <c r="B96" s="367" t="s">
        <v>889</v>
      </c>
      <c r="C96" s="366" t="s">
        <v>801</v>
      </c>
      <c r="D96" s="368">
        <v>1</v>
      </c>
      <c r="E96" s="369">
        <f t="shared" si="1"/>
        <v>1406</v>
      </c>
      <c r="F96" s="369">
        <v>782</v>
      </c>
      <c r="G96" s="369">
        <v>624</v>
      </c>
    </row>
    <row r="97" spans="1:7" ht="15.75">
      <c r="A97" s="366">
        <v>14</v>
      </c>
      <c r="B97" s="367" t="s">
        <v>890</v>
      </c>
      <c r="C97" s="366" t="s">
        <v>801</v>
      </c>
      <c r="D97" s="368">
        <v>1</v>
      </c>
      <c r="E97" s="369">
        <f t="shared" si="1"/>
        <v>1406</v>
      </c>
      <c r="F97" s="369">
        <v>782</v>
      </c>
      <c r="G97" s="369">
        <v>624</v>
      </c>
    </row>
    <row r="98" spans="1:7" ht="15.75">
      <c r="A98" s="366">
        <v>15</v>
      </c>
      <c r="B98" s="367" t="s">
        <v>891</v>
      </c>
      <c r="C98" s="366" t="s">
        <v>801</v>
      </c>
      <c r="D98" s="368">
        <v>1</v>
      </c>
      <c r="E98" s="369">
        <f t="shared" si="1"/>
        <v>1406</v>
      </c>
      <c r="F98" s="369">
        <v>782</v>
      </c>
      <c r="G98" s="369">
        <v>624</v>
      </c>
    </row>
    <row r="99" spans="1:7" ht="15.75">
      <c r="A99" s="366">
        <v>16</v>
      </c>
      <c r="B99" s="367" t="s">
        <v>892</v>
      </c>
      <c r="C99" s="366" t="s">
        <v>801</v>
      </c>
      <c r="D99" s="368">
        <v>1</v>
      </c>
      <c r="E99" s="369">
        <f t="shared" si="1"/>
        <v>1406</v>
      </c>
      <c r="F99" s="369">
        <v>782</v>
      </c>
      <c r="G99" s="369">
        <v>624</v>
      </c>
    </row>
    <row r="100" spans="1:7" ht="15.75">
      <c r="A100" s="371" t="s">
        <v>669</v>
      </c>
      <c r="B100" s="374" t="s">
        <v>87</v>
      </c>
      <c r="C100" s="371"/>
      <c r="D100" s="372"/>
      <c r="E100" s="373">
        <f>SUM(E101:E115)</f>
        <v>28877</v>
      </c>
      <c r="F100" s="373">
        <f>SUM(F101:F115)</f>
        <v>16059</v>
      </c>
      <c r="G100" s="373">
        <f>SUM(G101:G115)</f>
        <v>12818</v>
      </c>
    </row>
    <row r="101" spans="1:7" ht="15.75">
      <c r="A101" s="366">
        <v>1</v>
      </c>
      <c r="B101" s="367" t="s">
        <v>893</v>
      </c>
      <c r="C101" s="366" t="s">
        <v>801</v>
      </c>
      <c r="D101" s="368">
        <v>1.5</v>
      </c>
      <c r="E101" s="369">
        <f t="shared" si="1"/>
        <v>2115</v>
      </c>
      <c r="F101" s="369">
        <v>1175</v>
      </c>
      <c r="G101" s="369">
        <v>940</v>
      </c>
    </row>
    <row r="102" spans="1:7" ht="15.75">
      <c r="A102" s="366">
        <v>2</v>
      </c>
      <c r="B102" s="367" t="s">
        <v>894</v>
      </c>
      <c r="C102" s="366" t="s">
        <v>801</v>
      </c>
      <c r="D102" s="368">
        <v>1.5</v>
      </c>
      <c r="E102" s="369">
        <f t="shared" si="1"/>
        <v>2115</v>
      </c>
      <c r="F102" s="369">
        <v>1175</v>
      </c>
      <c r="G102" s="369">
        <v>940</v>
      </c>
    </row>
    <row r="103" spans="1:7" ht="15.75">
      <c r="A103" s="366">
        <v>3</v>
      </c>
      <c r="B103" s="367" t="s">
        <v>895</v>
      </c>
      <c r="C103" s="366" t="s">
        <v>801</v>
      </c>
      <c r="D103" s="368">
        <v>2</v>
      </c>
      <c r="E103" s="369">
        <f t="shared" si="1"/>
        <v>2820</v>
      </c>
      <c r="F103" s="369">
        <v>1570</v>
      </c>
      <c r="G103" s="369">
        <v>1250</v>
      </c>
    </row>
    <row r="104" spans="1:7" ht="15.75">
      <c r="A104" s="366">
        <v>4</v>
      </c>
      <c r="B104" s="367" t="s">
        <v>896</v>
      </c>
      <c r="C104" s="366" t="s">
        <v>801</v>
      </c>
      <c r="D104" s="368">
        <v>2</v>
      </c>
      <c r="E104" s="369">
        <f t="shared" si="1"/>
        <v>2820</v>
      </c>
      <c r="F104" s="369">
        <v>1570</v>
      </c>
      <c r="G104" s="369">
        <v>1250</v>
      </c>
    </row>
    <row r="105" spans="1:7" ht="15.75">
      <c r="A105" s="366">
        <v>5</v>
      </c>
      <c r="B105" s="367" t="s">
        <v>897</v>
      </c>
      <c r="C105" s="366" t="s">
        <v>801</v>
      </c>
      <c r="D105" s="368">
        <v>1.5</v>
      </c>
      <c r="E105" s="369">
        <f t="shared" si="1"/>
        <v>2115</v>
      </c>
      <c r="F105" s="369">
        <v>1175</v>
      </c>
      <c r="G105" s="369">
        <v>940</v>
      </c>
    </row>
    <row r="106" spans="1:7" ht="15.75">
      <c r="A106" s="366">
        <v>6</v>
      </c>
      <c r="B106" s="367" t="s">
        <v>898</v>
      </c>
      <c r="C106" s="366" t="s">
        <v>801</v>
      </c>
      <c r="D106" s="368">
        <v>1</v>
      </c>
      <c r="E106" s="369">
        <f t="shared" si="1"/>
        <v>1406</v>
      </c>
      <c r="F106" s="369">
        <v>782</v>
      </c>
      <c r="G106" s="369">
        <v>624</v>
      </c>
    </row>
    <row r="107" spans="1:7" ht="15.75">
      <c r="A107" s="366">
        <v>7</v>
      </c>
      <c r="B107" s="367" t="s">
        <v>899</v>
      </c>
      <c r="C107" s="366" t="s">
        <v>801</v>
      </c>
      <c r="D107" s="368">
        <v>1</v>
      </c>
      <c r="E107" s="369">
        <f>F107+G107</f>
        <v>1406</v>
      </c>
      <c r="F107" s="369">
        <v>782</v>
      </c>
      <c r="G107" s="369">
        <v>624</v>
      </c>
    </row>
    <row r="108" spans="1:7" ht="15.75">
      <c r="A108" s="366">
        <v>8</v>
      </c>
      <c r="B108" s="367" t="s">
        <v>900</v>
      </c>
      <c r="C108" s="366" t="s">
        <v>801</v>
      </c>
      <c r="D108" s="368">
        <v>1</v>
      </c>
      <c r="E108" s="369">
        <f t="shared" si="1"/>
        <v>1406</v>
      </c>
      <c r="F108" s="369">
        <v>782</v>
      </c>
      <c r="G108" s="369">
        <v>624</v>
      </c>
    </row>
    <row r="109" spans="1:7" ht="15.75">
      <c r="A109" s="366">
        <v>9</v>
      </c>
      <c r="B109" s="367" t="s">
        <v>901</v>
      </c>
      <c r="C109" s="366" t="s">
        <v>801</v>
      </c>
      <c r="D109" s="368">
        <v>1</v>
      </c>
      <c r="E109" s="369">
        <f t="shared" si="1"/>
        <v>1406</v>
      </c>
      <c r="F109" s="369">
        <v>782</v>
      </c>
      <c r="G109" s="369">
        <v>624</v>
      </c>
    </row>
    <row r="110" spans="1:7" ht="15.75">
      <c r="A110" s="366">
        <v>10</v>
      </c>
      <c r="B110" s="367" t="s">
        <v>902</v>
      </c>
      <c r="C110" s="366" t="s">
        <v>801</v>
      </c>
      <c r="D110" s="368">
        <v>2</v>
      </c>
      <c r="E110" s="369">
        <f t="shared" si="1"/>
        <v>2820</v>
      </c>
      <c r="F110" s="369">
        <v>1570</v>
      </c>
      <c r="G110" s="369">
        <v>1250</v>
      </c>
    </row>
    <row r="111" spans="1:7" ht="15.75">
      <c r="A111" s="366">
        <v>11</v>
      </c>
      <c r="B111" s="367" t="s">
        <v>903</v>
      </c>
      <c r="C111" s="366" t="s">
        <v>801</v>
      </c>
      <c r="D111" s="368">
        <v>1</v>
      </c>
      <c r="E111" s="369">
        <f t="shared" si="1"/>
        <v>1406</v>
      </c>
      <c r="F111" s="369">
        <v>782</v>
      </c>
      <c r="G111" s="369">
        <v>624</v>
      </c>
    </row>
    <row r="112" spans="1:7" ht="15.75">
      <c r="A112" s="366">
        <v>12</v>
      </c>
      <c r="B112" s="367" t="s">
        <v>904</v>
      </c>
      <c r="C112" s="366" t="s">
        <v>801</v>
      </c>
      <c r="D112" s="368">
        <v>1.5</v>
      </c>
      <c r="E112" s="369">
        <f>F112+G112</f>
        <v>2115</v>
      </c>
      <c r="F112" s="369">
        <v>1175</v>
      </c>
      <c r="G112" s="369">
        <v>940</v>
      </c>
    </row>
    <row r="113" spans="1:7" ht="15.75">
      <c r="A113" s="366">
        <v>13</v>
      </c>
      <c r="B113" s="367" t="s">
        <v>905</v>
      </c>
      <c r="C113" s="366" t="s">
        <v>801</v>
      </c>
      <c r="D113" s="368">
        <v>1</v>
      </c>
      <c r="E113" s="369">
        <f t="shared" si="1"/>
        <v>1406</v>
      </c>
      <c r="F113" s="369">
        <v>782</v>
      </c>
      <c r="G113" s="369">
        <v>624</v>
      </c>
    </row>
    <row r="114" spans="1:7" ht="15.75">
      <c r="A114" s="366">
        <v>14</v>
      </c>
      <c r="B114" s="367" t="s">
        <v>906</v>
      </c>
      <c r="C114" s="366" t="s">
        <v>801</v>
      </c>
      <c r="D114" s="368">
        <v>1.5</v>
      </c>
      <c r="E114" s="369">
        <f t="shared" si="1"/>
        <v>2115</v>
      </c>
      <c r="F114" s="369">
        <v>1175</v>
      </c>
      <c r="G114" s="369">
        <v>940</v>
      </c>
    </row>
    <row r="115" spans="1:7" ht="15.75">
      <c r="A115" s="366">
        <v>15</v>
      </c>
      <c r="B115" s="367" t="s">
        <v>907</v>
      </c>
      <c r="C115" s="366" t="s">
        <v>801</v>
      </c>
      <c r="D115" s="368">
        <v>1</v>
      </c>
      <c r="E115" s="369">
        <f t="shared" si="1"/>
        <v>1406</v>
      </c>
      <c r="F115" s="369">
        <v>782</v>
      </c>
      <c r="G115" s="369">
        <v>624</v>
      </c>
    </row>
    <row r="116" spans="1:7" ht="15.75">
      <c r="A116" s="371" t="s">
        <v>683</v>
      </c>
      <c r="B116" s="420" t="s">
        <v>91</v>
      </c>
      <c r="C116" s="421"/>
      <c r="D116" s="372"/>
      <c r="E116" s="373">
        <f>SUM(E117:E131)</f>
        <v>21799</v>
      </c>
      <c r="F116" s="373">
        <f>SUM(F117:F131)</f>
        <v>12123</v>
      </c>
      <c r="G116" s="373">
        <f>SUM(G117:G131)</f>
        <v>9676</v>
      </c>
    </row>
    <row r="117" spans="1:7" ht="15.75">
      <c r="A117" s="366">
        <v>1</v>
      </c>
      <c r="B117" s="367" t="s">
        <v>908</v>
      </c>
      <c r="C117" s="366" t="s">
        <v>801</v>
      </c>
      <c r="D117" s="368">
        <v>1</v>
      </c>
      <c r="E117" s="369">
        <f t="shared" si="1"/>
        <v>1406</v>
      </c>
      <c r="F117" s="369">
        <v>782</v>
      </c>
      <c r="G117" s="369">
        <v>624</v>
      </c>
    </row>
    <row r="118" spans="1:7" ht="15.75">
      <c r="A118" s="366">
        <v>2</v>
      </c>
      <c r="B118" s="367" t="s">
        <v>909</v>
      </c>
      <c r="C118" s="366" t="s">
        <v>801</v>
      </c>
      <c r="D118" s="368">
        <v>1.5</v>
      </c>
      <c r="E118" s="369">
        <f t="shared" si="1"/>
        <v>2115</v>
      </c>
      <c r="F118" s="369">
        <v>1175</v>
      </c>
      <c r="G118" s="369">
        <v>940</v>
      </c>
    </row>
    <row r="119" spans="1:7" ht="15.75">
      <c r="A119" s="366">
        <v>3</v>
      </c>
      <c r="B119" s="367" t="s">
        <v>910</v>
      </c>
      <c r="C119" s="366" t="s">
        <v>801</v>
      </c>
      <c r="D119" s="368">
        <v>1</v>
      </c>
      <c r="E119" s="369">
        <f t="shared" si="1"/>
        <v>1406</v>
      </c>
      <c r="F119" s="369">
        <v>782</v>
      </c>
      <c r="G119" s="369">
        <v>624</v>
      </c>
    </row>
    <row r="120" spans="1:7" ht="15.75">
      <c r="A120" s="366">
        <v>4</v>
      </c>
      <c r="B120" s="367" t="s">
        <v>911</v>
      </c>
      <c r="C120" s="366" t="s">
        <v>801</v>
      </c>
      <c r="D120" s="368">
        <v>1</v>
      </c>
      <c r="E120" s="369">
        <f t="shared" si="1"/>
        <v>1406</v>
      </c>
      <c r="F120" s="369">
        <v>782</v>
      </c>
      <c r="G120" s="369">
        <v>624</v>
      </c>
    </row>
    <row r="121" spans="1:7" ht="15.75">
      <c r="A121" s="366">
        <v>5</v>
      </c>
      <c r="B121" s="367" t="s">
        <v>912</v>
      </c>
      <c r="C121" s="366" t="s">
        <v>801</v>
      </c>
      <c r="D121" s="368">
        <v>1</v>
      </c>
      <c r="E121" s="369">
        <f t="shared" si="1"/>
        <v>1406</v>
      </c>
      <c r="F121" s="369">
        <v>782</v>
      </c>
      <c r="G121" s="369">
        <v>624</v>
      </c>
    </row>
    <row r="122" spans="1:7" ht="15.75">
      <c r="A122" s="366">
        <v>6</v>
      </c>
      <c r="B122" s="367" t="s">
        <v>913</v>
      </c>
      <c r="C122" s="366" t="s">
        <v>801</v>
      </c>
      <c r="D122" s="368">
        <v>1</v>
      </c>
      <c r="E122" s="369">
        <f t="shared" si="1"/>
        <v>1406</v>
      </c>
      <c r="F122" s="369">
        <v>782</v>
      </c>
      <c r="G122" s="369">
        <v>624</v>
      </c>
    </row>
    <row r="123" spans="1:7" ht="15.75">
      <c r="A123" s="366">
        <v>7</v>
      </c>
      <c r="B123" s="367" t="s">
        <v>914</v>
      </c>
      <c r="C123" s="366" t="s">
        <v>801</v>
      </c>
      <c r="D123" s="368">
        <v>1</v>
      </c>
      <c r="E123" s="369">
        <f t="shared" si="1"/>
        <v>1406</v>
      </c>
      <c r="F123" s="369">
        <v>782</v>
      </c>
      <c r="G123" s="369">
        <v>624</v>
      </c>
    </row>
    <row r="124" spans="1:7" ht="15.75">
      <c r="A124" s="366">
        <v>8</v>
      </c>
      <c r="B124" s="367" t="s">
        <v>915</v>
      </c>
      <c r="C124" s="366" t="s">
        <v>801</v>
      </c>
      <c r="D124" s="368">
        <v>1</v>
      </c>
      <c r="E124" s="369">
        <f t="shared" si="1"/>
        <v>1406</v>
      </c>
      <c r="F124" s="369">
        <v>782</v>
      </c>
      <c r="G124" s="369">
        <v>624</v>
      </c>
    </row>
    <row r="125" spans="1:7" ht="15.75">
      <c r="A125" s="366">
        <v>9</v>
      </c>
      <c r="B125" s="367" t="s">
        <v>916</v>
      </c>
      <c r="C125" s="366" t="s">
        <v>801</v>
      </c>
      <c r="D125" s="368">
        <v>1</v>
      </c>
      <c r="E125" s="369">
        <f t="shared" si="1"/>
        <v>1406</v>
      </c>
      <c r="F125" s="369">
        <v>782</v>
      </c>
      <c r="G125" s="369">
        <v>624</v>
      </c>
    </row>
    <row r="126" spans="1:7" ht="15.75">
      <c r="A126" s="366">
        <v>10</v>
      </c>
      <c r="B126" s="367" t="s">
        <v>917</v>
      </c>
      <c r="C126" s="366" t="s">
        <v>801</v>
      </c>
      <c r="D126" s="368">
        <v>1</v>
      </c>
      <c r="E126" s="369">
        <f t="shared" si="1"/>
        <v>1406</v>
      </c>
      <c r="F126" s="369">
        <v>782</v>
      </c>
      <c r="G126" s="369">
        <v>624</v>
      </c>
    </row>
    <row r="127" spans="1:7" ht="15.75">
      <c r="A127" s="366">
        <v>11</v>
      </c>
      <c r="B127" s="367" t="s">
        <v>918</v>
      </c>
      <c r="C127" s="366" t="s">
        <v>801</v>
      </c>
      <c r="D127" s="368">
        <v>1</v>
      </c>
      <c r="E127" s="369">
        <f t="shared" si="1"/>
        <v>1406</v>
      </c>
      <c r="F127" s="369">
        <v>782</v>
      </c>
      <c r="G127" s="369">
        <v>624</v>
      </c>
    </row>
    <row r="128" spans="1:7" ht="15.75">
      <c r="A128" s="366">
        <v>12</v>
      </c>
      <c r="B128" s="367" t="s">
        <v>919</v>
      </c>
      <c r="C128" s="366" t="s">
        <v>801</v>
      </c>
      <c r="D128" s="368">
        <v>1</v>
      </c>
      <c r="E128" s="369">
        <f t="shared" si="1"/>
        <v>1406</v>
      </c>
      <c r="F128" s="369">
        <v>782</v>
      </c>
      <c r="G128" s="369">
        <v>624</v>
      </c>
    </row>
    <row r="129" spans="1:7" ht="15.75">
      <c r="A129" s="366">
        <v>13</v>
      </c>
      <c r="B129" s="367" t="s">
        <v>920</v>
      </c>
      <c r="C129" s="366" t="s">
        <v>801</v>
      </c>
      <c r="D129" s="368">
        <v>1</v>
      </c>
      <c r="E129" s="369">
        <f t="shared" si="1"/>
        <v>1406</v>
      </c>
      <c r="F129" s="369">
        <v>782</v>
      </c>
      <c r="G129" s="369">
        <v>624</v>
      </c>
    </row>
    <row r="130" spans="1:7" ht="15.75">
      <c r="A130" s="366">
        <v>14</v>
      </c>
      <c r="B130" s="367" t="s">
        <v>921</v>
      </c>
      <c r="C130" s="366" t="s">
        <v>801</v>
      </c>
      <c r="D130" s="368">
        <v>1</v>
      </c>
      <c r="E130" s="369">
        <f t="shared" si="1"/>
        <v>1406</v>
      </c>
      <c r="F130" s="369">
        <v>782</v>
      </c>
      <c r="G130" s="369">
        <v>624</v>
      </c>
    </row>
    <row r="131" spans="1:7" ht="15.75">
      <c r="A131" s="366">
        <v>15</v>
      </c>
      <c r="B131" s="367" t="s">
        <v>922</v>
      </c>
      <c r="C131" s="366" t="s">
        <v>801</v>
      </c>
      <c r="D131" s="368">
        <v>1</v>
      </c>
      <c r="E131" s="369">
        <f t="shared" si="1"/>
        <v>1406</v>
      </c>
      <c r="F131" s="369">
        <v>782</v>
      </c>
      <c r="G131" s="369">
        <v>624</v>
      </c>
    </row>
    <row r="132" spans="1:7" ht="15.75">
      <c r="A132" s="371" t="s">
        <v>696</v>
      </c>
      <c r="B132" s="420" t="s">
        <v>98</v>
      </c>
      <c r="C132" s="421"/>
      <c r="D132" s="372"/>
      <c r="E132" s="373">
        <f>SUM(E133:E155)</f>
        <v>45578</v>
      </c>
      <c r="F132" s="373">
        <f>SUM(F133:F155)</f>
        <v>25346</v>
      </c>
      <c r="G132" s="373">
        <f>SUM(G133:G155)</f>
        <v>20232</v>
      </c>
    </row>
    <row r="133" spans="1:7" ht="15.75">
      <c r="A133" s="366">
        <v>1</v>
      </c>
      <c r="B133" s="367" t="s">
        <v>923</v>
      </c>
      <c r="C133" s="366" t="s">
        <v>801</v>
      </c>
      <c r="D133" s="368">
        <v>1</v>
      </c>
      <c r="E133" s="369">
        <f t="shared" si="1"/>
        <v>1406</v>
      </c>
      <c r="F133" s="369">
        <v>782</v>
      </c>
      <c r="G133" s="369">
        <v>624</v>
      </c>
    </row>
    <row r="134" spans="1:7" ht="15.75">
      <c r="A134" s="366">
        <v>2</v>
      </c>
      <c r="B134" s="367" t="s">
        <v>924</v>
      </c>
      <c r="C134" s="366" t="s">
        <v>801</v>
      </c>
      <c r="D134" s="368">
        <v>2</v>
      </c>
      <c r="E134" s="369">
        <f t="shared" si="1"/>
        <v>2820</v>
      </c>
      <c r="F134" s="369">
        <v>1570</v>
      </c>
      <c r="G134" s="369">
        <v>1250</v>
      </c>
    </row>
    <row r="135" spans="1:7" ht="15.75">
      <c r="A135" s="366">
        <v>3</v>
      </c>
      <c r="B135" s="367" t="s">
        <v>925</v>
      </c>
      <c r="C135" s="366" t="s">
        <v>801</v>
      </c>
      <c r="D135" s="368">
        <v>1</v>
      </c>
      <c r="E135" s="369">
        <f t="shared" si="1"/>
        <v>1406</v>
      </c>
      <c r="F135" s="369">
        <v>782</v>
      </c>
      <c r="G135" s="369">
        <v>624</v>
      </c>
    </row>
    <row r="136" spans="1:7" ht="15.75">
      <c r="A136" s="366">
        <v>4</v>
      </c>
      <c r="B136" s="367" t="s">
        <v>926</v>
      </c>
      <c r="C136" s="366" t="s">
        <v>801</v>
      </c>
      <c r="D136" s="368">
        <v>2</v>
      </c>
      <c r="E136" s="369">
        <f t="shared" si="1"/>
        <v>2820</v>
      </c>
      <c r="F136" s="369">
        <v>1570</v>
      </c>
      <c r="G136" s="369">
        <v>1250</v>
      </c>
    </row>
    <row r="137" spans="1:7" ht="15.75">
      <c r="A137" s="366">
        <v>5</v>
      </c>
      <c r="B137" s="367" t="s">
        <v>927</v>
      </c>
      <c r="C137" s="366" t="s">
        <v>801</v>
      </c>
      <c r="D137" s="368">
        <v>1</v>
      </c>
      <c r="E137" s="369">
        <f t="shared" ref="E137:E200" si="2">F137+G137</f>
        <v>1406</v>
      </c>
      <c r="F137" s="369">
        <v>782</v>
      </c>
      <c r="G137" s="369">
        <v>624</v>
      </c>
    </row>
    <row r="138" spans="1:7" ht="15.75">
      <c r="A138" s="366">
        <v>6</v>
      </c>
      <c r="B138" s="367" t="s">
        <v>928</v>
      </c>
      <c r="C138" s="366" t="s">
        <v>801</v>
      </c>
      <c r="D138" s="368">
        <v>1</v>
      </c>
      <c r="E138" s="369">
        <f t="shared" si="2"/>
        <v>1406</v>
      </c>
      <c r="F138" s="369">
        <v>782</v>
      </c>
      <c r="G138" s="369">
        <v>624</v>
      </c>
    </row>
    <row r="139" spans="1:7" ht="15.75">
      <c r="A139" s="366">
        <v>7</v>
      </c>
      <c r="B139" s="367" t="s">
        <v>929</v>
      </c>
      <c r="C139" s="366" t="s">
        <v>801</v>
      </c>
      <c r="D139" s="368">
        <v>1</v>
      </c>
      <c r="E139" s="369">
        <f t="shared" si="2"/>
        <v>1406</v>
      </c>
      <c r="F139" s="369">
        <v>782</v>
      </c>
      <c r="G139" s="369">
        <v>624</v>
      </c>
    </row>
    <row r="140" spans="1:7" ht="15.75">
      <c r="A140" s="366">
        <v>8</v>
      </c>
      <c r="B140" s="367" t="s">
        <v>930</v>
      </c>
      <c r="C140" s="366" t="s">
        <v>801</v>
      </c>
      <c r="D140" s="368">
        <v>1.5</v>
      </c>
      <c r="E140" s="369">
        <f t="shared" si="2"/>
        <v>2115</v>
      </c>
      <c r="F140" s="369">
        <v>1175</v>
      </c>
      <c r="G140" s="369">
        <v>940</v>
      </c>
    </row>
    <row r="141" spans="1:7" ht="15.75">
      <c r="A141" s="366">
        <v>9</v>
      </c>
      <c r="B141" s="367" t="s">
        <v>931</v>
      </c>
      <c r="C141" s="366" t="s">
        <v>801</v>
      </c>
      <c r="D141" s="368">
        <v>1</v>
      </c>
      <c r="E141" s="369">
        <f t="shared" si="2"/>
        <v>1406</v>
      </c>
      <c r="F141" s="369">
        <v>782</v>
      </c>
      <c r="G141" s="369">
        <v>624</v>
      </c>
    </row>
    <row r="142" spans="1:7" ht="15.75">
      <c r="A142" s="366">
        <v>10</v>
      </c>
      <c r="B142" s="367" t="s">
        <v>932</v>
      </c>
      <c r="C142" s="366" t="s">
        <v>801</v>
      </c>
      <c r="D142" s="368">
        <v>1</v>
      </c>
      <c r="E142" s="369">
        <f t="shared" si="2"/>
        <v>1406</v>
      </c>
      <c r="F142" s="369">
        <v>782</v>
      </c>
      <c r="G142" s="369">
        <v>624</v>
      </c>
    </row>
    <row r="143" spans="1:7" ht="15.75">
      <c r="A143" s="366">
        <v>11</v>
      </c>
      <c r="B143" s="367" t="s">
        <v>933</v>
      </c>
      <c r="C143" s="366" t="s">
        <v>801</v>
      </c>
      <c r="D143" s="368">
        <v>1</v>
      </c>
      <c r="E143" s="369">
        <f t="shared" si="2"/>
        <v>1406</v>
      </c>
      <c r="F143" s="369">
        <v>782</v>
      </c>
      <c r="G143" s="369">
        <v>624</v>
      </c>
    </row>
    <row r="144" spans="1:7" ht="15.75">
      <c r="A144" s="366">
        <v>12</v>
      </c>
      <c r="B144" s="367" t="s">
        <v>934</v>
      </c>
      <c r="C144" s="366" t="s">
        <v>801</v>
      </c>
      <c r="D144" s="368">
        <v>2</v>
      </c>
      <c r="E144" s="369">
        <f t="shared" si="2"/>
        <v>2820</v>
      </c>
      <c r="F144" s="369">
        <v>1570</v>
      </c>
      <c r="G144" s="369">
        <v>1250</v>
      </c>
    </row>
    <row r="145" spans="1:7" ht="15.75">
      <c r="A145" s="366">
        <v>13</v>
      </c>
      <c r="B145" s="367" t="s">
        <v>935</v>
      </c>
      <c r="C145" s="366" t="s">
        <v>801</v>
      </c>
      <c r="D145" s="368">
        <v>1</v>
      </c>
      <c r="E145" s="369">
        <f t="shared" si="2"/>
        <v>1406</v>
      </c>
      <c r="F145" s="369">
        <v>782</v>
      </c>
      <c r="G145" s="369">
        <v>624</v>
      </c>
    </row>
    <row r="146" spans="1:7" ht="15.75">
      <c r="A146" s="366">
        <v>14</v>
      </c>
      <c r="B146" s="367" t="s">
        <v>936</v>
      </c>
      <c r="C146" s="366" t="s">
        <v>801</v>
      </c>
      <c r="D146" s="368">
        <v>1</v>
      </c>
      <c r="E146" s="369">
        <f t="shared" si="2"/>
        <v>1406</v>
      </c>
      <c r="F146" s="369">
        <v>782</v>
      </c>
      <c r="G146" s="369">
        <v>624</v>
      </c>
    </row>
    <row r="147" spans="1:7" ht="15.75">
      <c r="A147" s="366">
        <v>15</v>
      </c>
      <c r="B147" s="367" t="s">
        <v>937</v>
      </c>
      <c r="C147" s="366" t="s">
        <v>814</v>
      </c>
      <c r="D147" s="368">
        <v>1.3</v>
      </c>
      <c r="E147" s="369">
        <f t="shared" si="2"/>
        <v>2070</v>
      </c>
      <c r="F147" s="369">
        <v>1150</v>
      </c>
      <c r="G147" s="370">
        <v>920</v>
      </c>
    </row>
    <row r="148" spans="1:7" ht="15.75">
      <c r="A148" s="366">
        <v>16</v>
      </c>
      <c r="B148" s="367" t="s">
        <v>938</v>
      </c>
      <c r="C148" s="366" t="s">
        <v>814</v>
      </c>
      <c r="D148" s="368">
        <v>1.3</v>
      </c>
      <c r="E148" s="369">
        <f t="shared" si="2"/>
        <v>2070</v>
      </c>
      <c r="F148" s="369">
        <v>1150</v>
      </c>
      <c r="G148" s="370">
        <v>920</v>
      </c>
    </row>
    <row r="149" spans="1:7" ht="15.75">
      <c r="A149" s="366">
        <v>17</v>
      </c>
      <c r="B149" s="367" t="s">
        <v>939</v>
      </c>
      <c r="C149" s="366" t="s">
        <v>814</v>
      </c>
      <c r="D149" s="368">
        <v>1.3</v>
      </c>
      <c r="E149" s="369">
        <f t="shared" si="2"/>
        <v>2070</v>
      </c>
      <c r="F149" s="369">
        <v>1150</v>
      </c>
      <c r="G149" s="370">
        <v>920</v>
      </c>
    </row>
    <row r="150" spans="1:7" ht="31.5">
      <c r="A150" s="366">
        <v>18</v>
      </c>
      <c r="B150" s="367" t="s">
        <v>940</v>
      </c>
      <c r="C150" s="366" t="s">
        <v>811</v>
      </c>
      <c r="D150" s="368">
        <v>1.3</v>
      </c>
      <c r="E150" s="369">
        <f t="shared" si="2"/>
        <v>2070</v>
      </c>
      <c r="F150" s="369">
        <v>1150</v>
      </c>
      <c r="G150" s="370">
        <v>920</v>
      </c>
    </row>
    <row r="151" spans="1:7" ht="15.75">
      <c r="A151" s="366">
        <v>19</v>
      </c>
      <c r="B151" s="367" t="s">
        <v>941</v>
      </c>
      <c r="C151" s="366" t="s">
        <v>801</v>
      </c>
      <c r="D151" s="368">
        <v>1</v>
      </c>
      <c r="E151" s="369">
        <f t="shared" si="2"/>
        <v>1406</v>
      </c>
      <c r="F151" s="369">
        <v>782</v>
      </c>
      <c r="G151" s="369">
        <v>624</v>
      </c>
    </row>
    <row r="152" spans="1:7" ht="15.75">
      <c r="A152" s="366">
        <v>20</v>
      </c>
      <c r="B152" s="367" t="s">
        <v>942</v>
      </c>
      <c r="C152" s="366" t="s">
        <v>801</v>
      </c>
      <c r="D152" s="368">
        <v>1</v>
      </c>
      <c r="E152" s="369">
        <f t="shared" si="2"/>
        <v>1406</v>
      </c>
      <c r="F152" s="369">
        <v>782</v>
      </c>
      <c r="G152" s="369">
        <v>624</v>
      </c>
    </row>
    <row r="153" spans="1:7" ht="15.75">
      <c r="A153" s="366">
        <v>21</v>
      </c>
      <c r="B153" s="367" t="s">
        <v>943</v>
      </c>
      <c r="C153" s="366" t="s">
        <v>814</v>
      </c>
      <c r="D153" s="368">
        <v>1.3</v>
      </c>
      <c r="E153" s="369">
        <f t="shared" si="2"/>
        <v>2070</v>
      </c>
      <c r="F153" s="369">
        <v>1150</v>
      </c>
      <c r="G153" s="370">
        <v>920</v>
      </c>
    </row>
    <row r="154" spans="1:7" ht="15.75">
      <c r="A154" s="366">
        <v>22</v>
      </c>
      <c r="B154" s="367" t="s">
        <v>944</v>
      </c>
      <c r="C154" s="366" t="s">
        <v>801</v>
      </c>
      <c r="D154" s="368">
        <v>1</v>
      </c>
      <c r="E154" s="369">
        <f t="shared" si="2"/>
        <v>1406</v>
      </c>
      <c r="F154" s="369">
        <v>782</v>
      </c>
      <c r="G154" s="369">
        <v>624</v>
      </c>
    </row>
    <row r="155" spans="1:7" ht="15.75">
      <c r="A155" s="366">
        <v>23</v>
      </c>
      <c r="B155" s="367" t="s">
        <v>945</v>
      </c>
      <c r="C155" s="366" t="s">
        <v>816</v>
      </c>
      <c r="D155" s="368">
        <v>4</v>
      </c>
      <c r="E155" s="369">
        <f t="shared" si="2"/>
        <v>6375</v>
      </c>
      <c r="F155" s="369">
        <v>3545</v>
      </c>
      <c r="G155" s="369">
        <v>2830</v>
      </c>
    </row>
    <row r="156" spans="1:7" ht="15.75">
      <c r="A156" s="371" t="s">
        <v>711</v>
      </c>
      <c r="B156" s="420" t="s">
        <v>104</v>
      </c>
      <c r="C156" s="421"/>
      <c r="D156" s="372"/>
      <c r="E156" s="373">
        <f>SUM(E157:E176)</f>
        <v>42751</v>
      </c>
      <c r="F156" s="373">
        <f>SUM(F157:F176)</f>
        <v>23767</v>
      </c>
      <c r="G156" s="373">
        <f>SUM(G157:G176)</f>
        <v>18984</v>
      </c>
    </row>
    <row r="157" spans="1:7" ht="15.75">
      <c r="A157" s="366">
        <v>1</v>
      </c>
      <c r="B157" s="367" t="s">
        <v>946</v>
      </c>
      <c r="C157" s="366" t="s">
        <v>801</v>
      </c>
      <c r="D157" s="368">
        <v>1</v>
      </c>
      <c r="E157" s="369">
        <f t="shared" si="2"/>
        <v>1406</v>
      </c>
      <c r="F157" s="369">
        <v>782</v>
      </c>
      <c r="G157" s="369">
        <v>624</v>
      </c>
    </row>
    <row r="158" spans="1:7" ht="15.75">
      <c r="A158" s="366">
        <v>2</v>
      </c>
      <c r="B158" s="367" t="s">
        <v>947</v>
      </c>
      <c r="C158" s="366" t="s">
        <v>801</v>
      </c>
      <c r="D158" s="368">
        <v>1</v>
      </c>
      <c r="E158" s="369">
        <f t="shared" si="2"/>
        <v>1406</v>
      </c>
      <c r="F158" s="369">
        <v>782</v>
      </c>
      <c r="G158" s="369">
        <v>624</v>
      </c>
    </row>
    <row r="159" spans="1:7" ht="15.75">
      <c r="A159" s="366">
        <v>3</v>
      </c>
      <c r="B159" s="367" t="s">
        <v>948</v>
      </c>
      <c r="C159" s="366" t="s">
        <v>801</v>
      </c>
      <c r="D159" s="368">
        <v>1</v>
      </c>
      <c r="E159" s="369">
        <f t="shared" si="2"/>
        <v>1406</v>
      </c>
      <c r="F159" s="369">
        <v>782</v>
      </c>
      <c r="G159" s="369">
        <v>624</v>
      </c>
    </row>
    <row r="160" spans="1:7" ht="15.75">
      <c r="A160" s="366">
        <v>4</v>
      </c>
      <c r="B160" s="367" t="s">
        <v>949</v>
      </c>
      <c r="C160" s="366" t="s">
        <v>801</v>
      </c>
      <c r="D160" s="368">
        <v>1</v>
      </c>
      <c r="E160" s="369">
        <f t="shared" si="2"/>
        <v>1406</v>
      </c>
      <c r="F160" s="369">
        <v>782</v>
      </c>
      <c r="G160" s="369">
        <v>624</v>
      </c>
    </row>
    <row r="161" spans="1:7" ht="15.75">
      <c r="A161" s="366">
        <v>5</v>
      </c>
      <c r="B161" s="367" t="s">
        <v>950</v>
      </c>
      <c r="C161" s="366" t="s">
        <v>801</v>
      </c>
      <c r="D161" s="368">
        <v>1</v>
      </c>
      <c r="E161" s="369">
        <f t="shared" si="2"/>
        <v>1406</v>
      </c>
      <c r="F161" s="369">
        <v>782</v>
      </c>
      <c r="G161" s="369">
        <v>624</v>
      </c>
    </row>
    <row r="162" spans="1:7" ht="15.75">
      <c r="A162" s="366">
        <v>6</v>
      </c>
      <c r="B162" s="367" t="s">
        <v>951</v>
      </c>
      <c r="C162" s="366" t="s">
        <v>801</v>
      </c>
      <c r="D162" s="368">
        <v>1</v>
      </c>
      <c r="E162" s="369">
        <f t="shared" si="2"/>
        <v>1406</v>
      </c>
      <c r="F162" s="369">
        <v>782</v>
      </c>
      <c r="G162" s="369">
        <v>624</v>
      </c>
    </row>
    <row r="163" spans="1:7" ht="15.75">
      <c r="A163" s="366">
        <v>7</v>
      </c>
      <c r="B163" s="367" t="s">
        <v>952</v>
      </c>
      <c r="C163" s="366" t="s">
        <v>801</v>
      </c>
      <c r="D163" s="368">
        <v>1</v>
      </c>
      <c r="E163" s="369">
        <f t="shared" si="2"/>
        <v>1406</v>
      </c>
      <c r="F163" s="369">
        <v>782</v>
      </c>
      <c r="G163" s="369">
        <v>624</v>
      </c>
    </row>
    <row r="164" spans="1:7" ht="15.75">
      <c r="A164" s="366">
        <v>8</v>
      </c>
      <c r="B164" s="367" t="s">
        <v>953</v>
      </c>
      <c r="C164" s="366" t="s">
        <v>801</v>
      </c>
      <c r="D164" s="368">
        <v>1</v>
      </c>
      <c r="E164" s="369">
        <f t="shared" si="2"/>
        <v>1406</v>
      </c>
      <c r="F164" s="369">
        <v>782</v>
      </c>
      <c r="G164" s="369">
        <v>624</v>
      </c>
    </row>
    <row r="165" spans="1:7" ht="15.75">
      <c r="A165" s="366">
        <v>9</v>
      </c>
      <c r="B165" s="367" t="s">
        <v>954</v>
      </c>
      <c r="C165" s="366" t="s">
        <v>801</v>
      </c>
      <c r="D165" s="368">
        <v>1</v>
      </c>
      <c r="E165" s="369">
        <f t="shared" si="2"/>
        <v>1406</v>
      </c>
      <c r="F165" s="369">
        <v>782</v>
      </c>
      <c r="G165" s="369">
        <v>624</v>
      </c>
    </row>
    <row r="166" spans="1:7" ht="15.75">
      <c r="A166" s="366">
        <v>10</v>
      </c>
      <c r="B166" s="367" t="s">
        <v>955</v>
      </c>
      <c r="C166" s="366" t="s">
        <v>956</v>
      </c>
      <c r="D166" s="368">
        <v>1.3</v>
      </c>
      <c r="E166" s="369">
        <f t="shared" si="2"/>
        <v>2070</v>
      </c>
      <c r="F166" s="369">
        <v>1150</v>
      </c>
      <c r="G166" s="370">
        <v>920</v>
      </c>
    </row>
    <row r="167" spans="1:7" ht="15.75">
      <c r="A167" s="366">
        <v>11</v>
      </c>
      <c r="B167" s="367" t="s">
        <v>957</v>
      </c>
      <c r="C167" s="366" t="s">
        <v>814</v>
      </c>
      <c r="D167" s="368">
        <v>1.3</v>
      </c>
      <c r="E167" s="369">
        <f t="shared" si="2"/>
        <v>2070</v>
      </c>
      <c r="F167" s="369">
        <v>1150</v>
      </c>
      <c r="G167" s="370">
        <v>920</v>
      </c>
    </row>
    <row r="168" spans="1:7" ht="15.75">
      <c r="A168" s="366">
        <v>12</v>
      </c>
      <c r="B168" s="367" t="s">
        <v>958</v>
      </c>
      <c r="C168" s="366" t="s">
        <v>821</v>
      </c>
      <c r="D168" s="368">
        <v>1</v>
      </c>
      <c r="E168" s="369">
        <f t="shared" si="2"/>
        <v>1406</v>
      </c>
      <c r="F168" s="369">
        <v>782</v>
      </c>
      <c r="G168" s="369">
        <v>624</v>
      </c>
    </row>
    <row r="169" spans="1:7" ht="15.75">
      <c r="A169" s="366">
        <v>13</v>
      </c>
      <c r="B169" s="367" t="s">
        <v>959</v>
      </c>
      <c r="C169" s="366" t="s">
        <v>814</v>
      </c>
      <c r="D169" s="368">
        <v>1.3</v>
      </c>
      <c r="E169" s="369">
        <f t="shared" si="2"/>
        <v>2070</v>
      </c>
      <c r="F169" s="369">
        <v>1150</v>
      </c>
      <c r="G169" s="370">
        <v>920</v>
      </c>
    </row>
    <row r="170" spans="1:7" ht="15.75">
      <c r="A170" s="366">
        <v>14</v>
      </c>
      <c r="B170" s="367" t="s">
        <v>960</v>
      </c>
      <c r="C170" s="366" t="s">
        <v>956</v>
      </c>
      <c r="D170" s="368">
        <v>1.3</v>
      </c>
      <c r="E170" s="369">
        <f t="shared" si="2"/>
        <v>2070</v>
      </c>
      <c r="F170" s="369">
        <v>1150</v>
      </c>
      <c r="G170" s="370">
        <v>920</v>
      </c>
    </row>
    <row r="171" spans="1:7" ht="15.75">
      <c r="A171" s="366">
        <v>15</v>
      </c>
      <c r="B171" s="367" t="s">
        <v>961</v>
      </c>
      <c r="C171" s="366" t="s">
        <v>816</v>
      </c>
      <c r="D171" s="368">
        <v>4</v>
      </c>
      <c r="E171" s="369">
        <f t="shared" si="2"/>
        <v>6375</v>
      </c>
      <c r="F171" s="369">
        <v>3545</v>
      </c>
      <c r="G171" s="369">
        <v>2830</v>
      </c>
    </row>
    <row r="172" spans="1:7" ht="15.75">
      <c r="A172" s="366">
        <v>16</v>
      </c>
      <c r="B172" s="367" t="s">
        <v>962</v>
      </c>
      <c r="C172" s="366" t="s">
        <v>821</v>
      </c>
      <c r="D172" s="368">
        <v>1.5</v>
      </c>
      <c r="E172" s="369">
        <f t="shared" si="2"/>
        <v>2115</v>
      </c>
      <c r="F172" s="369">
        <v>1175</v>
      </c>
      <c r="G172" s="369">
        <v>940</v>
      </c>
    </row>
    <row r="173" spans="1:7" ht="15.75">
      <c r="A173" s="366">
        <v>17</v>
      </c>
      <c r="B173" s="367" t="s">
        <v>963</v>
      </c>
      <c r="C173" s="366" t="s">
        <v>821</v>
      </c>
      <c r="D173" s="368">
        <v>1</v>
      </c>
      <c r="E173" s="369">
        <f t="shared" si="2"/>
        <v>1406</v>
      </c>
      <c r="F173" s="369">
        <v>782</v>
      </c>
      <c r="G173" s="369">
        <v>624</v>
      </c>
    </row>
    <row r="174" spans="1:7" ht="15.75">
      <c r="A174" s="366">
        <v>18</v>
      </c>
      <c r="B174" s="367" t="s">
        <v>964</v>
      </c>
      <c r="C174" s="366" t="s">
        <v>814</v>
      </c>
      <c r="D174" s="368">
        <v>1.3</v>
      </c>
      <c r="E174" s="369">
        <f t="shared" si="2"/>
        <v>2070</v>
      </c>
      <c r="F174" s="369">
        <v>1150</v>
      </c>
      <c r="G174" s="370">
        <v>920</v>
      </c>
    </row>
    <row r="175" spans="1:7" ht="15.75">
      <c r="A175" s="366">
        <v>19</v>
      </c>
      <c r="B175" s="367" t="s">
        <v>965</v>
      </c>
      <c r="C175" s="366" t="s">
        <v>816</v>
      </c>
      <c r="D175" s="368">
        <v>4</v>
      </c>
      <c r="E175" s="369">
        <f t="shared" si="2"/>
        <v>6375</v>
      </c>
      <c r="F175" s="369">
        <v>3545</v>
      </c>
      <c r="G175" s="369">
        <v>2830</v>
      </c>
    </row>
    <row r="176" spans="1:7" ht="15.75">
      <c r="A176" s="366">
        <v>20</v>
      </c>
      <c r="B176" s="367" t="s">
        <v>966</v>
      </c>
      <c r="C176" s="366" t="s">
        <v>814</v>
      </c>
      <c r="D176" s="368">
        <v>1.3</v>
      </c>
      <c r="E176" s="369">
        <f t="shared" si="2"/>
        <v>2070</v>
      </c>
      <c r="F176" s="369">
        <v>1150</v>
      </c>
      <c r="G176" s="370">
        <v>920</v>
      </c>
    </row>
    <row r="177" spans="1:7" ht="15.75">
      <c r="A177" s="371" t="s">
        <v>727</v>
      </c>
      <c r="B177" s="420" t="s">
        <v>967</v>
      </c>
      <c r="C177" s="421"/>
      <c r="D177" s="372"/>
      <c r="E177" s="373">
        <f>E178</f>
        <v>1406</v>
      </c>
      <c r="F177" s="369">
        <f>F178</f>
        <v>782</v>
      </c>
      <c r="G177" s="369">
        <f>G178</f>
        <v>624</v>
      </c>
    </row>
    <row r="178" spans="1:7" ht="15.75">
      <c r="A178" s="366">
        <v>1</v>
      </c>
      <c r="B178" s="367" t="s">
        <v>968</v>
      </c>
      <c r="C178" s="366" t="s">
        <v>801</v>
      </c>
      <c r="D178" s="368">
        <v>1</v>
      </c>
      <c r="E178" s="369">
        <f t="shared" si="2"/>
        <v>1406</v>
      </c>
      <c r="F178" s="369">
        <v>782</v>
      </c>
      <c r="G178" s="369">
        <v>624</v>
      </c>
    </row>
    <row r="179" spans="1:7" ht="15.75">
      <c r="A179" s="371" t="s">
        <v>746</v>
      </c>
      <c r="B179" s="420" t="s">
        <v>111</v>
      </c>
      <c r="C179" s="421"/>
      <c r="D179" s="372"/>
      <c r="E179" s="373">
        <f>SUM(E180:E188)</f>
        <v>14072</v>
      </c>
      <c r="F179" s="373">
        <f>SUM(F180:F188)</f>
        <v>7824</v>
      </c>
      <c r="G179" s="373">
        <f>SUM(G180:G188)</f>
        <v>6248</v>
      </c>
    </row>
    <row r="180" spans="1:7" ht="15.75">
      <c r="A180" s="366">
        <v>1</v>
      </c>
      <c r="B180" s="367" t="s">
        <v>969</v>
      </c>
      <c r="C180" s="366" t="s">
        <v>801</v>
      </c>
      <c r="D180" s="368">
        <v>1</v>
      </c>
      <c r="E180" s="369">
        <f t="shared" si="2"/>
        <v>1406</v>
      </c>
      <c r="F180" s="369">
        <v>782</v>
      </c>
      <c r="G180" s="369">
        <v>624</v>
      </c>
    </row>
    <row r="181" spans="1:7" ht="15.75">
      <c r="A181" s="366">
        <v>2</v>
      </c>
      <c r="B181" s="367" t="s">
        <v>970</v>
      </c>
      <c r="C181" s="366" t="s">
        <v>801</v>
      </c>
      <c r="D181" s="368">
        <v>1</v>
      </c>
      <c r="E181" s="369">
        <f t="shared" si="2"/>
        <v>1406</v>
      </c>
      <c r="F181" s="369">
        <v>782</v>
      </c>
      <c r="G181" s="369">
        <v>624</v>
      </c>
    </row>
    <row r="182" spans="1:7" ht="15.75">
      <c r="A182" s="366">
        <v>3</v>
      </c>
      <c r="B182" s="367" t="s">
        <v>971</v>
      </c>
      <c r="C182" s="366" t="s">
        <v>801</v>
      </c>
      <c r="D182" s="368">
        <v>1</v>
      </c>
      <c r="E182" s="369">
        <f t="shared" si="2"/>
        <v>1406</v>
      </c>
      <c r="F182" s="369">
        <v>782</v>
      </c>
      <c r="G182" s="369">
        <v>624</v>
      </c>
    </row>
    <row r="183" spans="1:7" ht="15.75">
      <c r="A183" s="366">
        <v>4</v>
      </c>
      <c r="B183" s="367" t="s">
        <v>972</v>
      </c>
      <c r="C183" s="366" t="s">
        <v>801</v>
      </c>
      <c r="D183" s="368">
        <v>1</v>
      </c>
      <c r="E183" s="369">
        <f t="shared" si="2"/>
        <v>1406</v>
      </c>
      <c r="F183" s="369">
        <v>782</v>
      </c>
      <c r="G183" s="369">
        <v>624</v>
      </c>
    </row>
    <row r="184" spans="1:7" ht="15.75">
      <c r="A184" s="366">
        <v>5</v>
      </c>
      <c r="B184" s="367" t="s">
        <v>973</v>
      </c>
      <c r="C184" s="366" t="s">
        <v>801</v>
      </c>
      <c r="D184" s="368">
        <v>1</v>
      </c>
      <c r="E184" s="369">
        <f t="shared" si="2"/>
        <v>1406</v>
      </c>
      <c r="F184" s="369">
        <v>782</v>
      </c>
      <c r="G184" s="369">
        <v>624</v>
      </c>
    </row>
    <row r="185" spans="1:7" ht="15.75">
      <c r="A185" s="366">
        <v>6</v>
      </c>
      <c r="B185" s="367" t="s">
        <v>974</v>
      </c>
      <c r="C185" s="366" t="s">
        <v>801</v>
      </c>
      <c r="D185" s="368">
        <v>1</v>
      </c>
      <c r="E185" s="369">
        <f t="shared" si="2"/>
        <v>1406</v>
      </c>
      <c r="F185" s="369">
        <v>782</v>
      </c>
      <c r="G185" s="369">
        <v>624</v>
      </c>
    </row>
    <row r="186" spans="1:7" ht="15.75">
      <c r="A186" s="366">
        <v>7</v>
      </c>
      <c r="B186" s="367" t="s">
        <v>975</v>
      </c>
      <c r="C186" s="366" t="s">
        <v>801</v>
      </c>
      <c r="D186" s="368">
        <v>1</v>
      </c>
      <c r="E186" s="369">
        <f t="shared" si="2"/>
        <v>1406</v>
      </c>
      <c r="F186" s="369">
        <v>782</v>
      </c>
      <c r="G186" s="369">
        <v>624</v>
      </c>
    </row>
    <row r="187" spans="1:7" ht="15.75">
      <c r="A187" s="366">
        <v>8</v>
      </c>
      <c r="B187" s="367" t="s">
        <v>976</v>
      </c>
      <c r="C187" s="366" t="s">
        <v>801</v>
      </c>
      <c r="D187" s="368">
        <v>1.5</v>
      </c>
      <c r="E187" s="369">
        <f>F187+G187</f>
        <v>2115</v>
      </c>
      <c r="F187" s="369">
        <v>1175</v>
      </c>
      <c r="G187" s="369">
        <v>940</v>
      </c>
    </row>
    <row r="188" spans="1:7" ht="15.75">
      <c r="A188" s="366">
        <v>9</v>
      </c>
      <c r="B188" s="367" t="s">
        <v>977</v>
      </c>
      <c r="C188" s="366" t="s">
        <v>801</v>
      </c>
      <c r="D188" s="368">
        <v>1.5</v>
      </c>
      <c r="E188" s="369">
        <f t="shared" si="2"/>
        <v>2115</v>
      </c>
      <c r="F188" s="369">
        <v>1175</v>
      </c>
      <c r="G188" s="369">
        <v>940</v>
      </c>
    </row>
    <row r="189" spans="1:7" ht="15.75">
      <c r="A189" s="371" t="s">
        <v>978</v>
      </c>
      <c r="B189" s="420" t="s">
        <v>115</v>
      </c>
      <c r="C189" s="421"/>
      <c r="D189" s="372"/>
      <c r="E189" s="373">
        <f>SUM(E190:E200)</f>
        <v>17503</v>
      </c>
      <c r="F189" s="373">
        <f>SUM(F190:F200)</f>
        <v>9731</v>
      </c>
      <c r="G189" s="373">
        <f>SUM(G190:G200)</f>
        <v>7772</v>
      </c>
    </row>
    <row r="190" spans="1:7" ht="15.75">
      <c r="A190" s="366">
        <v>1</v>
      </c>
      <c r="B190" s="367" t="s">
        <v>979</v>
      </c>
      <c r="C190" s="366" t="s">
        <v>801</v>
      </c>
      <c r="D190" s="368">
        <v>1.5</v>
      </c>
      <c r="E190" s="369">
        <f t="shared" si="2"/>
        <v>2115</v>
      </c>
      <c r="F190" s="369">
        <v>1175</v>
      </c>
      <c r="G190" s="369">
        <v>940</v>
      </c>
    </row>
    <row r="191" spans="1:7" ht="15.75">
      <c r="A191" s="366">
        <v>2</v>
      </c>
      <c r="B191" s="367" t="s">
        <v>980</v>
      </c>
      <c r="C191" s="366" t="s">
        <v>801</v>
      </c>
      <c r="D191" s="368">
        <v>1</v>
      </c>
      <c r="E191" s="369">
        <f t="shared" si="2"/>
        <v>1406</v>
      </c>
      <c r="F191" s="369">
        <v>782</v>
      </c>
      <c r="G191" s="369">
        <v>624</v>
      </c>
    </row>
    <row r="192" spans="1:7" ht="15.75">
      <c r="A192" s="366">
        <v>3</v>
      </c>
      <c r="B192" s="367" t="s">
        <v>981</v>
      </c>
      <c r="C192" s="366" t="s">
        <v>801</v>
      </c>
      <c r="D192" s="368">
        <v>1</v>
      </c>
      <c r="E192" s="369">
        <f t="shared" si="2"/>
        <v>1406</v>
      </c>
      <c r="F192" s="369">
        <v>782</v>
      </c>
      <c r="G192" s="369">
        <v>624</v>
      </c>
    </row>
    <row r="193" spans="1:7" ht="15.75">
      <c r="A193" s="366">
        <v>4</v>
      </c>
      <c r="B193" s="367" t="s">
        <v>982</v>
      </c>
      <c r="C193" s="366" t="s">
        <v>801</v>
      </c>
      <c r="D193" s="368">
        <v>1</v>
      </c>
      <c r="E193" s="369">
        <f t="shared" si="2"/>
        <v>1406</v>
      </c>
      <c r="F193" s="369">
        <v>782</v>
      </c>
      <c r="G193" s="369">
        <v>624</v>
      </c>
    </row>
    <row r="194" spans="1:7" ht="15.75">
      <c r="A194" s="366">
        <v>5</v>
      </c>
      <c r="B194" s="367" t="s">
        <v>983</v>
      </c>
      <c r="C194" s="366" t="s">
        <v>801</v>
      </c>
      <c r="D194" s="368">
        <v>1</v>
      </c>
      <c r="E194" s="369">
        <f t="shared" si="2"/>
        <v>1406</v>
      </c>
      <c r="F194" s="369">
        <v>782</v>
      </c>
      <c r="G194" s="369">
        <v>624</v>
      </c>
    </row>
    <row r="195" spans="1:7" ht="15.75">
      <c r="A195" s="366">
        <v>6</v>
      </c>
      <c r="B195" s="367" t="s">
        <v>984</v>
      </c>
      <c r="C195" s="366" t="s">
        <v>801</v>
      </c>
      <c r="D195" s="368">
        <v>1</v>
      </c>
      <c r="E195" s="369">
        <f t="shared" si="2"/>
        <v>1406</v>
      </c>
      <c r="F195" s="369">
        <v>782</v>
      </c>
      <c r="G195" s="369">
        <v>624</v>
      </c>
    </row>
    <row r="196" spans="1:7" ht="31.5">
      <c r="A196" s="366">
        <v>7</v>
      </c>
      <c r="B196" s="367" t="s">
        <v>985</v>
      </c>
      <c r="C196" s="366" t="s">
        <v>811</v>
      </c>
      <c r="D196" s="368">
        <v>1.3</v>
      </c>
      <c r="E196" s="369">
        <f t="shared" si="2"/>
        <v>2070</v>
      </c>
      <c r="F196" s="369">
        <v>1150</v>
      </c>
      <c r="G196" s="370">
        <v>920</v>
      </c>
    </row>
    <row r="197" spans="1:7" ht="31.5">
      <c r="A197" s="366">
        <v>8</v>
      </c>
      <c r="B197" s="367" t="s">
        <v>986</v>
      </c>
      <c r="C197" s="366" t="s">
        <v>811</v>
      </c>
      <c r="D197" s="368">
        <v>1.3</v>
      </c>
      <c r="E197" s="369">
        <f t="shared" si="2"/>
        <v>2070</v>
      </c>
      <c r="F197" s="369">
        <v>1150</v>
      </c>
      <c r="G197" s="370">
        <v>920</v>
      </c>
    </row>
    <row r="198" spans="1:7" ht="15.75">
      <c r="A198" s="366">
        <v>9</v>
      </c>
      <c r="B198" s="367" t="s">
        <v>987</v>
      </c>
      <c r="C198" s="366" t="s">
        <v>801</v>
      </c>
      <c r="D198" s="368">
        <v>1</v>
      </c>
      <c r="E198" s="369">
        <f t="shared" si="2"/>
        <v>1406</v>
      </c>
      <c r="F198" s="369">
        <v>782</v>
      </c>
      <c r="G198" s="369">
        <v>624</v>
      </c>
    </row>
    <row r="199" spans="1:7" ht="15.75">
      <c r="A199" s="366">
        <v>10</v>
      </c>
      <c r="B199" s="367" t="s">
        <v>988</v>
      </c>
      <c r="C199" s="366" t="s">
        <v>801</v>
      </c>
      <c r="D199" s="368">
        <v>1</v>
      </c>
      <c r="E199" s="369">
        <f t="shared" si="2"/>
        <v>1406</v>
      </c>
      <c r="F199" s="369">
        <v>782</v>
      </c>
      <c r="G199" s="369">
        <v>624</v>
      </c>
    </row>
    <row r="200" spans="1:7" ht="15.75">
      <c r="A200" s="375">
        <v>11</v>
      </c>
      <c r="B200" s="376" t="s">
        <v>989</v>
      </c>
      <c r="C200" s="375" t="s">
        <v>801</v>
      </c>
      <c r="D200" s="377">
        <v>1</v>
      </c>
      <c r="E200" s="378">
        <f t="shared" si="2"/>
        <v>1406</v>
      </c>
      <c r="F200" s="378">
        <v>782</v>
      </c>
      <c r="G200" s="378">
        <v>624</v>
      </c>
    </row>
    <row r="201" spans="1:7" ht="15.75">
      <c r="A201" s="379"/>
      <c r="B201" s="380"/>
      <c r="C201" s="379"/>
      <c r="D201" s="379"/>
      <c r="E201" s="381"/>
      <c r="F201" s="382"/>
      <c r="G201" s="382"/>
    </row>
    <row r="202" spans="1:7">
      <c r="E202" s="417" t="s">
        <v>446</v>
      </c>
      <c r="F202" s="417"/>
      <c r="G202" s="417"/>
    </row>
  </sheetData>
  <mergeCells count="19">
    <mergeCell ref="A1:G1"/>
    <mergeCell ref="A2:G2"/>
    <mergeCell ref="A3:A4"/>
    <mergeCell ref="B3:B4"/>
    <mergeCell ref="C3:C4"/>
    <mergeCell ref="D3:D4"/>
    <mergeCell ref="E3:G3"/>
    <mergeCell ref="E202:G202"/>
    <mergeCell ref="B6:C6"/>
    <mergeCell ref="B27:C27"/>
    <mergeCell ref="B33:C33"/>
    <mergeCell ref="B55:C55"/>
    <mergeCell ref="B61:C61"/>
    <mergeCell ref="B116:C116"/>
    <mergeCell ref="B132:C132"/>
    <mergeCell ref="B156:C156"/>
    <mergeCell ref="B177:C177"/>
    <mergeCell ref="B179:C179"/>
    <mergeCell ref="B189:C189"/>
  </mergeCells>
  <pageMargins left="0.5" right="0.4" top="0.5" bottom="0.5" header="0.3" footer="0.3"/>
  <pageSetup paperSize="9" orientation="portrait" verticalDpi="0" r:id="rId1"/>
  <headerFooter differentFirst="1">
    <oddHeader>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6"/>
  <sheetViews>
    <sheetView workbookViewId="0">
      <pane xSplit="2" ySplit="5" topLeftCell="C39" activePane="bottomRight" state="frozen"/>
      <selection activeCell="B36" sqref="B36"/>
      <selection pane="topRight" activeCell="B36" sqref="B36"/>
      <selection pane="bottomLeft" activeCell="B36" sqref="B36"/>
      <selection pane="bottomRight" activeCell="A3" sqref="A3:E3"/>
    </sheetView>
  </sheetViews>
  <sheetFormatPr defaultRowHeight="15.75"/>
  <cols>
    <col min="1" max="1" width="8.5703125" style="50" customWidth="1"/>
    <col min="2" max="2" width="74" style="48" customWidth="1"/>
    <col min="3" max="3" width="22.42578125" style="49" customWidth="1"/>
    <col min="4" max="4" width="27.140625" style="48" customWidth="1"/>
    <col min="5" max="16384" width="9.140625" style="49"/>
  </cols>
  <sheetData>
    <row r="1" spans="1:5" s="19" customFormat="1" ht="23.25" customHeight="1">
      <c r="A1" s="433" t="s">
        <v>485</v>
      </c>
      <c r="B1" s="433"/>
      <c r="C1" s="433"/>
      <c r="D1" s="433"/>
    </row>
    <row r="2" spans="1:5" s="19" customFormat="1" ht="42" customHeight="1">
      <c r="A2" s="434" t="s">
        <v>994</v>
      </c>
      <c r="B2" s="434"/>
      <c r="C2" s="434"/>
      <c r="D2" s="434"/>
    </row>
    <row r="3" spans="1:5" s="19" customFormat="1" ht="18" customHeight="1">
      <c r="A3" s="387" t="s">
        <v>434</v>
      </c>
      <c r="B3" s="387"/>
      <c r="C3" s="387"/>
      <c r="D3" s="387"/>
      <c r="E3" s="387"/>
    </row>
    <row r="4" spans="1:5" s="19" customFormat="1" ht="23.25" customHeight="1">
      <c r="A4" s="20"/>
      <c r="B4" s="21"/>
      <c r="D4" s="22"/>
    </row>
    <row r="5" spans="1:5" s="24" customFormat="1" ht="33.75" customHeight="1">
      <c r="A5" s="23" t="s">
        <v>1</v>
      </c>
      <c r="B5" s="23" t="s">
        <v>2</v>
      </c>
      <c r="C5" s="6" t="s">
        <v>3</v>
      </c>
      <c r="D5" s="23" t="s">
        <v>4</v>
      </c>
    </row>
    <row r="6" spans="1:5" s="29" customFormat="1" ht="20.25" customHeight="1">
      <c r="A6" s="25">
        <v>1</v>
      </c>
      <c r="B6" s="26" t="s">
        <v>72</v>
      </c>
      <c r="C6" s="27">
        <f>C7</f>
        <v>600</v>
      </c>
      <c r="D6" s="28"/>
    </row>
    <row r="7" spans="1:5" s="33" customFormat="1" ht="48.75" customHeight="1">
      <c r="A7" s="30" t="s">
        <v>73</v>
      </c>
      <c r="B7" s="31" t="s">
        <v>74</v>
      </c>
      <c r="C7" s="32">
        <v>600</v>
      </c>
      <c r="D7" s="164"/>
    </row>
    <row r="8" spans="1:5" s="29" customFormat="1" ht="20.25" customHeight="1">
      <c r="A8" s="34">
        <v>2</v>
      </c>
      <c r="B8" s="35" t="s">
        <v>75</v>
      </c>
      <c r="C8" s="36">
        <f>C9</f>
        <v>500</v>
      </c>
      <c r="D8" s="164"/>
    </row>
    <row r="9" spans="1:5" s="33" customFormat="1" ht="47.25">
      <c r="A9" s="30" t="s">
        <v>73</v>
      </c>
      <c r="B9" s="31" t="s">
        <v>76</v>
      </c>
      <c r="C9" s="32">
        <v>500</v>
      </c>
      <c r="D9" s="164"/>
    </row>
    <row r="10" spans="1:5" s="29" customFormat="1" ht="20.25" customHeight="1">
      <c r="A10" s="34">
        <v>3</v>
      </c>
      <c r="B10" s="35" t="s">
        <v>77</v>
      </c>
      <c r="C10" s="36">
        <f>C11</f>
        <v>600</v>
      </c>
      <c r="D10" s="164"/>
    </row>
    <row r="11" spans="1:5" s="33" customFormat="1" ht="63">
      <c r="A11" s="30" t="s">
        <v>30</v>
      </c>
      <c r="B11" s="31" t="s">
        <v>78</v>
      </c>
      <c r="C11" s="32">
        <v>600</v>
      </c>
      <c r="D11" s="164"/>
    </row>
    <row r="12" spans="1:5" s="29" customFormat="1" ht="20.25" customHeight="1">
      <c r="A12" s="34">
        <v>4</v>
      </c>
      <c r="B12" s="35" t="s">
        <v>79</v>
      </c>
      <c r="C12" s="36">
        <f>C13+C15+C17</f>
        <v>1200</v>
      </c>
      <c r="D12" s="37"/>
    </row>
    <row r="13" spans="1:5" s="29" customFormat="1" ht="20.25" customHeight="1">
      <c r="A13" s="34" t="s">
        <v>80</v>
      </c>
      <c r="B13" s="35" t="s">
        <v>81</v>
      </c>
      <c r="C13" s="36">
        <f>C14</f>
        <v>400</v>
      </c>
      <c r="D13" s="37"/>
    </row>
    <row r="14" spans="1:5" s="33" customFormat="1" ht="47.25">
      <c r="A14" s="30" t="s">
        <v>73</v>
      </c>
      <c r="B14" s="31" t="s">
        <v>82</v>
      </c>
      <c r="C14" s="32">
        <v>400</v>
      </c>
      <c r="D14" s="164"/>
    </row>
    <row r="15" spans="1:5" s="29" customFormat="1" ht="20.25" customHeight="1">
      <c r="A15" s="34" t="s">
        <v>83</v>
      </c>
      <c r="B15" s="35" t="s">
        <v>84</v>
      </c>
      <c r="C15" s="36">
        <f>C16</f>
        <v>400</v>
      </c>
      <c r="D15" s="164"/>
    </row>
    <row r="16" spans="1:5" s="33" customFormat="1" ht="47.25">
      <c r="A16" s="30" t="s">
        <v>73</v>
      </c>
      <c r="B16" s="31" t="s">
        <v>85</v>
      </c>
      <c r="C16" s="32">
        <v>400</v>
      </c>
      <c r="D16" s="164"/>
    </row>
    <row r="17" spans="1:4" s="29" customFormat="1" ht="20.25" customHeight="1">
      <c r="A17" s="34" t="s">
        <v>86</v>
      </c>
      <c r="B17" s="35" t="s">
        <v>79</v>
      </c>
      <c r="C17" s="36">
        <f>C18</f>
        <v>400</v>
      </c>
      <c r="D17" s="199"/>
    </row>
    <row r="18" spans="1:4" s="33" customFormat="1" ht="47.25">
      <c r="A18" s="30" t="s">
        <v>30</v>
      </c>
      <c r="B18" s="31" t="s">
        <v>991</v>
      </c>
      <c r="C18" s="32">
        <v>400</v>
      </c>
      <c r="D18" s="199"/>
    </row>
    <row r="19" spans="1:4" s="29" customFormat="1" ht="20.25" customHeight="1">
      <c r="A19" s="34">
        <v>5</v>
      </c>
      <c r="B19" s="35" t="s">
        <v>87</v>
      </c>
      <c r="C19" s="36">
        <f>C20</f>
        <v>400</v>
      </c>
      <c r="D19" s="37"/>
    </row>
    <row r="20" spans="1:4" s="29" customFormat="1" ht="20.25" customHeight="1">
      <c r="A20" s="34" t="s">
        <v>88</v>
      </c>
      <c r="B20" s="35" t="s">
        <v>89</v>
      </c>
      <c r="C20" s="36">
        <f>C21</f>
        <v>400</v>
      </c>
      <c r="D20" s="37"/>
    </row>
    <row r="21" spans="1:4" s="33" customFormat="1" ht="47.25">
      <c r="A21" s="30" t="s">
        <v>73</v>
      </c>
      <c r="B21" s="31" t="s">
        <v>90</v>
      </c>
      <c r="C21" s="32">
        <v>400</v>
      </c>
      <c r="D21" s="199"/>
    </row>
    <row r="22" spans="1:4" s="29" customFormat="1" ht="20.25" customHeight="1">
      <c r="A22" s="34">
        <v>6</v>
      </c>
      <c r="B22" s="35" t="s">
        <v>91</v>
      </c>
      <c r="C22" s="36">
        <f>C23+C25</f>
        <v>700</v>
      </c>
      <c r="D22" s="37"/>
    </row>
    <row r="23" spans="1:4" s="29" customFormat="1" ht="20.25" customHeight="1">
      <c r="A23" s="34" t="s">
        <v>92</v>
      </c>
      <c r="B23" s="35" t="s">
        <v>93</v>
      </c>
      <c r="C23" s="36">
        <f>C24</f>
        <v>400</v>
      </c>
      <c r="D23" s="37"/>
    </row>
    <row r="24" spans="1:4" s="33" customFormat="1" ht="47.25">
      <c r="A24" s="30" t="s">
        <v>73</v>
      </c>
      <c r="B24" s="31" t="s">
        <v>94</v>
      </c>
      <c r="C24" s="32">
        <v>400</v>
      </c>
      <c r="D24" s="164"/>
    </row>
    <row r="25" spans="1:4" s="29" customFormat="1" ht="20.25" customHeight="1">
      <c r="A25" s="34" t="s">
        <v>95</v>
      </c>
      <c r="B25" s="35" t="s">
        <v>96</v>
      </c>
      <c r="C25" s="36">
        <f>C26</f>
        <v>300</v>
      </c>
      <c r="D25" s="164"/>
    </row>
    <row r="26" spans="1:4" s="33" customFormat="1" ht="47.25">
      <c r="A26" s="30" t="s">
        <v>73</v>
      </c>
      <c r="B26" s="31" t="s">
        <v>97</v>
      </c>
      <c r="C26" s="32">
        <v>300</v>
      </c>
      <c r="D26" s="164"/>
    </row>
    <row r="27" spans="1:4" s="29" customFormat="1" ht="20.25" customHeight="1">
      <c r="A27" s="34">
        <v>6</v>
      </c>
      <c r="B27" s="35" t="s">
        <v>98</v>
      </c>
      <c r="C27" s="36">
        <f>C28+C30</f>
        <v>220</v>
      </c>
      <c r="D27" s="37"/>
    </row>
    <row r="28" spans="1:4" s="29" customFormat="1" ht="20.25" customHeight="1">
      <c r="A28" s="34" t="s">
        <v>92</v>
      </c>
      <c r="B28" s="35" t="s">
        <v>99</v>
      </c>
      <c r="C28" s="36">
        <f>+C29</f>
        <v>110</v>
      </c>
      <c r="D28" s="37"/>
    </row>
    <row r="29" spans="1:4" s="33" customFormat="1" ht="47.25">
      <c r="A29" s="30" t="s">
        <v>73</v>
      </c>
      <c r="B29" s="31" t="s">
        <v>100</v>
      </c>
      <c r="C29" s="32">
        <v>110</v>
      </c>
      <c r="D29" s="164"/>
    </row>
    <row r="30" spans="1:4" s="29" customFormat="1" ht="20.25" customHeight="1">
      <c r="A30" s="34" t="s">
        <v>101</v>
      </c>
      <c r="B30" s="35" t="s">
        <v>102</v>
      </c>
      <c r="C30" s="36">
        <f>+C31</f>
        <v>110</v>
      </c>
      <c r="D30" s="164"/>
    </row>
    <row r="31" spans="1:4" s="33" customFormat="1" ht="47.25">
      <c r="A31" s="30" t="s">
        <v>73</v>
      </c>
      <c r="B31" s="31" t="s">
        <v>103</v>
      </c>
      <c r="C31" s="32">
        <v>110</v>
      </c>
      <c r="D31" s="164"/>
    </row>
    <row r="32" spans="1:4" s="29" customFormat="1" ht="20.25" customHeight="1">
      <c r="A32" s="34">
        <v>8</v>
      </c>
      <c r="B32" s="35" t="s">
        <v>104</v>
      </c>
      <c r="C32" s="36">
        <f>C33+C35</f>
        <v>600</v>
      </c>
      <c r="D32" s="37"/>
    </row>
    <row r="33" spans="1:4" s="29" customFormat="1" ht="20.25" customHeight="1">
      <c r="A33" s="34" t="s">
        <v>105</v>
      </c>
      <c r="B33" s="35" t="s">
        <v>106</v>
      </c>
      <c r="C33" s="36">
        <f>+C34</f>
        <v>300</v>
      </c>
      <c r="D33" s="37"/>
    </row>
    <row r="34" spans="1:4" s="38" customFormat="1" ht="47.25">
      <c r="A34" s="11" t="s">
        <v>73</v>
      </c>
      <c r="B34" s="16" t="s">
        <v>107</v>
      </c>
      <c r="C34" s="32">
        <v>300</v>
      </c>
      <c r="D34" s="17"/>
    </row>
    <row r="35" spans="1:4" s="29" customFormat="1" ht="20.25" customHeight="1">
      <c r="A35" s="34" t="s">
        <v>108</v>
      </c>
      <c r="B35" s="35" t="s">
        <v>109</v>
      </c>
      <c r="C35" s="36">
        <f>+C36</f>
        <v>300</v>
      </c>
      <c r="D35" s="17"/>
    </row>
    <row r="36" spans="1:4" s="33" customFormat="1" ht="55.5" customHeight="1">
      <c r="A36" s="30" t="s">
        <v>73</v>
      </c>
      <c r="B36" s="31" t="s">
        <v>110</v>
      </c>
      <c r="C36" s="32">
        <v>300</v>
      </c>
      <c r="D36" s="17"/>
    </row>
    <row r="37" spans="1:4" s="29" customFormat="1" ht="20.25" customHeight="1">
      <c r="A37" s="34">
        <v>9</v>
      </c>
      <c r="B37" s="35" t="s">
        <v>111</v>
      </c>
      <c r="C37" s="36">
        <f>C38</f>
        <v>300</v>
      </c>
      <c r="D37" s="37"/>
    </row>
    <row r="38" spans="1:4" s="29" customFormat="1" ht="20.25" customHeight="1">
      <c r="A38" s="34" t="s">
        <v>112</v>
      </c>
      <c r="B38" s="35" t="s">
        <v>113</v>
      </c>
      <c r="C38" s="36">
        <f>C39</f>
        <v>300</v>
      </c>
      <c r="D38" s="37"/>
    </row>
    <row r="39" spans="1:4" s="33" customFormat="1" ht="47.25">
      <c r="A39" s="30" t="s">
        <v>73</v>
      </c>
      <c r="B39" s="31" t="s">
        <v>114</v>
      </c>
      <c r="C39" s="32">
        <v>300</v>
      </c>
      <c r="D39" s="199"/>
    </row>
    <row r="40" spans="1:4" s="29" customFormat="1" ht="20.25" customHeight="1">
      <c r="A40" s="34">
        <v>10</v>
      </c>
      <c r="B40" s="35" t="s">
        <v>115</v>
      </c>
      <c r="C40" s="36">
        <f>+C41+C43</f>
        <v>800</v>
      </c>
      <c r="D40" s="37"/>
    </row>
    <row r="41" spans="1:4" s="29" customFormat="1" ht="20.25" customHeight="1">
      <c r="A41" s="34" t="s">
        <v>116</v>
      </c>
      <c r="B41" s="35" t="s">
        <v>117</v>
      </c>
      <c r="C41" s="36">
        <f>+C42</f>
        <v>400</v>
      </c>
      <c r="D41" s="37"/>
    </row>
    <row r="42" spans="1:4" s="33" customFormat="1" ht="34.5" customHeight="1">
      <c r="A42" s="30" t="s">
        <v>73</v>
      </c>
      <c r="B42" s="31" t="s">
        <v>118</v>
      </c>
      <c r="C42" s="32">
        <v>400</v>
      </c>
      <c r="D42" s="164"/>
    </row>
    <row r="43" spans="1:4" s="29" customFormat="1" ht="20.25" customHeight="1">
      <c r="A43" s="34" t="s">
        <v>119</v>
      </c>
      <c r="B43" s="35" t="s">
        <v>120</v>
      </c>
      <c r="C43" s="36">
        <f>C44</f>
        <v>400</v>
      </c>
      <c r="D43" s="164"/>
    </row>
    <row r="44" spans="1:4" s="33" customFormat="1" ht="55.5" customHeight="1">
      <c r="A44" s="39" t="s">
        <v>73</v>
      </c>
      <c r="B44" s="40" t="s">
        <v>121</v>
      </c>
      <c r="C44" s="32">
        <v>400</v>
      </c>
      <c r="D44" s="57"/>
    </row>
    <row r="45" spans="1:4" s="33" customFormat="1" ht="20.25" customHeight="1">
      <c r="A45" s="41"/>
      <c r="B45" s="42" t="s">
        <v>122</v>
      </c>
      <c r="C45" s="43">
        <f>C6+C8+C10+C12+C19+C22+C27+C32+C37+C40</f>
        <v>5920</v>
      </c>
      <c r="D45" s="44"/>
    </row>
    <row r="46" spans="1:4" s="33" customFormat="1" ht="14.25" customHeight="1">
      <c r="A46" s="45"/>
      <c r="B46" s="46"/>
      <c r="D46" s="46"/>
    </row>
    <row r="47" spans="1:4" s="33" customFormat="1" ht="23.25" customHeight="1">
      <c r="A47" s="45"/>
      <c r="C47" s="219" t="s">
        <v>446</v>
      </c>
      <c r="D47" s="47"/>
    </row>
    <row r="48" spans="1:4" s="33" customFormat="1" ht="23.25" customHeight="1">
      <c r="A48" s="45"/>
      <c r="B48" s="46"/>
      <c r="D48" s="46"/>
    </row>
    <row r="49" spans="1:5" s="33" customFormat="1" ht="23.25" customHeight="1">
      <c r="A49" s="45"/>
      <c r="B49" s="46"/>
      <c r="D49" s="46"/>
    </row>
    <row r="50" spans="1:5" s="45" customFormat="1" ht="23.25" customHeight="1">
      <c r="B50" s="46"/>
      <c r="C50" s="33"/>
      <c r="D50" s="46"/>
      <c r="E50" s="33"/>
    </row>
    <row r="51" spans="1:5" s="45" customFormat="1" ht="23.25" customHeight="1">
      <c r="B51" s="46"/>
      <c r="C51" s="33"/>
      <c r="D51" s="46"/>
      <c r="E51" s="33"/>
    </row>
    <row r="52" spans="1:5" s="45" customFormat="1" ht="23.25" customHeight="1">
      <c r="B52" s="46"/>
      <c r="C52" s="33"/>
      <c r="D52" s="46"/>
      <c r="E52" s="33"/>
    </row>
    <row r="53" spans="1:5" s="45" customFormat="1" ht="23.25" customHeight="1">
      <c r="B53" s="46"/>
      <c r="C53" s="33"/>
      <c r="D53" s="46"/>
      <c r="E53" s="33"/>
    </row>
    <row r="54" spans="1:5" s="45" customFormat="1" ht="23.25" customHeight="1">
      <c r="B54" s="46"/>
      <c r="C54" s="33"/>
      <c r="D54" s="46"/>
      <c r="E54" s="33"/>
    </row>
    <row r="55" spans="1:5" s="45" customFormat="1" ht="23.25" customHeight="1">
      <c r="B55" s="46"/>
      <c r="C55" s="33"/>
      <c r="D55" s="46"/>
      <c r="E55" s="33"/>
    </row>
    <row r="56" spans="1:5" s="45" customFormat="1" ht="23.25" customHeight="1">
      <c r="B56" s="46"/>
      <c r="C56" s="33"/>
      <c r="D56" s="46"/>
      <c r="E56" s="33"/>
    </row>
    <row r="57" spans="1:5" s="45" customFormat="1" ht="23.25" customHeight="1">
      <c r="B57" s="46"/>
      <c r="C57" s="33"/>
      <c r="D57" s="46"/>
      <c r="E57" s="33"/>
    </row>
    <row r="58" spans="1:5" s="45" customFormat="1" ht="23.25" customHeight="1">
      <c r="B58" s="46"/>
      <c r="C58" s="33"/>
      <c r="D58" s="46"/>
      <c r="E58" s="33"/>
    </row>
    <row r="59" spans="1:5" s="45" customFormat="1" ht="23.25" customHeight="1">
      <c r="B59" s="46"/>
      <c r="C59" s="33"/>
      <c r="D59" s="46"/>
      <c r="E59" s="33"/>
    </row>
    <row r="60" spans="1:5" s="45" customFormat="1" ht="23.25" customHeight="1">
      <c r="B60" s="46"/>
      <c r="C60" s="33"/>
      <c r="D60" s="46"/>
      <c r="E60" s="33"/>
    </row>
    <row r="61" spans="1:5" s="45" customFormat="1" ht="23.25" customHeight="1">
      <c r="B61" s="46"/>
      <c r="C61" s="33"/>
      <c r="D61" s="46"/>
      <c r="E61" s="33"/>
    </row>
    <row r="62" spans="1:5" s="45" customFormat="1" ht="23.25" customHeight="1">
      <c r="B62" s="46"/>
      <c r="C62" s="33"/>
      <c r="D62" s="46"/>
      <c r="E62" s="33"/>
    </row>
    <row r="63" spans="1:5" s="45" customFormat="1" ht="23.25" customHeight="1">
      <c r="B63" s="46"/>
      <c r="C63" s="33"/>
      <c r="D63" s="46"/>
      <c r="E63" s="33"/>
    </row>
    <row r="64" spans="1:5" s="45" customFormat="1" ht="23.25" customHeight="1">
      <c r="B64" s="46"/>
      <c r="C64" s="33"/>
      <c r="D64" s="46"/>
      <c r="E64" s="33"/>
    </row>
    <row r="65" spans="2:5" s="45" customFormat="1" ht="23.25" customHeight="1">
      <c r="B65" s="46"/>
      <c r="C65" s="33"/>
      <c r="D65" s="46"/>
      <c r="E65" s="33"/>
    </row>
    <row r="66" spans="2:5" s="45" customFormat="1" ht="23.25" customHeight="1">
      <c r="B66" s="46"/>
      <c r="C66" s="33"/>
      <c r="D66" s="46"/>
      <c r="E66" s="33"/>
    </row>
    <row r="67" spans="2:5" s="45" customFormat="1" ht="23.25" customHeight="1">
      <c r="B67" s="46"/>
      <c r="C67" s="33"/>
      <c r="D67" s="46"/>
      <c r="E67" s="33"/>
    </row>
    <row r="68" spans="2:5" s="45" customFormat="1" ht="23.25" customHeight="1">
      <c r="B68" s="46"/>
      <c r="C68" s="33"/>
      <c r="D68" s="46"/>
      <c r="E68" s="33"/>
    </row>
    <row r="69" spans="2:5" s="45" customFormat="1" ht="23.25" customHeight="1">
      <c r="B69" s="46"/>
      <c r="C69" s="33"/>
      <c r="D69" s="46"/>
      <c r="E69" s="33"/>
    </row>
    <row r="70" spans="2:5" s="45" customFormat="1" ht="23.25" customHeight="1">
      <c r="B70" s="46"/>
      <c r="C70" s="33"/>
      <c r="D70" s="46"/>
      <c r="E70" s="33"/>
    </row>
    <row r="71" spans="2:5" s="45" customFormat="1" ht="23.25" customHeight="1">
      <c r="B71" s="46"/>
      <c r="C71" s="33"/>
      <c r="D71" s="46"/>
      <c r="E71" s="33"/>
    </row>
    <row r="72" spans="2:5" s="45" customFormat="1" ht="23.25" customHeight="1">
      <c r="B72" s="46"/>
      <c r="C72" s="33"/>
      <c r="D72" s="46"/>
      <c r="E72" s="33"/>
    </row>
    <row r="73" spans="2:5" s="45" customFormat="1" ht="23.25" customHeight="1">
      <c r="B73" s="46"/>
      <c r="C73" s="33"/>
      <c r="D73" s="46"/>
      <c r="E73" s="33"/>
    </row>
    <row r="74" spans="2:5" s="45" customFormat="1" ht="23.25" customHeight="1">
      <c r="B74" s="46"/>
      <c r="C74" s="33"/>
      <c r="D74" s="46"/>
      <c r="E74" s="33"/>
    </row>
    <row r="75" spans="2:5" s="45" customFormat="1" ht="23.25" customHeight="1">
      <c r="B75" s="46"/>
      <c r="C75" s="33"/>
      <c r="D75" s="46"/>
      <c r="E75" s="33"/>
    </row>
    <row r="76" spans="2:5" s="45" customFormat="1" ht="23.25" customHeight="1">
      <c r="B76" s="46"/>
      <c r="C76" s="33"/>
      <c r="D76" s="46"/>
      <c r="E76" s="33"/>
    </row>
    <row r="77" spans="2:5" s="45" customFormat="1" ht="23.25" customHeight="1">
      <c r="B77" s="46"/>
      <c r="C77" s="33"/>
      <c r="D77" s="46"/>
      <c r="E77" s="33"/>
    </row>
    <row r="78" spans="2:5" s="45" customFormat="1" ht="23.25" customHeight="1">
      <c r="B78" s="46"/>
      <c r="C78" s="33"/>
      <c r="D78" s="46"/>
      <c r="E78" s="33"/>
    </row>
    <row r="79" spans="2:5" s="45" customFormat="1" ht="23.25" customHeight="1">
      <c r="B79" s="46"/>
      <c r="C79" s="33"/>
      <c r="D79" s="46"/>
      <c r="E79" s="33"/>
    </row>
    <row r="80" spans="2:5" s="45" customFormat="1" ht="23.25" customHeight="1">
      <c r="B80" s="46"/>
      <c r="C80" s="33"/>
      <c r="D80" s="46"/>
      <c r="E80" s="33"/>
    </row>
    <row r="81" spans="2:5" s="45" customFormat="1" ht="23.25" customHeight="1">
      <c r="B81" s="46"/>
      <c r="C81" s="33"/>
      <c r="D81" s="46"/>
      <c r="E81" s="33"/>
    </row>
    <row r="82" spans="2:5" s="45" customFormat="1" ht="23.25" customHeight="1">
      <c r="B82" s="46"/>
      <c r="C82" s="33"/>
      <c r="D82" s="46"/>
      <c r="E82" s="33"/>
    </row>
    <row r="83" spans="2:5" s="45" customFormat="1" ht="23.25" customHeight="1">
      <c r="B83" s="46"/>
      <c r="C83" s="33"/>
      <c r="D83" s="46"/>
      <c r="E83" s="33"/>
    </row>
    <row r="84" spans="2:5" s="45" customFormat="1" ht="23.25" customHeight="1">
      <c r="B84" s="46"/>
      <c r="C84" s="33"/>
      <c r="D84" s="46"/>
      <c r="E84" s="33"/>
    </row>
    <row r="85" spans="2:5" s="45" customFormat="1" ht="23.25" customHeight="1">
      <c r="B85" s="46"/>
      <c r="C85" s="33"/>
      <c r="D85" s="46"/>
      <c r="E85" s="33"/>
    </row>
    <row r="86" spans="2:5" s="50" customFormat="1" ht="23.25" customHeight="1">
      <c r="B86" s="48"/>
      <c r="C86" s="49"/>
      <c r="D86" s="48"/>
      <c r="E86" s="49"/>
    </row>
    <row r="87" spans="2:5" s="50" customFormat="1" ht="23.25" customHeight="1">
      <c r="B87" s="48"/>
      <c r="C87" s="49"/>
      <c r="D87" s="48"/>
      <c r="E87" s="49"/>
    </row>
    <row r="88" spans="2:5" s="50" customFormat="1" ht="23.25" customHeight="1">
      <c r="B88" s="48"/>
      <c r="C88" s="49"/>
      <c r="D88" s="48"/>
      <c r="E88" s="49"/>
    </row>
    <row r="89" spans="2:5" s="50" customFormat="1" ht="23.25" customHeight="1">
      <c r="B89" s="48"/>
      <c r="C89" s="49"/>
      <c r="D89" s="48"/>
      <c r="E89" s="49"/>
    </row>
    <row r="90" spans="2:5" s="50" customFormat="1" ht="23.25" customHeight="1">
      <c r="B90" s="48"/>
      <c r="C90" s="49"/>
      <c r="D90" s="48"/>
      <c r="E90" s="49"/>
    </row>
    <row r="91" spans="2:5" s="50" customFormat="1" ht="23.25" customHeight="1">
      <c r="B91" s="48"/>
      <c r="C91" s="49"/>
      <c r="D91" s="48"/>
      <c r="E91" s="49"/>
    </row>
    <row r="92" spans="2:5" s="50" customFormat="1" ht="23.25" customHeight="1">
      <c r="B92" s="48"/>
      <c r="C92" s="49"/>
      <c r="D92" s="48"/>
      <c r="E92" s="49"/>
    </row>
    <row r="93" spans="2:5" s="50" customFormat="1" ht="23.25" customHeight="1">
      <c r="B93" s="48"/>
      <c r="C93" s="49"/>
      <c r="D93" s="48"/>
      <c r="E93" s="49"/>
    </row>
    <row r="94" spans="2:5" s="50" customFormat="1" ht="23.25" customHeight="1">
      <c r="B94" s="48"/>
      <c r="C94" s="49"/>
      <c r="D94" s="48"/>
      <c r="E94" s="49"/>
    </row>
    <row r="95" spans="2:5" s="50" customFormat="1" ht="23.25" customHeight="1">
      <c r="B95" s="48"/>
      <c r="C95" s="49"/>
      <c r="D95" s="48"/>
      <c r="E95" s="49"/>
    </row>
    <row r="96" spans="2:5" s="50" customFormat="1" ht="23.25" customHeight="1">
      <c r="B96" s="48"/>
      <c r="C96" s="49"/>
      <c r="D96" s="48"/>
      <c r="E96" s="49"/>
    </row>
    <row r="97" spans="2:5" s="50" customFormat="1" ht="23.25" customHeight="1">
      <c r="B97" s="48"/>
      <c r="C97" s="49"/>
      <c r="D97" s="48"/>
      <c r="E97" s="49"/>
    </row>
    <row r="98" spans="2:5" s="50" customFormat="1" ht="23.25" customHeight="1">
      <c r="B98" s="48"/>
      <c r="C98" s="49"/>
      <c r="D98" s="48"/>
      <c r="E98" s="49"/>
    </row>
    <row r="99" spans="2:5" s="50" customFormat="1" ht="23.25" customHeight="1">
      <c r="B99" s="48"/>
      <c r="C99" s="49"/>
      <c r="D99" s="48"/>
      <c r="E99" s="49"/>
    </row>
    <row r="100" spans="2:5" s="50" customFormat="1" ht="23.25" customHeight="1">
      <c r="B100" s="48"/>
      <c r="C100" s="49"/>
      <c r="D100" s="48"/>
      <c r="E100" s="49"/>
    </row>
    <row r="101" spans="2:5" s="50" customFormat="1" ht="23.25" customHeight="1">
      <c r="B101" s="48"/>
      <c r="C101" s="49"/>
      <c r="D101" s="48"/>
      <c r="E101" s="49"/>
    </row>
    <row r="102" spans="2:5" s="50" customFormat="1" ht="23.25" customHeight="1">
      <c r="B102" s="48"/>
      <c r="C102" s="49"/>
      <c r="D102" s="48"/>
      <c r="E102" s="49"/>
    </row>
    <row r="103" spans="2:5" s="50" customFormat="1" ht="23.25" customHeight="1">
      <c r="B103" s="48"/>
      <c r="C103" s="49"/>
      <c r="D103" s="48"/>
      <c r="E103" s="49"/>
    </row>
    <row r="104" spans="2:5" s="50" customFormat="1" ht="23.25" customHeight="1">
      <c r="B104" s="48"/>
      <c r="C104" s="49"/>
      <c r="D104" s="48"/>
      <c r="E104" s="49"/>
    </row>
    <row r="105" spans="2:5" s="50" customFormat="1" ht="23.25" customHeight="1">
      <c r="B105" s="48"/>
      <c r="C105" s="49"/>
      <c r="D105" s="48"/>
      <c r="E105" s="49"/>
    </row>
    <row r="106" spans="2:5" s="50" customFormat="1" ht="23.25" customHeight="1">
      <c r="B106" s="48"/>
      <c r="C106" s="49"/>
      <c r="D106" s="48"/>
      <c r="E106" s="49"/>
    </row>
    <row r="107" spans="2:5" s="50" customFormat="1" ht="23.25" customHeight="1">
      <c r="B107" s="48"/>
      <c r="C107" s="49"/>
      <c r="D107" s="48"/>
      <c r="E107" s="49"/>
    </row>
    <row r="108" spans="2:5" s="50" customFormat="1" ht="23.25" customHeight="1">
      <c r="B108" s="48"/>
      <c r="C108" s="49"/>
      <c r="D108" s="48"/>
      <c r="E108" s="49"/>
    </row>
    <row r="109" spans="2:5" s="50" customFormat="1" ht="23.25" customHeight="1">
      <c r="B109" s="48"/>
      <c r="C109" s="49"/>
      <c r="D109" s="48"/>
      <c r="E109" s="49"/>
    </row>
    <row r="110" spans="2:5" s="50" customFormat="1" ht="23.25" customHeight="1">
      <c r="B110" s="48"/>
      <c r="C110" s="49"/>
      <c r="D110" s="48"/>
      <c r="E110" s="49"/>
    </row>
    <row r="111" spans="2:5" s="50" customFormat="1" ht="23.25" customHeight="1">
      <c r="B111" s="48"/>
      <c r="C111" s="49"/>
      <c r="D111" s="48"/>
      <c r="E111" s="49"/>
    </row>
    <row r="112" spans="2:5" s="50" customFormat="1" ht="23.25" customHeight="1">
      <c r="B112" s="48"/>
      <c r="C112" s="49"/>
      <c r="D112" s="48"/>
      <c r="E112" s="49"/>
    </row>
    <row r="113" spans="2:5" s="50" customFormat="1" ht="23.25" customHeight="1">
      <c r="B113" s="48"/>
      <c r="C113" s="49"/>
      <c r="D113" s="48"/>
      <c r="E113" s="49"/>
    </row>
    <row r="114" spans="2:5" s="50" customFormat="1" ht="23.25" customHeight="1">
      <c r="B114" s="48"/>
      <c r="C114" s="49"/>
      <c r="D114" s="48"/>
      <c r="E114" s="49"/>
    </row>
    <row r="115" spans="2:5" s="50" customFormat="1" ht="23.25" customHeight="1">
      <c r="B115" s="48"/>
      <c r="C115" s="49"/>
      <c r="D115" s="48"/>
      <c r="E115" s="49"/>
    </row>
    <row r="116" spans="2:5" s="50" customFormat="1" ht="23.25" customHeight="1">
      <c r="B116" s="48"/>
      <c r="C116" s="49"/>
      <c r="D116" s="48"/>
      <c r="E116" s="49"/>
    </row>
    <row r="117" spans="2:5" s="50" customFormat="1" ht="23.25" customHeight="1">
      <c r="B117" s="48"/>
      <c r="C117" s="49"/>
      <c r="D117" s="48"/>
      <c r="E117" s="49"/>
    </row>
    <row r="118" spans="2:5" s="50" customFormat="1" ht="23.25" customHeight="1">
      <c r="B118" s="48"/>
      <c r="C118" s="49"/>
      <c r="D118" s="48"/>
      <c r="E118" s="49"/>
    </row>
    <row r="119" spans="2:5" s="50" customFormat="1" ht="23.25" customHeight="1">
      <c r="B119" s="48"/>
      <c r="C119" s="49"/>
      <c r="D119" s="48"/>
      <c r="E119" s="49"/>
    </row>
    <row r="120" spans="2:5" s="50" customFormat="1" ht="23.25" customHeight="1">
      <c r="B120" s="48"/>
      <c r="C120" s="49"/>
      <c r="D120" s="48"/>
      <c r="E120" s="49"/>
    </row>
    <row r="121" spans="2:5" s="50" customFormat="1" ht="23.25" customHeight="1">
      <c r="B121" s="48"/>
      <c r="C121" s="49"/>
      <c r="D121" s="48"/>
      <c r="E121" s="49"/>
    </row>
    <row r="122" spans="2:5" s="50" customFormat="1" ht="23.25" customHeight="1">
      <c r="B122" s="48"/>
      <c r="C122" s="49"/>
      <c r="D122" s="48"/>
      <c r="E122" s="49"/>
    </row>
    <row r="123" spans="2:5" s="50" customFormat="1" ht="23.25" customHeight="1">
      <c r="B123" s="48"/>
      <c r="C123" s="49"/>
      <c r="D123" s="48"/>
      <c r="E123" s="49"/>
    </row>
    <row r="124" spans="2:5" s="50" customFormat="1" ht="23.25" customHeight="1">
      <c r="B124" s="48"/>
      <c r="C124" s="49"/>
      <c r="D124" s="48"/>
      <c r="E124" s="49"/>
    </row>
    <row r="125" spans="2:5" s="50" customFormat="1" ht="23.25" customHeight="1">
      <c r="B125" s="48"/>
      <c r="C125" s="49"/>
      <c r="D125" s="48"/>
      <c r="E125" s="49"/>
    </row>
    <row r="126" spans="2:5" s="50" customFormat="1" ht="23.25" customHeight="1">
      <c r="B126" s="48"/>
      <c r="C126" s="49"/>
      <c r="D126" s="48"/>
      <c r="E126" s="49"/>
    </row>
    <row r="127" spans="2:5" s="50" customFormat="1" ht="23.25" customHeight="1">
      <c r="B127" s="48"/>
      <c r="C127" s="49"/>
      <c r="D127" s="48"/>
      <c r="E127" s="49"/>
    </row>
    <row r="128" spans="2:5" s="50" customFormat="1" ht="23.25" customHeight="1">
      <c r="B128" s="48"/>
      <c r="C128" s="49"/>
      <c r="D128" s="48"/>
      <c r="E128" s="49"/>
    </row>
    <row r="129" spans="2:5" s="50" customFormat="1" ht="23.25" customHeight="1">
      <c r="B129" s="48"/>
      <c r="C129" s="49"/>
      <c r="D129" s="48"/>
      <c r="E129" s="49"/>
    </row>
    <row r="130" spans="2:5" s="50" customFormat="1" ht="23.25" customHeight="1">
      <c r="B130" s="48"/>
      <c r="C130" s="49"/>
      <c r="D130" s="48"/>
      <c r="E130" s="49"/>
    </row>
    <row r="131" spans="2:5" s="50" customFormat="1" ht="23.25" customHeight="1">
      <c r="B131" s="48"/>
      <c r="C131" s="49"/>
      <c r="D131" s="48"/>
      <c r="E131" s="49"/>
    </row>
    <row r="132" spans="2:5" s="50" customFormat="1" ht="23.25" customHeight="1">
      <c r="B132" s="48"/>
      <c r="C132" s="49"/>
      <c r="D132" s="48"/>
      <c r="E132" s="49"/>
    </row>
    <row r="133" spans="2:5" s="50" customFormat="1" ht="23.25" customHeight="1">
      <c r="B133" s="48"/>
      <c r="C133" s="49"/>
      <c r="D133" s="48"/>
      <c r="E133" s="49"/>
    </row>
    <row r="134" spans="2:5" s="50" customFormat="1" ht="23.25" customHeight="1">
      <c r="B134" s="48"/>
      <c r="C134" s="49"/>
      <c r="D134" s="48"/>
      <c r="E134" s="49"/>
    </row>
    <row r="135" spans="2:5" s="50" customFormat="1" ht="23.25" customHeight="1">
      <c r="B135" s="48"/>
      <c r="C135" s="49"/>
      <c r="D135" s="48"/>
      <c r="E135" s="49"/>
    </row>
    <row r="136" spans="2:5" s="50" customFormat="1" ht="23.25" customHeight="1">
      <c r="B136" s="48"/>
      <c r="C136" s="49"/>
      <c r="D136" s="48"/>
      <c r="E136" s="49"/>
    </row>
    <row r="137" spans="2:5" s="50" customFormat="1" ht="23.25" customHeight="1">
      <c r="B137" s="48"/>
      <c r="C137" s="49"/>
      <c r="D137" s="48"/>
      <c r="E137" s="49"/>
    </row>
    <row r="138" spans="2:5" s="50" customFormat="1" ht="23.25" customHeight="1">
      <c r="B138" s="48"/>
      <c r="C138" s="49"/>
      <c r="D138" s="48"/>
      <c r="E138" s="49"/>
    </row>
    <row r="139" spans="2:5" s="50" customFormat="1" ht="23.25" customHeight="1">
      <c r="B139" s="48"/>
      <c r="C139" s="49"/>
      <c r="D139" s="48"/>
      <c r="E139" s="49"/>
    </row>
    <row r="140" spans="2:5" s="50" customFormat="1" ht="23.25" customHeight="1">
      <c r="B140" s="48"/>
      <c r="C140" s="49"/>
      <c r="D140" s="48"/>
      <c r="E140" s="49"/>
    </row>
    <row r="141" spans="2:5" s="50" customFormat="1" ht="23.25" customHeight="1">
      <c r="B141" s="48"/>
      <c r="C141" s="49"/>
      <c r="D141" s="48"/>
      <c r="E141" s="49"/>
    </row>
    <row r="142" spans="2:5" s="50" customFormat="1" ht="23.25" customHeight="1">
      <c r="B142" s="48"/>
      <c r="C142" s="49"/>
      <c r="D142" s="48"/>
      <c r="E142" s="49"/>
    </row>
    <row r="143" spans="2:5" s="50" customFormat="1" ht="23.25" customHeight="1">
      <c r="B143" s="48"/>
      <c r="C143" s="49"/>
      <c r="D143" s="48"/>
      <c r="E143" s="49"/>
    </row>
    <row r="144" spans="2:5" s="50" customFormat="1" ht="23.25" customHeight="1">
      <c r="B144" s="48"/>
      <c r="C144" s="49"/>
      <c r="D144" s="48"/>
      <c r="E144" s="49"/>
    </row>
    <row r="145" spans="2:5" s="50" customFormat="1" ht="23.25" customHeight="1">
      <c r="B145" s="48"/>
      <c r="C145" s="49"/>
      <c r="D145" s="48"/>
      <c r="E145" s="49"/>
    </row>
    <row r="146" spans="2:5" s="50" customFormat="1" ht="23.25" customHeight="1">
      <c r="B146" s="48"/>
      <c r="C146" s="49"/>
      <c r="D146" s="48"/>
      <c r="E146" s="49"/>
    </row>
    <row r="147" spans="2:5" s="50" customFormat="1" ht="23.25" customHeight="1">
      <c r="B147" s="48"/>
      <c r="C147" s="49"/>
      <c r="D147" s="48"/>
      <c r="E147" s="49"/>
    </row>
    <row r="148" spans="2:5" s="50" customFormat="1" ht="23.25" customHeight="1">
      <c r="B148" s="48"/>
      <c r="C148" s="49"/>
      <c r="D148" s="48"/>
      <c r="E148" s="49"/>
    </row>
    <row r="149" spans="2:5" s="50" customFormat="1" ht="23.25" customHeight="1">
      <c r="B149" s="48"/>
      <c r="C149" s="49"/>
      <c r="D149" s="48"/>
      <c r="E149" s="49"/>
    </row>
    <row r="150" spans="2:5" s="50" customFormat="1" ht="23.25" customHeight="1">
      <c r="B150" s="48"/>
      <c r="C150" s="49"/>
      <c r="D150" s="48"/>
      <c r="E150" s="49"/>
    </row>
    <row r="151" spans="2:5" s="50" customFormat="1" ht="23.25" customHeight="1">
      <c r="B151" s="48"/>
      <c r="C151" s="49"/>
      <c r="D151" s="48"/>
      <c r="E151" s="49"/>
    </row>
    <row r="152" spans="2:5" s="50" customFormat="1" ht="23.25" customHeight="1">
      <c r="B152" s="48"/>
      <c r="C152" s="49"/>
      <c r="D152" s="48"/>
      <c r="E152" s="49"/>
    </row>
    <row r="153" spans="2:5" s="50" customFormat="1" ht="23.25" customHeight="1">
      <c r="B153" s="48"/>
      <c r="C153" s="49"/>
      <c r="D153" s="48"/>
      <c r="E153" s="49"/>
    </row>
    <row r="154" spans="2:5" s="50" customFormat="1" ht="23.25" customHeight="1">
      <c r="B154" s="48"/>
      <c r="C154" s="49"/>
      <c r="D154" s="48"/>
      <c r="E154" s="49"/>
    </row>
    <row r="155" spans="2:5" s="50" customFormat="1" ht="23.25" customHeight="1">
      <c r="B155" s="48"/>
      <c r="C155" s="49"/>
      <c r="D155" s="48"/>
      <c r="E155" s="49"/>
    </row>
    <row r="156" spans="2:5" s="50" customFormat="1" ht="23.25" customHeight="1">
      <c r="B156" s="48"/>
      <c r="C156" s="49"/>
      <c r="D156" s="48"/>
      <c r="E156" s="49"/>
    </row>
    <row r="157" spans="2:5" s="50" customFormat="1" ht="23.25" customHeight="1">
      <c r="B157" s="48"/>
      <c r="C157" s="49"/>
      <c r="D157" s="48"/>
      <c r="E157" s="49"/>
    </row>
    <row r="158" spans="2:5" s="50" customFormat="1" ht="23.25" customHeight="1">
      <c r="B158" s="48"/>
      <c r="C158" s="49"/>
      <c r="D158" s="48"/>
      <c r="E158" s="49"/>
    </row>
    <row r="159" spans="2:5" s="50" customFormat="1" ht="23.25" customHeight="1">
      <c r="B159" s="48"/>
      <c r="C159" s="49"/>
      <c r="D159" s="48"/>
      <c r="E159" s="49"/>
    </row>
    <row r="160" spans="2:5" s="50" customFormat="1" ht="23.25" customHeight="1">
      <c r="B160" s="48"/>
      <c r="C160" s="49"/>
      <c r="D160" s="48"/>
      <c r="E160" s="49"/>
    </row>
    <row r="161" spans="2:5" s="50" customFormat="1" ht="23.25" customHeight="1">
      <c r="B161" s="48"/>
      <c r="C161" s="49"/>
      <c r="D161" s="48"/>
      <c r="E161" s="49"/>
    </row>
    <row r="162" spans="2:5" s="50" customFormat="1" ht="23.25" customHeight="1">
      <c r="B162" s="48"/>
      <c r="C162" s="49"/>
      <c r="D162" s="48"/>
      <c r="E162" s="49"/>
    </row>
    <row r="163" spans="2:5" s="50" customFormat="1" ht="23.25" customHeight="1">
      <c r="B163" s="48"/>
      <c r="C163" s="49"/>
      <c r="D163" s="48"/>
      <c r="E163" s="49"/>
    </row>
    <row r="164" spans="2:5" s="50" customFormat="1" ht="23.25" customHeight="1">
      <c r="B164" s="48"/>
      <c r="C164" s="49"/>
      <c r="D164" s="48"/>
      <c r="E164" s="49"/>
    </row>
    <row r="165" spans="2:5" s="50" customFormat="1" ht="23.25" customHeight="1">
      <c r="B165" s="48"/>
      <c r="C165" s="49"/>
      <c r="D165" s="48"/>
      <c r="E165" s="49"/>
    </row>
    <row r="166" spans="2:5" s="50" customFormat="1" ht="23.25" customHeight="1">
      <c r="B166" s="48"/>
      <c r="C166" s="49"/>
      <c r="D166" s="48"/>
      <c r="E166" s="49"/>
    </row>
    <row r="167" spans="2:5" s="50" customFormat="1" ht="23.25" customHeight="1">
      <c r="B167" s="48"/>
      <c r="C167" s="49"/>
      <c r="D167" s="48"/>
      <c r="E167" s="49"/>
    </row>
    <row r="168" spans="2:5" s="50" customFormat="1" ht="23.25" customHeight="1">
      <c r="B168" s="48"/>
      <c r="C168" s="49"/>
      <c r="D168" s="48"/>
      <c r="E168" s="49"/>
    </row>
    <row r="169" spans="2:5" s="50" customFormat="1" ht="23.25" customHeight="1">
      <c r="B169" s="48"/>
      <c r="C169" s="49"/>
      <c r="D169" s="48"/>
      <c r="E169" s="49"/>
    </row>
    <row r="170" spans="2:5" s="50" customFormat="1" ht="23.25" customHeight="1">
      <c r="B170" s="48"/>
      <c r="C170" s="49"/>
      <c r="D170" s="48"/>
      <c r="E170" s="49"/>
    </row>
    <row r="171" spans="2:5" s="50" customFormat="1" ht="23.25" customHeight="1">
      <c r="B171" s="48"/>
      <c r="C171" s="49"/>
      <c r="D171" s="48"/>
      <c r="E171" s="49"/>
    </row>
    <row r="172" spans="2:5" s="50" customFormat="1" ht="23.25" customHeight="1">
      <c r="B172" s="48"/>
      <c r="C172" s="49"/>
      <c r="D172" s="48"/>
      <c r="E172" s="49"/>
    </row>
    <row r="173" spans="2:5" s="50" customFormat="1" ht="23.25" customHeight="1">
      <c r="B173" s="48"/>
      <c r="C173" s="49"/>
      <c r="D173" s="48"/>
      <c r="E173" s="49"/>
    </row>
    <row r="174" spans="2:5" s="50" customFormat="1" ht="23.25" customHeight="1">
      <c r="B174" s="48"/>
      <c r="C174" s="49"/>
      <c r="D174" s="48"/>
      <c r="E174" s="49"/>
    </row>
    <row r="175" spans="2:5" s="50" customFormat="1" ht="23.25" customHeight="1">
      <c r="B175" s="48"/>
      <c r="C175" s="49"/>
      <c r="D175" s="48"/>
      <c r="E175" s="49"/>
    </row>
    <row r="176" spans="2:5" s="50" customFormat="1" ht="23.25" customHeight="1">
      <c r="B176" s="48"/>
      <c r="C176" s="49"/>
      <c r="D176" s="48"/>
      <c r="E176" s="49"/>
    </row>
    <row r="177" spans="2:5" s="50" customFormat="1" ht="23.25" customHeight="1">
      <c r="B177" s="48"/>
      <c r="C177" s="49"/>
      <c r="D177" s="48"/>
      <c r="E177" s="49"/>
    </row>
    <row r="178" spans="2:5" s="50" customFormat="1" ht="23.25" customHeight="1">
      <c r="B178" s="48"/>
      <c r="C178" s="49"/>
      <c r="D178" s="48"/>
      <c r="E178" s="49"/>
    </row>
    <row r="179" spans="2:5" s="50" customFormat="1" ht="23.25" customHeight="1">
      <c r="B179" s="48"/>
      <c r="C179" s="49"/>
      <c r="D179" s="48"/>
      <c r="E179" s="49"/>
    </row>
    <row r="180" spans="2:5" s="50" customFormat="1" ht="23.25" customHeight="1">
      <c r="B180" s="48"/>
      <c r="C180" s="49"/>
      <c r="D180" s="48"/>
      <c r="E180" s="49"/>
    </row>
    <row r="181" spans="2:5" s="50" customFormat="1" ht="23.25" customHeight="1">
      <c r="B181" s="48"/>
      <c r="C181" s="49"/>
      <c r="D181" s="48"/>
      <c r="E181" s="49"/>
    </row>
    <row r="182" spans="2:5" s="50" customFormat="1" ht="23.25" customHeight="1">
      <c r="B182" s="48"/>
      <c r="C182" s="49"/>
      <c r="D182" s="48"/>
      <c r="E182" s="49"/>
    </row>
    <row r="183" spans="2:5" s="50" customFormat="1" ht="23.25" customHeight="1">
      <c r="B183" s="48"/>
      <c r="C183" s="49"/>
      <c r="D183" s="48"/>
      <c r="E183" s="49"/>
    </row>
    <row r="184" spans="2:5" s="50" customFormat="1" ht="23.25" customHeight="1">
      <c r="B184" s="48"/>
      <c r="C184" s="49"/>
      <c r="D184" s="48"/>
      <c r="E184" s="49"/>
    </row>
    <row r="185" spans="2:5" s="50" customFormat="1" ht="23.25" customHeight="1">
      <c r="B185" s="48"/>
      <c r="C185" s="49"/>
      <c r="D185" s="48"/>
      <c r="E185" s="49"/>
    </row>
    <row r="186" spans="2:5" s="50" customFormat="1" ht="23.25" customHeight="1">
      <c r="B186" s="48"/>
      <c r="C186" s="49"/>
      <c r="D186" s="48"/>
      <c r="E186" s="49"/>
    </row>
    <row r="187" spans="2:5" s="50" customFormat="1" ht="23.25" customHeight="1">
      <c r="B187" s="48"/>
      <c r="C187" s="49"/>
      <c r="D187" s="48"/>
      <c r="E187" s="49"/>
    </row>
    <row r="188" spans="2:5" s="50" customFormat="1" ht="23.25" customHeight="1">
      <c r="B188" s="48"/>
      <c r="C188" s="49"/>
      <c r="D188" s="48"/>
      <c r="E188" s="49"/>
    </row>
    <row r="189" spans="2:5" s="50" customFormat="1" ht="23.25" customHeight="1">
      <c r="B189" s="48"/>
      <c r="C189" s="49"/>
      <c r="D189" s="48"/>
      <c r="E189" s="49"/>
    </row>
    <row r="190" spans="2:5" s="50" customFormat="1" ht="23.25" customHeight="1">
      <c r="B190" s="48"/>
      <c r="C190" s="49"/>
      <c r="D190" s="48"/>
      <c r="E190" s="49"/>
    </row>
    <row r="191" spans="2:5" s="50" customFormat="1" ht="23.25" customHeight="1">
      <c r="B191" s="48"/>
      <c r="C191" s="49"/>
      <c r="D191" s="48"/>
      <c r="E191" s="49"/>
    </row>
    <row r="192" spans="2:5" s="50" customFormat="1" ht="23.25" customHeight="1">
      <c r="B192" s="48"/>
      <c r="C192" s="49"/>
      <c r="D192" s="48"/>
      <c r="E192" s="49"/>
    </row>
    <row r="193" spans="2:5" s="50" customFormat="1" ht="23.25" customHeight="1">
      <c r="B193" s="48"/>
      <c r="C193" s="49"/>
      <c r="D193" s="48"/>
      <c r="E193" s="49"/>
    </row>
    <row r="194" spans="2:5" s="50" customFormat="1" ht="23.25" customHeight="1">
      <c r="B194" s="48"/>
      <c r="C194" s="49"/>
      <c r="D194" s="48"/>
      <c r="E194" s="49"/>
    </row>
    <row r="195" spans="2:5" s="50" customFormat="1" ht="23.25" customHeight="1">
      <c r="B195" s="48"/>
      <c r="C195" s="49"/>
      <c r="D195" s="48"/>
      <c r="E195" s="49"/>
    </row>
    <row r="196" spans="2:5" s="50" customFormat="1" ht="23.25" customHeight="1">
      <c r="B196" s="48"/>
      <c r="C196" s="49"/>
      <c r="D196" s="48"/>
      <c r="E196" s="49"/>
    </row>
  </sheetData>
  <autoFilter ref="A5:E45"/>
  <mergeCells count="3">
    <mergeCell ref="A1:D1"/>
    <mergeCell ref="A2:D2"/>
    <mergeCell ref="A3:E3"/>
  </mergeCells>
  <pageMargins left="0.90551181102362199" right="0.118110236220472" top="0.55118110236220497" bottom="0.47244094488188998" header="0.24" footer="0.118110236220472"/>
  <pageSetup paperSize="9" orientation="landscape" r:id="rId1"/>
  <headerFooter differentFirst="1">
    <oddHeader>Page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4"/>
  <sheetViews>
    <sheetView workbookViewId="0">
      <pane xSplit="2" ySplit="5" topLeftCell="C6" activePane="bottomRight" state="frozen"/>
      <selection activeCell="B36" sqref="B36"/>
      <selection pane="topRight" activeCell="B36" sqref="B36"/>
      <selection pane="bottomLeft" activeCell="B36" sqref="B36"/>
      <selection pane="bottomRight" activeCell="D8" sqref="D8"/>
    </sheetView>
  </sheetViews>
  <sheetFormatPr defaultRowHeight="15.75"/>
  <cols>
    <col min="1" max="1" width="7.7109375" style="50" customWidth="1"/>
    <col min="2" max="2" width="70.28515625" style="48" customWidth="1"/>
    <col min="3" max="3" width="19" style="49" customWidth="1"/>
    <col min="4" max="4" width="31.85546875" style="59" customWidth="1"/>
    <col min="5" max="16384" width="9.140625" style="49"/>
  </cols>
  <sheetData>
    <row r="1" spans="1:5" s="19" customFormat="1" ht="23.25" customHeight="1">
      <c r="A1" s="433" t="s">
        <v>486</v>
      </c>
      <c r="B1" s="433"/>
      <c r="C1" s="433"/>
      <c r="D1" s="433"/>
    </row>
    <row r="2" spans="1:5" s="19" customFormat="1" ht="42" customHeight="1">
      <c r="A2" s="434" t="s">
        <v>995</v>
      </c>
      <c r="B2" s="434"/>
      <c r="C2" s="434"/>
      <c r="D2" s="434"/>
    </row>
    <row r="3" spans="1:5" s="19" customFormat="1" ht="19.5" customHeight="1">
      <c r="A3" s="387" t="s">
        <v>434</v>
      </c>
      <c r="B3" s="387"/>
      <c r="C3" s="387"/>
      <c r="D3" s="387"/>
      <c r="E3" s="387"/>
    </row>
    <row r="4" spans="1:5" s="19" customFormat="1" ht="23.25" customHeight="1">
      <c r="A4" s="20"/>
      <c r="B4" s="21"/>
      <c r="D4" s="24"/>
    </row>
    <row r="5" spans="1:5" s="24" customFormat="1" ht="37.5" customHeight="1">
      <c r="A5" s="23" t="s">
        <v>1</v>
      </c>
      <c r="B5" s="23" t="s">
        <v>2</v>
      </c>
      <c r="C5" s="6" t="s">
        <v>3</v>
      </c>
      <c r="D5" s="23" t="s">
        <v>4</v>
      </c>
    </row>
    <row r="6" spans="1:5" s="52" customFormat="1" ht="25.5" customHeight="1">
      <c r="A6" s="25">
        <v>1</v>
      </c>
      <c r="B6" s="26" t="s">
        <v>77</v>
      </c>
      <c r="C6" s="27">
        <f>SUM(C7:C9)</f>
        <v>600</v>
      </c>
      <c r="D6" s="51"/>
    </row>
    <row r="7" spans="1:5" ht="30" customHeight="1">
      <c r="A7" s="30" t="s">
        <v>73</v>
      </c>
      <c r="B7" s="31" t="s">
        <v>123</v>
      </c>
      <c r="C7" s="32">
        <v>400</v>
      </c>
      <c r="D7" s="53"/>
    </row>
    <row r="8" spans="1:5" ht="36.75" customHeight="1">
      <c r="A8" s="30" t="s">
        <v>73</v>
      </c>
      <c r="B8" s="31" t="s">
        <v>124</v>
      </c>
      <c r="C8" s="32">
        <v>100</v>
      </c>
      <c r="D8" s="53"/>
    </row>
    <row r="9" spans="1:5" ht="30" customHeight="1">
      <c r="A9" s="30" t="s">
        <v>73</v>
      </c>
      <c r="B9" s="31" t="s">
        <v>125</v>
      </c>
      <c r="C9" s="32">
        <v>100</v>
      </c>
      <c r="D9" s="53"/>
    </row>
    <row r="10" spans="1:5" s="52" customFormat="1" ht="23.25" customHeight="1">
      <c r="A10" s="34">
        <v>2</v>
      </c>
      <c r="B10" s="35" t="s">
        <v>126</v>
      </c>
      <c r="C10" s="36">
        <f>C11</f>
        <v>950</v>
      </c>
      <c r="D10" s="54"/>
    </row>
    <row r="11" spans="1:5" ht="31.5">
      <c r="A11" s="30" t="s">
        <v>73</v>
      </c>
      <c r="B11" s="31" t="s">
        <v>10</v>
      </c>
      <c r="C11" s="32">
        <v>950</v>
      </c>
      <c r="D11" s="53"/>
    </row>
    <row r="12" spans="1:5" s="52" customFormat="1" ht="78.75">
      <c r="A12" s="55">
        <v>3</v>
      </c>
      <c r="B12" s="56" t="s">
        <v>127</v>
      </c>
      <c r="C12" s="36">
        <v>140</v>
      </c>
      <c r="D12" s="57"/>
    </row>
    <row r="13" spans="1:5" ht="23.25" customHeight="1">
      <c r="A13" s="41"/>
      <c r="B13" s="42" t="s">
        <v>122</v>
      </c>
      <c r="C13" s="43">
        <f>C6+C10+C12</f>
        <v>1690</v>
      </c>
      <c r="D13" s="58"/>
    </row>
    <row r="14" spans="1:5" ht="18.75" customHeight="1"/>
    <row r="15" spans="1:5" ht="23.25" customHeight="1">
      <c r="C15" s="219" t="s">
        <v>446</v>
      </c>
    </row>
    <row r="16" spans="1:5"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sheetData>
  <mergeCells count="3">
    <mergeCell ref="A1:D1"/>
    <mergeCell ref="A2:D2"/>
    <mergeCell ref="A3:E3"/>
  </mergeCells>
  <pageMargins left="0.83" right="0.11811023622047245" top="0.74803149606299213" bottom="0.43" header="0.31496062992125984" footer="0.11811023622047245"/>
  <pageSetup paperSize="9" orientation="landscape" r:id="rId1"/>
  <headerFooter>
    <oddFooter>&amp;CTrang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0"/>
  <sheetViews>
    <sheetView workbookViewId="0">
      <pane xSplit="2" ySplit="5" topLeftCell="C12" activePane="bottomRight" state="frozen"/>
      <selection activeCell="B36" sqref="B36"/>
      <selection pane="topRight" activeCell="B36" sqref="B36"/>
      <selection pane="bottomLeft" activeCell="B36" sqref="B36"/>
      <selection pane="bottomRight" activeCell="B32" sqref="B32"/>
    </sheetView>
  </sheetViews>
  <sheetFormatPr defaultRowHeight="15.75"/>
  <cols>
    <col min="1" max="1" width="8.85546875" style="12" customWidth="1"/>
    <col min="2" max="2" width="60.42578125" style="82" customWidth="1"/>
    <col min="3" max="3" width="23.85546875" style="71" customWidth="1"/>
    <col min="4" max="4" width="34.28515625" style="82" customWidth="1"/>
    <col min="5" max="5" width="33.7109375" style="71" customWidth="1"/>
    <col min="6" max="16384" width="9.140625" style="71"/>
  </cols>
  <sheetData>
    <row r="1" spans="1:5" s="60" customFormat="1" ht="23.25" customHeight="1">
      <c r="A1" s="435" t="s">
        <v>487</v>
      </c>
      <c r="B1" s="435"/>
      <c r="C1" s="435"/>
      <c r="D1" s="435"/>
    </row>
    <row r="2" spans="1:5" s="60" customFormat="1" ht="28.5" customHeight="1">
      <c r="A2" s="386" t="s">
        <v>128</v>
      </c>
      <c r="B2" s="386"/>
      <c r="C2" s="386"/>
      <c r="D2" s="386"/>
    </row>
    <row r="3" spans="1:5" s="60" customFormat="1" ht="19.5" customHeight="1">
      <c r="A3" s="387" t="s">
        <v>434</v>
      </c>
      <c r="B3" s="387"/>
      <c r="C3" s="387"/>
      <c r="D3" s="387"/>
      <c r="E3" s="61"/>
    </row>
    <row r="4" spans="1:5" s="60" customFormat="1" ht="23.25" customHeight="1">
      <c r="A4" s="1"/>
      <c r="B4" s="62"/>
      <c r="D4" s="63"/>
    </row>
    <row r="5" spans="1:5" s="64" customFormat="1" ht="45" customHeight="1">
      <c r="A5" s="6" t="s">
        <v>1</v>
      </c>
      <c r="B5" s="6" t="s">
        <v>2</v>
      </c>
      <c r="C5" s="6" t="s">
        <v>3</v>
      </c>
      <c r="D5" s="6" t="s">
        <v>4</v>
      </c>
    </row>
    <row r="6" spans="1:5" s="68" customFormat="1" ht="24.75" customHeight="1">
      <c r="A6" s="8">
        <v>1</v>
      </c>
      <c r="B6" s="65" t="s">
        <v>98</v>
      </c>
      <c r="C6" s="66">
        <f>C7</f>
        <v>400</v>
      </c>
      <c r="D6" s="67"/>
    </row>
    <row r="7" spans="1:5" s="68" customFormat="1" ht="26.25" customHeight="1">
      <c r="A7" s="14" t="s">
        <v>129</v>
      </c>
      <c r="B7" s="15" t="s">
        <v>130</v>
      </c>
      <c r="C7" s="69">
        <f>C8</f>
        <v>400</v>
      </c>
      <c r="D7" s="17"/>
    </row>
    <row r="8" spans="1:5" ht="41.25" customHeight="1">
      <c r="A8" s="11" t="s">
        <v>73</v>
      </c>
      <c r="B8" s="16" t="s">
        <v>131</v>
      </c>
      <c r="C8" s="70">
        <v>400</v>
      </c>
      <c r="D8" s="17"/>
    </row>
    <row r="9" spans="1:5" s="72" customFormat="1" ht="18.75" customHeight="1">
      <c r="A9" s="14">
        <v>2</v>
      </c>
      <c r="B9" s="15" t="s">
        <v>104</v>
      </c>
      <c r="C9" s="69">
        <f>C10</f>
        <v>500</v>
      </c>
      <c r="D9" s="200"/>
    </row>
    <row r="10" spans="1:5" s="72" customFormat="1" ht="29.25" customHeight="1">
      <c r="A10" s="14" t="s">
        <v>132</v>
      </c>
      <c r="B10" s="15" t="s">
        <v>106</v>
      </c>
      <c r="C10" s="69">
        <f>C11</f>
        <v>500</v>
      </c>
      <c r="D10" s="17"/>
    </row>
    <row r="11" spans="1:5" ht="36.75" customHeight="1">
      <c r="A11" s="11" t="s">
        <v>73</v>
      </c>
      <c r="B11" s="16" t="s">
        <v>133</v>
      </c>
      <c r="C11" s="70">
        <v>500</v>
      </c>
      <c r="D11" s="17"/>
    </row>
    <row r="12" spans="1:5" s="72" customFormat="1" ht="18.75" customHeight="1">
      <c r="A12" s="14">
        <v>3</v>
      </c>
      <c r="B12" s="15" t="s">
        <v>134</v>
      </c>
      <c r="C12" s="69">
        <f>C13</f>
        <v>500</v>
      </c>
      <c r="D12" s="200"/>
    </row>
    <row r="13" spans="1:5" s="72" customFormat="1" ht="27.75" customHeight="1">
      <c r="A13" s="14" t="s">
        <v>135</v>
      </c>
      <c r="B13" s="15" t="s">
        <v>136</v>
      </c>
      <c r="C13" s="69">
        <f>C14</f>
        <v>500</v>
      </c>
      <c r="D13" s="17"/>
    </row>
    <row r="14" spans="1:5" ht="31.5" customHeight="1">
      <c r="A14" s="11" t="s">
        <v>73</v>
      </c>
      <c r="B14" s="16" t="s">
        <v>137</v>
      </c>
      <c r="C14" s="70">
        <v>500</v>
      </c>
      <c r="D14" s="17"/>
    </row>
    <row r="15" spans="1:5" s="72" customFormat="1" ht="21.75" customHeight="1">
      <c r="A15" s="14">
        <v>4</v>
      </c>
      <c r="B15" s="15" t="s">
        <v>138</v>
      </c>
      <c r="C15" s="69">
        <f>C16</f>
        <v>300</v>
      </c>
      <c r="D15" s="200"/>
    </row>
    <row r="16" spans="1:5" ht="24" customHeight="1">
      <c r="A16" s="14" t="s">
        <v>80</v>
      </c>
      <c r="B16" s="15" t="s">
        <v>139</v>
      </c>
      <c r="C16" s="69">
        <f>C17</f>
        <v>300</v>
      </c>
      <c r="D16" s="17"/>
    </row>
    <row r="17" spans="1:4" s="68" customFormat="1" ht="31.5">
      <c r="A17" s="11" t="s">
        <v>73</v>
      </c>
      <c r="B17" s="16" t="s">
        <v>140</v>
      </c>
      <c r="C17" s="70">
        <v>300</v>
      </c>
      <c r="D17" s="17"/>
    </row>
    <row r="18" spans="1:4" s="68" customFormat="1" ht="26.25" customHeight="1">
      <c r="A18" s="14">
        <v>5</v>
      </c>
      <c r="B18" s="15" t="s">
        <v>141</v>
      </c>
      <c r="C18" s="69">
        <f>C19+C21</f>
        <v>800</v>
      </c>
      <c r="D18" s="200"/>
    </row>
    <row r="19" spans="1:4">
      <c r="A19" s="14" t="s">
        <v>88</v>
      </c>
      <c r="B19" s="15" t="s">
        <v>142</v>
      </c>
      <c r="C19" s="69">
        <f>C20</f>
        <v>300</v>
      </c>
      <c r="D19" s="17"/>
    </row>
    <row r="20" spans="1:4" s="72" customFormat="1" ht="47.25">
      <c r="A20" s="11" t="s">
        <v>73</v>
      </c>
      <c r="B20" s="16" t="s">
        <v>143</v>
      </c>
      <c r="C20" s="70">
        <v>300</v>
      </c>
      <c r="D20" s="17"/>
    </row>
    <row r="21" spans="1:4" s="72" customFormat="1" ht="38.25" customHeight="1">
      <c r="A21" s="14" t="s">
        <v>144</v>
      </c>
      <c r="B21" s="15" t="s">
        <v>145</v>
      </c>
      <c r="C21" s="69">
        <f>C22</f>
        <v>500</v>
      </c>
      <c r="D21" s="17"/>
    </row>
    <row r="22" spans="1:4" ht="42" customHeight="1">
      <c r="A22" s="11" t="s">
        <v>30</v>
      </c>
      <c r="B22" s="16" t="s">
        <v>146</v>
      </c>
      <c r="C22" s="70">
        <v>500</v>
      </c>
      <c r="D22" s="17"/>
    </row>
    <row r="23" spans="1:4" s="72" customFormat="1" ht="22.5" customHeight="1">
      <c r="A23" s="73">
        <v>4</v>
      </c>
      <c r="B23" s="74" t="s">
        <v>79</v>
      </c>
      <c r="C23" s="75">
        <f>C24</f>
        <v>500</v>
      </c>
      <c r="D23" s="200"/>
    </row>
    <row r="24" spans="1:4" s="72" customFormat="1" ht="30" customHeight="1">
      <c r="A24" s="73" t="s">
        <v>80</v>
      </c>
      <c r="B24" s="74" t="s">
        <v>147</v>
      </c>
      <c r="C24" s="75">
        <f>C25</f>
        <v>500</v>
      </c>
      <c r="D24" s="17"/>
    </row>
    <row r="25" spans="1:4" ht="42" customHeight="1">
      <c r="A25" s="11" t="s">
        <v>30</v>
      </c>
      <c r="B25" s="16" t="s">
        <v>146</v>
      </c>
      <c r="C25" s="70">
        <v>500</v>
      </c>
      <c r="D25" s="17"/>
    </row>
    <row r="26" spans="1:4" s="72" customFormat="1" ht="22.5" customHeight="1">
      <c r="A26" s="73">
        <v>2</v>
      </c>
      <c r="B26" s="74" t="s">
        <v>87</v>
      </c>
      <c r="C26" s="75">
        <f>C27</f>
        <v>500</v>
      </c>
      <c r="D26" s="200"/>
    </row>
    <row r="27" spans="1:4" s="72" customFormat="1" ht="31.5" customHeight="1">
      <c r="A27" s="73" t="s">
        <v>80</v>
      </c>
      <c r="B27" s="74" t="s">
        <v>148</v>
      </c>
      <c r="C27" s="75">
        <f>C28</f>
        <v>500</v>
      </c>
      <c r="D27" s="17"/>
    </row>
    <row r="28" spans="1:4" ht="34.5" customHeight="1">
      <c r="A28" s="76" t="s">
        <v>30</v>
      </c>
      <c r="B28" s="77" t="s">
        <v>146</v>
      </c>
      <c r="C28" s="70">
        <v>500</v>
      </c>
      <c r="D28" s="220"/>
    </row>
    <row r="29" spans="1:4" ht="23.25" customHeight="1">
      <c r="A29" s="78"/>
      <c r="B29" s="79" t="s">
        <v>122</v>
      </c>
      <c r="C29" s="80">
        <f>C26+C23+C18+C12+C9+C6+C15</f>
        <v>3500</v>
      </c>
      <c r="D29" s="81"/>
    </row>
    <row r="30" spans="1:4" ht="20.25" customHeight="1"/>
    <row r="31" spans="1:4" ht="23.25" customHeight="1">
      <c r="B31" s="71"/>
      <c r="D31" s="218" t="s">
        <v>446</v>
      </c>
    </row>
    <row r="32" spans="1:4" ht="23.25" customHeight="1"/>
    <row r="33" spans="2:4" s="12" customFormat="1" ht="23.25" customHeight="1">
      <c r="B33" s="82"/>
      <c r="C33" s="71"/>
      <c r="D33" s="82"/>
    </row>
    <row r="34" spans="2:4" s="12" customFormat="1" ht="23.25" customHeight="1">
      <c r="B34" s="82"/>
      <c r="C34" s="71"/>
      <c r="D34" s="82"/>
    </row>
    <row r="35" spans="2:4" s="12" customFormat="1" ht="23.25" customHeight="1">
      <c r="B35" s="82"/>
      <c r="C35" s="71"/>
      <c r="D35" s="82"/>
    </row>
    <row r="36" spans="2:4" s="12" customFormat="1" ht="23.25" customHeight="1">
      <c r="B36" s="82"/>
      <c r="C36" s="71"/>
      <c r="D36" s="82"/>
    </row>
    <row r="37" spans="2:4" s="12" customFormat="1" ht="23.25" customHeight="1">
      <c r="B37" s="82"/>
      <c r="C37" s="71"/>
      <c r="D37" s="82"/>
    </row>
    <row r="38" spans="2:4" s="12" customFormat="1" ht="23.25" customHeight="1">
      <c r="B38" s="82"/>
      <c r="C38" s="71"/>
      <c r="D38" s="82"/>
    </row>
    <row r="39" spans="2:4" s="12" customFormat="1" ht="23.25" customHeight="1">
      <c r="B39" s="82"/>
      <c r="C39" s="71"/>
      <c r="D39" s="82"/>
    </row>
    <row r="40" spans="2:4" s="12" customFormat="1" ht="23.25" customHeight="1">
      <c r="B40" s="82"/>
      <c r="C40" s="71"/>
      <c r="D40" s="82"/>
    </row>
    <row r="41" spans="2:4" s="12" customFormat="1" ht="23.25" customHeight="1">
      <c r="B41" s="82"/>
      <c r="C41" s="71"/>
      <c r="D41" s="82"/>
    </row>
    <row r="42" spans="2:4" s="12" customFormat="1" ht="23.25" customHeight="1">
      <c r="B42" s="82"/>
      <c r="C42" s="71"/>
      <c r="D42" s="82"/>
    </row>
    <row r="43" spans="2:4" s="12" customFormat="1" ht="23.25" customHeight="1">
      <c r="B43" s="82"/>
      <c r="C43" s="71"/>
      <c r="D43" s="82"/>
    </row>
    <row r="44" spans="2:4" s="12" customFormat="1" ht="23.25" customHeight="1">
      <c r="B44" s="82"/>
      <c r="C44" s="71"/>
      <c r="D44" s="82"/>
    </row>
    <row r="45" spans="2:4" s="12" customFormat="1" ht="23.25" customHeight="1">
      <c r="B45" s="82"/>
      <c r="C45" s="71"/>
      <c r="D45" s="82"/>
    </row>
    <row r="46" spans="2:4" s="12" customFormat="1" ht="23.25" customHeight="1">
      <c r="B46" s="82"/>
      <c r="C46" s="71"/>
      <c r="D46" s="82"/>
    </row>
    <row r="47" spans="2:4" s="12" customFormat="1" ht="23.25" customHeight="1">
      <c r="B47" s="82"/>
      <c r="C47" s="71"/>
      <c r="D47" s="82"/>
    </row>
    <row r="48" spans="2:4" s="12" customFormat="1" ht="23.25" customHeight="1">
      <c r="B48" s="82"/>
      <c r="C48" s="71"/>
      <c r="D48" s="82"/>
    </row>
    <row r="49" spans="2:4" s="12" customFormat="1" ht="23.25" customHeight="1">
      <c r="B49" s="82"/>
      <c r="C49" s="71"/>
      <c r="D49" s="82"/>
    </row>
    <row r="50" spans="2:4" s="12" customFormat="1" ht="23.25" customHeight="1">
      <c r="B50" s="82"/>
      <c r="C50" s="71"/>
      <c r="D50" s="82"/>
    </row>
    <row r="51" spans="2:4" s="12" customFormat="1" ht="23.25" customHeight="1">
      <c r="B51" s="82"/>
      <c r="C51" s="71"/>
      <c r="D51" s="82"/>
    </row>
    <row r="52" spans="2:4" s="12" customFormat="1" ht="23.25" customHeight="1">
      <c r="B52" s="82"/>
      <c r="C52" s="71"/>
      <c r="D52" s="82"/>
    </row>
    <row r="53" spans="2:4" s="12" customFormat="1" ht="23.25" customHeight="1">
      <c r="B53" s="82"/>
      <c r="C53" s="71"/>
      <c r="D53" s="82"/>
    </row>
    <row r="54" spans="2:4" s="12" customFormat="1" ht="23.25" customHeight="1">
      <c r="B54" s="82"/>
      <c r="C54" s="71"/>
      <c r="D54" s="82"/>
    </row>
    <row r="55" spans="2:4" s="12" customFormat="1" ht="23.25" customHeight="1">
      <c r="B55" s="82"/>
      <c r="C55" s="71"/>
      <c r="D55" s="82"/>
    </row>
    <row r="56" spans="2:4" s="12" customFormat="1" ht="23.25" customHeight="1">
      <c r="B56" s="82"/>
      <c r="C56" s="71"/>
      <c r="D56" s="82"/>
    </row>
    <row r="57" spans="2:4" s="12" customFormat="1" ht="23.25" customHeight="1">
      <c r="B57" s="82"/>
      <c r="C57" s="71"/>
      <c r="D57" s="82"/>
    </row>
    <row r="58" spans="2:4" s="12" customFormat="1" ht="23.25" customHeight="1">
      <c r="B58" s="82"/>
      <c r="C58" s="71"/>
      <c r="D58" s="82"/>
    </row>
    <row r="59" spans="2:4" s="12" customFormat="1" ht="23.25" customHeight="1">
      <c r="B59" s="82"/>
      <c r="C59" s="71"/>
      <c r="D59" s="82"/>
    </row>
    <row r="60" spans="2:4" s="12" customFormat="1" ht="23.25" customHeight="1">
      <c r="B60" s="82"/>
      <c r="C60" s="71"/>
      <c r="D60" s="82"/>
    </row>
    <row r="61" spans="2:4" s="12" customFormat="1" ht="23.25" customHeight="1">
      <c r="B61" s="82"/>
      <c r="C61" s="71"/>
      <c r="D61" s="82"/>
    </row>
    <row r="62" spans="2:4" s="12" customFormat="1" ht="23.25" customHeight="1">
      <c r="B62" s="82"/>
      <c r="C62" s="71"/>
      <c r="D62" s="82"/>
    </row>
    <row r="63" spans="2:4" s="12" customFormat="1" ht="23.25" customHeight="1">
      <c r="B63" s="82"/>
      <c r="C63" s="71"/>
      <c r="D63" s="82"/>
    </row>
    <row r="64" spans="2:4" s="12" customFormat="1" ht="23.25" customHeight="1">
      <c r="B64" s="82"/>
      <c r="C64" s="71"/>
      <c r="D64" s="82"/>
    </row>
    <row r="65" spans="2:4" s="12" customFormat="1" ht="23.25" customHeight="1">
      <c r="B65" s="82"/>
      <c r="C65" s="71"/>
      <c r="D65" s="82"/>
    </row>
    <row r="66" spans="2:4" s="12" customFormat="1" ht="23.25" customHeight="1">
      <c r="B66" s="82"/>
      <c r="C66" s="71"/>
      <c r="D66" s="82"/>
    </row>
    <row r="67" spans="2:4" s="12" customFormat="1" ht="23.25" customHeight="1">
      <c r="B67" s="82"/>
      <c r="C67" s="71"/>
      <c r="D67" s="82"/>
    </row>
    <row r="68" spans="2:4" s="12" customFormat="1" ht="23.25" customHeight="1">
      <c r="B68" s="82"/>
      <c r="C68" s="71"/>
      <c r="D68" s="82"/>
    </row>
    <row r="69" spans="2:4" s="12" customFormat="1" ht="23.25" customHeight="1">
      <c r="B69" s="82"/>
      <c r="C69" s="71"/>
      <c r="D69" s="82"/>
    </row>
    <row r="70" spans="2:4" s="12" customFormat="1" ht="23.25" customHeight="1">
      <c r="B70" s="82"/>
      <c r="C70" s="71"/>
      <c r="D70" s="82"/>
    </row>
    <row r="71" spans="2:4" s="12" customFormat="1" ht="23.25" customHeight="1">
      <c r="B71" s="82"/>
      <c r="C71" s="71"/>
      <c r="D71" s="82"/>
    </row>
    <row r="72" spans="2:4" s="12" customFormat="1" ht="23.25" customHeight="1">
      <c r="B72" s="82"/>
      <c r="C72" s="71"/>
      <c r="D72" s="82"/>
    </row>
    <row r="73" spans="2:4" s="12" customFormat="1" ht="23.25" customHeight="1">
      <c r="B73" s="82"/>
      <c r="C73" s="71"/>
      <c r="D73" s="82"/>
    </row>
    <row r="74" spans="2:4" s="12" customFormat="1" ht="23.25" customHeight="1">
      <c r="B74" s="82"/>
      <c r="C74" s="71"/>
      <c r="D74" s="82"/>
    </row>
    <row r="75" spans="2:4" s="12" customFormat="1" ht="23.25" customHeight="1">
      <c r="B75" s="82"/>
      <c r="C75" s="71"/>
      <c r="D75" s="82"/>
    </row>
    <row r="76" spans="2:4" s="12" customFormat="1" ht="23.25" customHeight="1">
      <c r="B76" s="82"/>
      <c r="C76" s="71"/>
      <c r="D76" s="82"/>
    </row>
    <row r="77" spans="2:4" s="12" customFormat="1" ht="23.25" customHeight="1">
      <c r="B77" s="82"/>
      <c r="C77" s="71"/>
      <c r="D77" s="82"/>
    </row>
    <row r="78" spans="2:4" s="12" customFormat="1" ht="23.25" customHeight="1">
      <c r="B78" s="82"/>
      <c r="C78" s="71"/>
      <c r="D78" s="82"/>
    </row>
    <row r="79" spans="2:4" s="12" customFormat="1" ht="23.25" customHeight="1">
      <c r="B79" s="82"/>
      <c r="C79" s="71"/>
      <c r="D79" s="82"/>
    </row>
    <row r="80" spans="2:4" s="12" customFormat="1" ht="23.25" customHeight="1">
      <c r="B80" s="82"/>
      <c r="C80" s="71"/>
      <c r="D80" s="82"/>
    </row>
    <row r="81" spans="2:4" s="12" customFormat="1" ht="23.25" customHeight="1">
      <c r="B81" s="82"/>
      <c r="C81" s="71"/>
      <c r="D81" s="82"/>
    </row>
    <row r="82" spans="2:4" s="12" customFormat="1" ht="23.25" customHeight="1">
      <c r="B82" s="82"/>
      <c r="C82" s="71"/>
      <c r="D82" s="82"/>
    </row>
    <row r="83" spans="2:4" s="12" customFormat="1" ht="23.25" customHeight="1">
      <c r="B83" s="82"/>
      <c r="C83" s="71"/>
      <c r="D83" s="82"/>
    </row>
    <row r="84" spans="2:4" s="12" customFormat="1" ht="23.25" customHeight="1">
      <c r="B84" s="82"/>
      <c r="C84" s="71"/>
      <c r="D84" s="82"/>
    </row>
    <row r="85" spans="2:4" s="12" customFormat="1" ht="23.25" customHeight="1">
      <c r="B85" s="82"/>
      <c r="C85" s="71"/>
      <c r="D85" s="82"/>
    </row>
    <row r="86" spans="2:4" s="12" customFormat="1" ht="23.25" customHeight="1">
      <c r="B86" s="82"/>
      <c r="C86" s="71"/>
      <c r="D86" s="82"/>
    </row>
    <row r="87" spans="2:4" s="12" customFormat="1" ht="23.25" customHeight="1">
      <c r="B87" s="82"/>
      <c r="C87" s="71"/>
      <c r="D87" s="82"/>
    </row>
    <row r="88" spans="2:4" s="12" customFormat="1" ht="23.25" customHeight="1">
      <c r="B88" s="82"/>
      <c r="C88" s="71"/>
      <c r="D88" s="82"/>
    </row>
    <row r="89" spans="2:4" s="12" customFormat="1" ht="23.25" customHeight="1">
      <c r="B89" s="82"/>
      <c r="C89" s="71"/>
      <c r="D89" s="82"/>
    </row>
    <row r="90" spans="2:4" s="12" customFormat="1" ht="23.25" customHeight="1">
      <c r="B90" s="82"/>
      <c r="C90" s="71"/>
      <c r="D90" s="82"/>
    </row>
    <row r="91" spans="2:4" s="12" customFormat="1" ht="23.25" customHeight="1">
      <c r="B91" s="82"/>
      <c r="C91" s="71"/>
      <c r="D91" s="82"/>
    </row>
    <row r="92" spans="2:4" s="12" customFormat="1" ht="23.25" customHeight="1">
      <c r="B92" s="82"/>
      <c r="C92" s="71"/>
      <c r="D92" s="82"/>
    </row>
    <row r="93" spans="2:4" s="12" customFormat="1" ht="23.25" customHeight="1">
      <c r="B93" s="82"/>
      <c r="C93" s="71"/>
      <c r="D93" s="82"/>
    </row>
    <row r="94" spans="2:4" s="12" customFormat="1" ht="23.25" customHeight="1">
      <c r="B94" s="82"/>
      <c r="C94" s="71"/>
      <c r="D94" s="82"/>
    </row>
    <row r="95" spans="2:4" s="12" customFormat="1" ht="23.25" customHeight="1">
      <c r="B95" s="82"/>
      <c r="C95" s="71"/>
      <c r="D95" s="82"/>
    </row>
    <row r="96" spans="2:4" s="12" customFormat="1" ht="23.25" customHeight="1">
      <c r="B96" s="82"/>
      <c r="C96" s="71"/>
      <c r="D96" s="82"/>
    </row>
    <row r="97" spans="2:4" s="12" customFormat="1" ht="23.25" customHeight="1">
      <c r="B97" s="82"/>
      <c r="C97" s="71"/>
      <c r="D97" s="82"/>
    </row>
    <row r="98" spans="2:4" s="12" customFormat="1" ht="23.25" customHeight="1">
      <c r="B98" s="82"/>
      <c r="C98" s="71"/>
      <c r="D98" s="82"/>
    </row>
    <row r="99" spans="2:4" s="12" customFormat="1" ht="23.25" customHeight="1">
      <c r="B99" s="82"/>
      <c r="C99" s="71"/>
      <c r="D99" s="82"/>
    </row>
    <row r="100" spans="2:4" s="12" customFormat="1" ht="23.25" customHeight="1">
      <c r="B100" s="82"/>
      <c r="C100" s="71"/>
      <c r="D100" s="82"/>
    </row>
    <row r="101" spans="2:4" s="12" customFormat="1" ht="23.25" customHeight="1">
      <c r="B101" s="82"/>
      <c r="C101" s="71"/>
      <c r="D101" s="82"/>
    </row>
    <row r="102" spans="2:4" s="12" customFormat="1" ht="23.25" customHeight="1">
      <c r="B102" s="82"/>
      <c r="C102" s="71"/>
      <c r="D102" s="82"/>
    </row>
    <row r="103" spans="2:4" s="12" customFormat="1" ht="23.25" customHeight="1">
      <c r="B103" s="82"/>
      <c r="C103" s="71"/>
      <c r="D103" s="82"/>
    </row>
    <row r="104" spans="2:4" s="12" customFormat="1" ht="23.25" customHeight="1">
      <c r="B104" s="82"/>
      <c r="C104" s="71"/>
      <c r="D104" s="82"/>
    </row>
    <row r="105" spans="2:4" s="12" customFormat="1" ht="23.25" customHeight="1">
      <c r="B105" s="82"/>
      <c r="C105" s="71"/>
      <c r="D105" s="82"/>
    </row>
    <row r="106" spans="2:4" s="12" customFormat="1" ht="23.25" customHeight="1">
      <c r="B106" s="82"/>
      <c r="C106" s="71"/>
      <c r="D106" s="82"/>
    </row>
    <row r="107" spans="2:4" s="12" customFormat="1" ht="23.25" customHeight="1">
      <c r="B107" s="82"/>
      <c r="C107" s="71"/>
      <c r="D107" s="82"/>
    </row>
    <row r="108" spans="2:4" s="12" customFormat="1" ht="23.25" customHeight="1">
      <c r="B108" s="82"/>
      <c r="C108" s="71"/>
      <c r="D108" s="82"/>
    </row>
    <row r="109" spans="2:4" s="12" customFormat="1" ht="23.25" customHeight="1">
      <c r="B109" s="82"/>
      <c r="C109" s="71"/>
      <c r="D109" s="82"/>
    </row>
    <row r="110" spans="2:4" s="12" customFormat="1" ht="23.25" customHeight="1">
      <c r="B110" s="82"/>
      <c r="C110" s="71"/>
      <c r="D110" s="82"/>
    </row>
    <row r="111" spans="2:4" s="12" customFormat="1" ht="23.25" customHeight="1">
      <c r="B111" s="82"/>
      <c r="C111" s="71"/>
      <c r="D111" s="82"/>
    </row>
    <row r="112" spans="2:4" s="12" customFormat="1" ht="23.25" customHeight="1">
      <c r="B112" s="82"/>
      <c r="C112" s="71"/>
      <c r="D112" s="82"/>
    </row>
    <row r="113" spans="2:4" s="12" customFormat="1" ht="23.25" customHeight="1">
      <c r="B113" s="82"/>
      <c r="C113" s="71"/>
      <c r="D113" s="82"/>
    </row>
    <row r="114" spans="2:4" s="12" customFormat="1" ht="23.25" customHeight="1">
      <c r="B114" s="82"/>
      <c r="C114" s="71"/>
      <c r="D114" s="82"/>
    </row>
    <row r="115" spans="2:4" s="12" customFormat="1" ht="23.25" customHeight="1">
      <c r="B115" s="82"/>
      <c r="C115" s="71"/>
      <c r="D115" s="82"/>
    </row>
    <row r="116" spans="2:4" s="12" customFormat="1" ht="23.25" customHeight="1">
      <c r="B116" s="82"/>
      <c r="C116" s="71"/>
      <c r="D116" s="82"/>
    </row>
    <row r="117" spans="2:4" s="12" customFormat="1" ht="23.25" customHeight="1">
      <c r="B117" s="82"/>
      <c r="C117" s="71"/>
      <c r="D117" s="82"/>
    </row>
    <row r="118" spans="2:4" s="12" customFormat="1" ht="23.25" customHeight="1">
      <c r="B118" s="82"/>
      <c r="C118" s="71"/>
      <c r="D118" s="82"/>
    </row>
    <row r="119" spans="2:4" s="12" customFormat="1" ht="23.25" customHeight="1">
      <c r="B119" s="82"/>
      <c r="C119" s="71"/>
      <c r="D119" s="82"/>
    </row>
    <row r="120" spans="2:4" s="12" customFormat="1" ht="23.25" customHeight="1">
      <c r="B120" s="82"/>
      <c r="C120" s="71"/>
      <c r="D120" s="82"/>
    </row>
    <row r="121" spans="2:4" s="12" customFormat="1" ht="23.25" customHeight="1">
      <c r="B121" s="82"/>
      <c r="C121" s="71"/>
      <c r="D121" s="82"/>
    </row>
    <row r="122" spans="2:4" s="12" customFormat="1" ht="23.25" customHeight="1">
      <c r="B122" s="82"/>
      <c r="C122" s="71"/>
      <c r="D122" s="82"/>
    </row>
    <row r="123" spans="2:4" s="12" customFormat="1" ht="23.25" customHeight="1">
      <c r="B123" s="82"/>
      <c r="C123" s="71"/>
      <c r="D123" s="82"/>
    </row>
    <row r="124" spans="2:4" s="12" customFormat="1" ht="23.25" customHeight="1">
      <c r="B124" s="82"/>
      <c r="C124" s="71"/>
      <c r="D124" s="82"/>
    </row>
    <row r="125" spans="2:4" s="12" customFormat="1" ht="23.25" customHeight="1">
      <c r="B125" s="82"/>
      <c r="C125" s="71"/>
      <c r="D125" s="82"/>
    </row>
    <row r="126" spans="2:4" s="12" customFormat="1" ht="23.25" customHeight="1">
      <c r="B126" s="82"/>
      <c r="C126" s="71"/>
      <c r="D126" s="82"/>
    </row>
    <row r="127" spans="2:4" s="12" customFormat="1" ht="23.25" customHeight="1">
      <c r="B127" s="82"/>
      <c r="C127" s="71"/>
      <c r="D127" s="82"/>
    </row>
    <row r="128" spans="2:4" s="12" customFormat="1" ht="23.25" customHeight="1">
      <c r="B128" s="82"/>
      <c r="C128" s="71"/>
      <c r="D128" s="82"/>
    </row>
    <row r="129" spans="2:4" s="12" customFormat="1" ht="23.25" customHeight="1">
      <c r="B129" s="82"/>
      <c r="C129" s="71"/>
      <c r="D129" s="82"/>
    </row>
    <row r="130" spans="2:4" s="12" customFormat="1" ht="23.25" customHeight="1">
      <c r="B130" s="82"/>
      <c r="C130" s="71"/>
      <c r="D130" s="82"/>
    </row>
    <row r="131" spans="2:4" s="12" customFormat="1" ht="23.25" customHeight="1">
      <c r="B131" s="82"/>
      <c r="C131" s="71"/>
      <c r="D131" s="82"/>
    </row>
    <row r="132" spans="2:4" s="12" customFormat="1" ht="23.25" customHeight="1">
      <c r="B132" s="82"/>
      <c r="C132" s="71"/>
      <c r="D132" s="82"/>
    </row>
    <row r="133" spans="2:4" s="12" customFormat="1" ht="23.25" customHeight="1">
      <c r="B133" s="82"/>
      <c r="C133" s="71"/>
      <c r="D133" s="82"/>
    </row>
    <row r="134" spans="2:4" s="12" customFormat="1" ht="23.25" customHeight="1">
      <c r="B134" s="82"/>
      <c r="C134" s="71"/>
      <c r="D134" s="82"/>
    </row>
    <row r="135" spans="2:4" s="12" customFormat="1" ht="23.25" customHeight="1">
      <c r="B135" s="82"/>
      <c r="C135" s="71"/>
      <c r="D135" s="82"/>
    </row>
    <row r="136" spans="2:4" s="12" customFormat="1" ht="23.25" customHeight="1">
      <c r="B136" s="82"/>
      <c r="C136" s="71"/>
      <c r="D136" s="82"/>
    </row>
    <row r="137" spans="2:4" s="12" customFormat="1" ht="23.25" customHeight="1">
      <c r="B137" s="82"/>
      <c r="C137" s="71"/>
      <c r="D137" s="82"/>
    </row>
    <row r="138" spans="2:4" s="12" customFormat="1" ht="23.25" customHeight="1">
      <c r="B138" s="82"/>
      <c r="C138" s="71"/>
      <c r="D138" s="82"/>
    </row>
    <row r="139" spans="2:4" s="12" customFormat="1" ht="23.25" customHeight="1">
      <c r="B139" s="82"/>
      <c r="C139" s="71"/>
      <c r="D139" s="82"/>
    </row>
    <row r="140" spans="2:4" s="12" customFormat="1" ht="23.25" customHeight="1">
      <c r="B140" s="82"/>
      <c r="C140" s="71"/>
      <c r="D140" s="82"/>
    </row>
    <row r="141" spans="2:4" s="12" customFormat="1" ht="23.25" customHeight="1">
      <c r="B141" s="82"/>
      <c r="C141" s="71"/>
      <c r="D141" s="82"/>
    </row>
    <row r="142" spans="2:4" s="12" customFormat="1" ht="23.25" customHeight="1">
      <c r="B142" s="82"/>
      <c r="C142" s="71"/>
      <c r="D142" s="82"/>
    </row>
    <row r="143" spans="2:4" s="12" customFormat="1" ht="23.25" customHeight="1">
      <c r="B143" s="82"/>
      <c r="C143" s="71"/>
      <c r="D143" s="82"/>
    </row>
    <row r="144" spans="2:4" s="12" customFormat="1" ht="23.25" customHeight="1">
      <c r="B144" s="82"/>
      <c r="C144" s="71"/>
      <c r="D144" s="82"/>
    </row>
    <row r="145" spans="2:4" s="12" customFormat="1" ht="23.25" customHeight="1">
      <c r="B145" s="82"/>
      <c r="C145" s="71"/>
      <c r="D145" s="82"/>
    </row>
    <row r="146" spans="2:4" s="12" customFormat="1" ht="23.25" customHeight="1">
      <c r="B146" s="82"/>
      <c r="C146" s="71"/>
      <c r="D146" s="82"/>
    </row>
    <row r="147" spans="2:4" s="12" customFormat="1" ht="23.25" customHeight="1">
      <c r="B147" s="82"/>
      <c r="C147" s="71"/>
      <c r="D147" s="82"/>
    </row>
    <row r="148" spans="2:4" s="12" customFormat="1" ht="23.25" customHeight="1">
      <c r="B148" s="82"/>
      <c r="C148" s="71"/>
      <c r="D148" s="82"/>
    </row>
    <row r="149" spans="2:4" s="12" customFormat="1" ht="23.25" customHeight="1">
      <c r="B149" s="82"/>
      <c r="C149" s="71"/>
      <c r="D149" s="82"/>
    </row>
    <row r="150" spans="2:4" s="12" customFormat="1" ht="23.25" customHeight="1">
      <c r="B150" s="82"/>
      <c r="C150" s="71"/>
      <c r="D150" s="82"/>
    </row>
    <row r="151" spans="2:4" s="12" customFormat="1" ht="23.25" customHeight="1">
      <c r="B151" s="82"/>
      <c r="C151" s="71"/>
      <c r="D151" s="82"/>
    </row>
    <row r="152" spans="2:4" s="12" customFormat="1" ht="23.25" customHeight="1">
      <c r="B152" s="82"/>
      <c r="C152" s="71"/>
      <c r="D152" s="82"/>
    </row>
    <row r="153" spans="2:4" s="12" customFormat="1" ht="23.25" customHeight="1">
      <c r="B153" s="82"/>
      <c r="C153" s="71"/>
      <c r="D153" s="82"/>
    </row>
    <row r="154" spans="2:4" s="12" customFormat="1" ht="23.25" customHeight="1">
      <c r="B154" s="82"/>
      <c r="C154" s="71"/>
      <c r="D154" s="82"/>
    </row>
    <row r="155" spans="2:4" s="12" customFormat="1" ht="23.25" customHeight="1">
      <c r="B155" s="82"/>
      <c r="C155" s="71"/>
      <c r="D155" s="82"/>
    </row>
    <row r="156" spans="2:4" s="12" customFormat="1" ht="23.25" customHeight="1">
      <c r="B156" s="82"/>
      <c r="C156" s="71"/>
      <c r="D156" s="82"/>
    </row>
    <row r="157" spans="2:4" s="12" customFormat="1" ht="23.25" customHeight="1">
      <c r="B157" s="82"/>
      <c r="C157" s="71"/>
      <c r="D157" s="82"/>
    </row>
    <row r="158" spans="2:4" s="12" customFormat="1" ht="23.25" customHeight="1">
      <c r="B158" s="82"/>
      <c r="C158" s="71"/>
      <c r="D158" s="82"/>
    </row>
    <row r="159" spans="2:4" s="12" customFormat="1" ht="23.25" customHeight="1">
      <c r="B159" s="82"/>
      <c r="C159" s="71"/>
      <c r="D159" s="82"/>
    </row>
    <row r="160" spans="2:4" s="12" customFormat="1" ht="23.25" customHeight="1">
      <c r="B160" s="82"/>
      <c r="C160" s="71"/>
      <c r="D160" s="82"/>
    </row>
    <row r="161" spans="2:4" s="12" customFormat="1" ht="23.25" customHeight="1">
      <c r="B161" s="82"/>
      <c r="C161" s="71"/>
      <c r="D161" s="82"/>
    </row>
    <row r="162" spans="2:4" s="12" customFormat="1" ht="23.25" customHeight="1">
      <c r="B162" s="82"/>
      <c r="C162" s="71"/>
      <c r="D162" s="82"/>
    </row>
    <row r="163" spans="2:4" s="12" customFormat="1" ht="23.25" customHeight="1">
      <c r="B163" s="82"/>
      <c r="C163" s="71"/>
      <c r="D163" s="82"/>
    </row>
    <row r="164" spans="2:4" s="12" customFormat="1" ht="23.25" customHeight="1">
      <c r="B164" s="82"/>
      <c r="C164" s="71"/>
      <c r="D164" s="82"/>
    </row>
    <row r="165" spans="2:4" s="12" customFormat="1" ht="23.25" customHeight="1">
      <c r="B165" s="82"/>
      <c r="C165" s="71"/>
      <c r="D165" s="82"/>
    </row>
    <row r="166" spans="2:4" s="12" customFormat="1" ht="23.25" customHeight="1">
      <c r="B166" s="82"/>
      <c r="C166" s="71"/>
      <c r="D166" s="82"/>
    </row>
    <row r="167" spans="2:4" s="12" customFormat="1" ht="23.25" customHeight="1">
      <c r="B167" s="82"/>
      <c r="C167" s="71"/>
      <c r="D167" s="82"/>
    </row>
    <row r="168" spans="2:4" s="12" customFormat="1" ht="23.25" customHeight="1">
      <c r="B168" s="82"/>
      <c r="C168" s="71"/>
      <c r="D168" s="82"/>
    </row>
    <row r="169" spans="2:4" s="12" customFormat="1" ht="23.25" customHeight="1">
      <c r="B169" s="82"/>
      <c r="C169" s="71"/>
      <c r="D169" s="82"/>
    </row>
    <row r="170" spans="2:4" s="12" customFormat="1" ht="23.25" customHeight="1">
      <c r="B170" s="82"/>
      <c r="C170" s="71"/>
      <c r="D170" s="82"/>
    </row>
    <row r="171" spans="2:4" s="12" customFormat="1" ht="23.25" customHeight="1">
      <c r="B171" s="82"/>
      <c r="C171" s="71"/>
      <c r="D171" s="82"/>
    </row>
    <row r="172" spans="2:4" s="12" customFormat="1" ht="23.25" customHeight="1">
      <c r="B172" s="82"/>
      <c r="C172" s="71"/>
      <c r="D172" s="82"/>
    </row>
    <row r="173" spans="2:4" s="12" customFormat="1" ht="23.25" customHeight="1">
      <c r="B173" s="82"/>
      <c r="C173" s="71"/>
      <c r="D173" s="82"/>
    </row>
    <row r="174" spans="2:4" s="12" customFormat="1" ht="23.25" customHeight="1">
      <c r="B174" s="82"/>
      <c r="C174" s="71"/>
      <c r="D174" s="82"/>
    </row>
    <row r="175" spans="2:4" s="12" customFormat="1" ht="23.25" customHeight="1">
      <c r="B175" s="82"/>
      <c r="C175" s="71"/>
      <c r="D175" s="82"/>
    </row>
    <row r="176" spans="2:4" s="12" customFormat="1" ht="23.25" customHeight="1">
      <c r="B176" s="82"/>
      <c r="C176" s="71"/>
      <c r="D176" s="82"/>
    </row>
    <row r="177" spans="2:4" s="12" customFormat="1" ht="23.25" customHeight="1">
      <c r="B177" s="82"/>
      <c r="C177" s="71"/>
      <c r="D177" s="82"/>
    </row>
    <row r="178" spans="2:4" s="12" customFormat="1" ht="23.25" customHeight="1">
      <c r="B178" s="82"/>
      <c r="C178" s="71"/>
      <c r="D178" s="82"/>
    </row>
    <row r="179" spans="2:4" s="12" customFormat="1" ht="23.25" customHeight="1">
      <c r="B179" s="82"/>
      <c r="C179" s="71"/>
      <c r="D179" s="82"/>
    </row>
    <row r="180" spans="2:4" s="12" customFormat="1" ht="23.25" customHeight="1">
      <c r="B180" s="82"/>
      <c r="C180" s="71"/>
      <c r="D180" s="82"/>
    </row>
  </sheetData>
  <autoFilter ref="A5:D29"/>
  <mergeCells count="3">
    <mergeCell ref="A1:D1"/>
    <mergeCell ref="A2:D2"/>
    <mergeCell ref="A3:D3"/>
  </mergeCells>
  <pageMargins left="0.79" right="0.11811023622047245" top="0.56000000000000005" bottom="0.45" header="0.31496062992125984" footer="0.11811023622047245"/>
  <pageSetup paperSize="9" orientation="landscape" r:id="rId1"/>
  <headerFooter>
    <oddFooter>&amp;CTrang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workbookViewId="0">
      <pane xSplit="2" ySplit="5" topLeftCell="C6" activePane="bottomRight" state="frozen"/>
      <selection activeCell="B36" sqref="B36"/>
      <selection pane="topRight" activeCell="B36" sqref="B36"/>
      <selection pane="bottomLeft" activeCell="B36" sqref="B36"/>
      <selection pane="bottomRight" activeCell="B43" sqref="B43"/>
    </sheetView>
  </sheetViews>
  <sheetFormatPr defaultRowHeight="15.75"/>
  <cols>
    <col min="1" max="1" width="10.140625" style="12" customWidth="1"/>
    <col min="2" max="2" width="72.7109375" style="82" customWidth="1"/>
    <col min="3" max="3" width="19.5703125" style="71" customWidth="1"/>
    <col min="4" max="4" width="28.85546875" style="82" customWidth="1"/>
    <col min="5" max="16384" width="9.140625" style="71"/>
  </cols>
  <sheetData>
    <row r="1" spans="1:4" s="60" customFormat="1" ht="23.25" customHeight="1">
      <c r="A1" s="435" t="s">
        <v>488</v>
      </c>
      <c r="B1" s="435"/>
      <c r="C1" s="435"/>
      <c r="D1" s="435"/>
    </row>
    <row r="2" spans="1:4" s="60" customFormat="1" ht="28.5" customHeight="1">
      <c r="A2" s="386" t="s">
        <v>149</v>
      </c>
      <c r="B2" s="386"/>
      <c r="C2" s="386"/>
      <c r="D2" s="386"/>
    </row>
    <row r="3" spans="1:4" s="60" customFormat="1" ht="18.75" customHeight="1">
      <c r="A3" s="387" t="s">
        <v>434</v>
      </c>
      <c r="B3" s="387"/>
      <c r="C3" s="387"/>
      <c r="D3" s="387"/>
    </row>
    <row r="4" spans="1:4" s="60" customFormat="1" ht="18" customHeight="1">
      <c r="A4" s="1"/>
      <c r="B4" s="62"/>
      <c r="D4" s="63"/>
    </row>
    <row r="5" spans="1:4" s="63" customFormat="1" ht="46.5" customHeight="1">
      <c r="A5" s="6" t="s">
        <v>1</v>
      </c>
      <c r="B5" s="6" t="s">
        <v>2</v>
      </c>
      <c r="C5" s="6" t="s">
        <v>3</v>
      </c>
      <c r="D5" s="6" t="s">
        <v>4</v>
      </c>
    </row>
    <row r="6" spans="1:4" s="72" customFormat="1" ht="24.75" customHeight="1">
      <c r="A6" s="221">
        <v>1</v>
      </c>
      <c r="B6" s="65" t="s">
        <v>150</v>
      </c>
      <c r="C6" s="222">
        <f>C7+C8+C9+C10+C14+C15+C16+C17+C18+C19+C20</f>
        <v>5600</v>
      </c>
      <c r="D6" s="65"/>
    </row>
    <row r="7" spans="1:4" ht="24.75" customHeight="1">
      <c r="A7" s="105" t="s">
        <v>129</v>
      </c>
      <c r="B7" s="16" t="s">
        <v>151</v>
      </c>
      <c r="C7" s="106">
        <v>1000</v>
      </c>
      <c r="D7" s="16"/>
    </row>
    <row r="8" spans="1:4" ht="33.75" customHeight="1">
      <c r="A8" s="105" t="s">
        <v>152</v>
      </c>
      <c r="B8" s="16" t="s">
        <v>153</v>
      </c>
      <c r="C8" s="106">
        <v>500</v>
      </c>
      <c r="D8" s="16"/>
    </row>
    <row r="9" spans="1:4" ht="24.75" customHeight="1">
      <c r="A9" s="105" t="s">
        <v>154</v>
      </c>
      <c r="B9" s="16" t="s">
        <v>155</v>
      </c>
      <c r="C9" s="106">
        <v>300</v>
      </c>
      <c r="D9" s="16"/>
    </row>
    <row r="10" spans="1:4" ht="24.75" customHeight="1">
      <c r="A10" s="105" t="s">
        <v>156</v>
      </c>
      <c r="B10" s="16" t="s">
        <v>157</v>
      </c>
      <c r="C10" s="106">
        <f>SUM(C11:C13)</f>
        <v>500</v>
      </c>
      <c r="D10" s="16"/>
    </row>
    <row r="11" spans="1:4" ht="31.5">
      <c r="A11" s="105" t="s">
        <v>30</v>
      </c>
      <c r="B11" s="16" t="s">
        <v>158</v>
      </c>
      <c r="C11" s="106">
        <v>200</v>
      </c>
      <c r="D11" s="16"/>
    </row>
    <row r="12" spans="1:4" ht="24.75" customHeight="1">
      <c r="A12" s="105" t="s">
        <v>30</v>
      </c>
      <c r="B12" s="16" t="s">
        <v>159</v>
      </c>
      <c r="C12" s="106">
        <v>100</v>
      </c>
      <c r="D12" s="16"/>
    </row>
    <row r="13" spans="1:4" ht="31.5">
      <c r="A13" s="105" t="s">
        <v>30</v>
      </c>
      <c r="B13" s="16" t="s">
        <v>160</v>
      </c>
      <c r="C13" s="106">
        <v>200</v>
      </c>
      <c r="D13" s="16"/>
    </row>
    <row r="14" spans="1:4" ht="33" customHeight="1">
      <c r="A14" s="105" t="s">
        <v>161</v>
      </c>
      <c r="B14" s="16" t="s">
        <v>162</v>
      </c>
      <c r="C14" s="106">
        <v>500</v>
      </c>
      <c r="D14" s="16"/>
    </row>
    <row r="15" spans="1:4" ht="33" customHeight="1">
      <c r="A15" s="105" t="s">
        <v>163</v>
      </c>
      <c r="B15" s="16" t="s">
        <v>164</v>
      </c>
      <c r="C15" s="106">
        <v>350</v>
      </c>
      <c r="D15" s="16"/>
    </row>
    <row r="16" spans="1:4" ht="26.25" customHeight="1">
      <c r="A16" s="105" t="s">
        <v>165</v>
      </c>
      <c r="B16" s="16" t="s">
        <v>166</v>
      </c>
      <c r="C16" s="106">
        <v>500</v>
      </c>
      <c r="D16" s="16"/>
    </row>
    <row r="17" spans="1:4" ht="31.5">
      <c r="A17" s="105" t="s">
        <v>167</v>
      </c>
      <c r="B17" s="16" t="s">
        <v>168</v>
      </c>
      <c r="C17" s="106">
        <v>1000</v>
      </c>
      <c r="D17" s="16"/>
    </row>
    <row r="18" spans="1:4" ht="24.75" customHeight="1">
      <c r="A18" s="105" t="s">
        <v>169</v>
      </c>
      <c r="B18" s="16" t="s">
        <v>170</v>
      </c>
      <c r="C18" s="106">
        <v>200</v>
      </c>
      <c r="D18" s="16"/>
    </row>
    <row r="19" spans="1:4" ht="31.5">
      <c r="A19" s="105" t="s">
        <v>171</v>
      </c>
      <c r="B19" s="16" t="s">
        <v>172</v>
      </c>
      <c r="C19" s="106">
        <v>500</v>
      </c>
      <c r="D19" s="16"/>
    </row>
    <row r="20" spans="1:4" ht="31.5">
      <c r="A20" s="105" t="s">
        <v>173</v>
      </c>
      <c r="B20" s="16" t="s">
        <v>174</v>
      </c>
      <c r="C20" s="106">
        <v>250</v>
      </c>
      <c r="D20" s="16"/>
    </row>
    <row r="21" spans="1:4" s="9" customFormat="1" ht="23.25" customHeight="1">
      <c r="A21" s="73">
        <v>2</v>
      </c>
      <c r="B21" s="15" t="s">
        <v>77</v>
      </c>
      <c r="C21" s="170">
        <f>+C22</f>
        <v>350</v>
      </c>
      <c r="D21" s="15"/>
    </row>
    <row r="22" spans="1:4" s="12" customFormat="1" ht="20.25" customHeight="1">
      <c r="A22" s="105" t="s">
        <v>30</v>
      </c>
      <c r="B22" s="16" t="s">
        <v>175</v>
      </c>
      <c r="C22" s="106">
        <v>350</v>
      </c>
      <c r="D22" s="16"/>
    </row>
    <row r="23" spans="1:4" s="9" customFormat="1" ht="23.25" customHeight="1">
      <c r="A23" s="73">
        <v>3</v>
      </c>
      <c r="B23" s="15" t="s">
        <v>176</v>
      </c>
      <c r="C23" s="170">
        <f>SUM(C24:C25)</f>
        <v>400</v>
      </c>
      <c r="D23" s="15"/>
    </row>
    <row r="24" spans="1:4" s="12" customFormat="1" ht="24" customHeight="1">
      <c r="A24" s="105" t="s">
        <v>30</v>
      </c>
      <c r="B24" s="16" t="s">
        <v>175</v>
      </c>
      <c r="C24" s="106">
        <v>100</v>
      </c>
      <c r="D24" s="16"/>
    </row>
    <row r="25" spans="1:4" s="12" customFormat="1" ht="34.5" customHeight="1">
      <c r="A25" s="105" t="s">
        <v>30</v>
      </c>
      <c r="B25" s="16" t="s">
        <v>177</v>
      </c>
      <c r="C25" s="106">
        <v>300</v>
      </c>
      <c r="D25" s="16"/>
    </row>
    <row r="26" spans="1:4" s="9" customFormat="1" ht="23.25" customHeight="1">
      <c r="A26" s="73">
        <v>4</v>
      </c>
      <c r="B26" s="15" t="s">
        <v>178</v>
      </c>
      <c r="C26" s="170">
        <f>C27</f>
        <v>100</v>
      </c>
      <c r="D26" s="15"/>
    </row>
    <row r="27" spans="1:4" s="12" customFormat="1" ht="24" customHeight="1">
      <c r="A27" s="105" t="s">
        <v>30</v>
      </c>
      <c r="B27" s="16" t="s">
        <v>175</v>
      </c>
      <c r="C27" s="106">
        <v>100</v>
      </c>
      <c r="D27" s="16"/>
    </row>
    <row r="28" spans="1:4" s="9" customFormat="1" ht="23.25" customHeight="1">
      <c r="A28" s="73">
        <v>5</v>
      </c>
      <c r="B28" s="15" t="s">
        <v>179</v>
      </c>
      <c r="C28" s="170">
        <f>C29</f>
        <v>100</v>
      </c>
      <c r="D28" s="15"/>
    </row>
    <row r="29" spans="1:4" s="12" customFormat="1" ht="33" customHeight="1">
      <c r="A29" s="105" t="s">
        <v>30</v>
      </c>
      <c r="B29" s="16" t="s">
        <v>180</v>
      </c>
      <c r="C29" s="106">
        <v>100</v>
      </c>
      <c r="D29" s="16"/>
    </row>
    <row r="30" spans="1:4" s="9" customFormat="1" ht="23.25" customHeight="1">
      <c r="A30" s="73">
        <v>6</v>
      </c>
      <c r="B30" s="15" t="s">
        <v>181</v>
      </c>
      <c r="C30" s="170">
        <f>C31</f>
        <v>100</v>
      </c>
      <c r="D30" s="15"/>
    </row>
    <row r="31" spans="1:4" s="12" customFormat="1" ht="36.75" customHeight="1">
      <c r="A31" s="105" t="s">
        <v>30</v>
      </c>
      <c r="B31" s="16" t="s">
        <v>182</v>
      </c>
      <c r="C31" s="106">
        <v>100</v>
      </c>
      <c r="D31" s="16"/>
    </row>
    <row r="32" spans="1:4" s="9" customFormat="1" ht="23.25" customHeight="1">
      <c r="A32" s="73">
        <v>7</v>
      </c>
      <c r="B32" s="15" t="s">
        <v>60</v>
      </c>
      <c r="C32" s="170">
        <f>C33</f>
        <v>100</v>
      </c>
      <c r="D32" s="15"/>
    </row>
    <row r="33" spans="1:4" s="12" customFormat="1" ht="36.75" customHeight="1">
      <c r="A33" s="105" t="s">
        <v>30</v>
      </c>
      <c r="B33" s="16" t="s">
        <v>183</v>
      </c>
      <c r="C33" s="106">
        <v>100</v>
      </c>
      <c r="D33" s="16"/>
    </row>
    <row r="34" spans="1:4" s="9" customFormat="1" ht="23.25" customHeight="1">
      <c r="A34" s="73">
        <v>8</v>
      </c>
      <c r="B34" s="15" t="s">
        <v>184</v>
      </c>
      <c r="C34" s="170">
        <f>C35</f>
        <v>500</v>
      </c>
      <c r="D34" s="15"/>
    </row>
    <row r="35" spans="1:4" s="12" customFormat="1" ht="23.25" customHeight="1">
      <c r="A35" s="105" t="s">
        <v>30</v>
      </c>
      <c r="B35" s="16" t="s">
        <v>185</v>
      </c>
      <c r="C35" s="106">
        <v>500</v>
      </c>
      <c r="D35" s="16"/>
    </row>
    <row r="36" spans="1:4" s="9" customFormat="1" ht="23.25" customHeight="1">
      <c r="A36" s="73">
        <v>9</v>
      </c>
      <c r="B36" s="15" t="s">
        <v>141</v>
      </c>
      <c r="C36" s="170">
        <f>C37</f>
        <v>250</v>
      </c>
      <c r="D36" s="15"/>
    </row>
    <row r="37" spans="1:4" s="12" customFormat="1" ht="23.25" customHeight="1">
      <c r="A37" s="105" t="s">
        <v>112</v>
      </c>
      <c r="B37" s="16" t="s">
        <v>145</v>
      </c>
      <c r="C37" s="106">
        <f>C38</f>
        <v>250</v>
      </c>
      <c r="D37" s="16"/>
    </row>
    <row r="38" spans="1:4" s="12" customFormat="1" ht="31.5">
      <c r="A38" s="105" t="s">
        <v>30</v>
      </c>
      <c r="B38" s="16" t="s">
        <v>186</v>
      </c>
      <c r="C38" s="106">
        <v>250</v>
      </c>
      <c r="D38" s="200"/>
    </row>
    <row r="39" spans="1:4" s="9" customFormat="1" ht="24.75" customHeight="1">
      <c r="A39" s="73">
        <v>10</v>
      </c>
      <c r="B39" s="15" t="s">
        <v>98</v>
      </c>
      <c r="C39" s="170">
        <f>C40</f>
        <v>250</v>
      </c>
      <c r="D39" s="83"/>
    </row>
    <row r="40" spans="1:4" s="12" customFormat="1" ht="24.75" customHeight="1">
      <c r="A40" s="105" t="s">
        <v>116</v>
      </c>
      <c r="B40" s="16" t="s">
        <v>187</v>
      </c>
      <c r="C40" s="106">
        <f>C41</f>
        <v>250</v>
      </c>
      <c r="D40" s="200"/>
    </row>
    <row r="41" spans="1:4" s="12" customFormat="1" ht="31.5">
      <c r="A41" s="105" t="s">
        <v>30</v>
      </c>
      <c r="B41" s="16" t="s">
        <v>186</v>
      </c>
      <c r="C41" s="106">
        <v>250</v>
      </c>
      <c r="D41" s="200"/>
    </row>
    <row r="42" spans="1:4" s="9" customFormat="1" ht="26.25" customHeight="1">
      <c r="A42" s="73">
        <v>11</v>
      </c>
      <c r="B42" s="15" t="s">
        <v>433</v>
      </c>
      <c r="C42" s="170">
        <v>3000</v>
      </c>
      <c r="D42" s="200" t="s">
        <v>447</v>
      </c>
    </row>
    <row r="43" spans="1:4" s="12" customFormat="1" ht="27" customHeight="1">
      <c r="A43" s="223">
        <v>12</v>
      </c>
      <c r="B43" s="198" t="s">
        <v>448</v>
      </c>
      <c r="C43" s="224">
        <v>3500</v>
      </c>
      <c r="D43" s="203"/>
    </row>
    <row r="44" spans="1:4" s="9" customFormat="1" ht="23.25" customHeight="1">
      <c r="A44" s="78"/>
      <c r="B44" s="79" t="s">
        <v>188</v>
      </c>
      <c r="C44" s="80">
        <f>C6+C21+C23+C26+C28+C30+C32+C34+C36+C39+C42+C43</f>
        <v>14250</v>
      </c>
      <c r="D44" s="84"/>
    </row>
    <row r="45" spans="1:4" s="12" customFormat="1" ht="23.25" customHeight="1">
      <c r="B45" s="82"/>
      <c r="C45" s="71"/>
      <c r="D45" s="82"/>
    </row>
    <row r="46" spans="1:4" s="12" customFormat="1" ht="23.25" customHeight="1">
      <c r="B46" s="82"/>
      <c r="C46" s="218" t="s">
        <v>446</v>
      </c>
      <c r="D46" s="82"/>
    </row>
    <row r="47" spans="1:4" s="12" customFormat="1" ht="23.25" customHeight="1">
      <c r="B47" s="82"/>
      <c r="C47" s="71"/>
      <c r="D47" s="82"/>
    </row>
    <row r="48" spans="1:4" s="12" customFormat="1" ht="23.25" customHeight="1">
      <c r="B48" s="82"/>
      <c r="C48" s="71"/>
      <c r="D48" s="82"/>
    </row>
    <row r="49" spans="2:4" s="12" customFormat="1" ht="23.25" customHeight="1">
      <c r="B49" s="82"/>
      <c r="C49" s="71"/>
      <c r="D49" s="82"/>
    </row>
    <row r="50" spans="2:4" s="12" customFormat="1" ht="23.25" customHeight="1">
      <c r="B50" s="82"/>
      <c r="C50" s="71"/>
      <c r="D50" s="82"/>
    </row>
    <row r="51" spans="2:4" s="12" customFormat="1" ht="23.25" customHeight="1">
      <c r="B51" s="82"/>
      <c r="C51" s="71"/>
      <c r="D51" s="82"/>
    </row>
    <row r="52" spans="2:4" s="12" customFormat="1" ht="23.25" customHeight="1">
      <c r="B52" s="82"/>
      <c r="C52" s="71"/>
      <c r="D52" s="82"/>
    </row>
    <row r="53" spans="2:4" s="12" customFormat="1" ht="23.25" customHeight="1">
      <c r="B53" s="82"/>
      <c r="C53" s="71"/>
      <c r="D53" s="82"/>
    </row>
    <row r="54" spans="2:4" s="12" customFormat="1" ht="23.25" customHeight="1">
      <c r="B54" s="82"/>
      <c r="C54" s="71"/>
      <c r="D54" s="82"/>
    </row>
    <row r="55" spans="2:4" s="12" customFormat="1" ht="23.25" customHeight="1">
      <c r="B55" s="82"/>
      <c r="C55" s="71"/>
      <c r="D55" s="82"/>
    </row>
    <row r="56" spans="2:4" s="12" customFormat="1" ht="23.25" customHeight="1">
      <c r="B56" s="82"/>
      <c r="C56" s="71"/>
      <c r="D56" s="82"/>
    </row>
    <row r="57" spans="2:4" s="12" customFormat="1" ht="23.25" customHeight="1">
      <c r="B57" s="82"/>
      <c r="C57" s="71"/>
      <c r="D57" s="82"/>
    </row>
    <row r="58" spans="2:4" s="12" customFormat="1" ht="23.25" customHeight="1">
      <c r="B58" s="82"/>
      <c r="C58" s="71"/>
      <c r="D58" s="82"/>
    </row>
    <row r="59" spans="2:4" s="12" customFormat="1" ht="23.25" customHeight="1">
      <c r="B59" s="82"/>
      <c r="C59" s="71"/>
      <c r="D59" s="82"/>
    </row>
    <row r="60" spans="2:4" s="12" customFormat="1" ht="23.25" customHeight="1">
      <c r="B60" s="82"/>
      <c r="C60" s="71"/>
      <c r="D60" s="82"/>
    </row>
    <row r="61" spans="2:4" s="12" customFormat="1" ht="23.25" customHeight="1">
      <c r="B61" s="82"/>
      <c r="C61" s="71"/>
      <c r="D61" s="82"/>
    </row>
    <row r="62" spans="2:4" s="12" customFormat="1" ht="23.25" customHeight="1">
      <c r="B62" s="82"/>
      <c r="C62" s="71"/>
      <c r="D62" s="82"/>
    </row>
    <row r="63" spans="2:4" s="12" customFormat="1" ht="23.25" customHeight="1">
      <c r="B63" s="82"/>
      <c r="C63" s="71"/>
      <c r="D63" s="82"/>
    </row>
    <row r="64" spans="2:4" s="12" customFormat="1" ht="23.25" customHeight="1">
      <c r="B64" s="82"/>
      <c r="C64" s="71"/>
      <c r="D64" s="82"/>
    </row>
    <row r="65" spans="2:4" s="12" customFormat="1" ht="23.25" customHeight="1">
      <c r="B65" s="82"/>
      <c r="C65" s="71"/>
      <c r="D65" s="82"/>
    </row>
    <row r="66" spans="2:4" s="12" customFormat="1" ht="23.25" customHeight="1">
      <c r="B66" s="82"/>
      <c r="C66" s="71"/>
      <c r="D66" s="82"/>
    </row>
    <row r="67" spans="2:4" s="12" customFormat="1" ht="23.25" customHeight="1">
      <c r="B67" s="82"/>
      <c r="C67" s="71"/>
      <c r="D67" s="82"/>
    </row>
    <row r="68" spans="2:4" s="12" customFormat="1" ht="23.25" customHeight="1">
      <c r="B68" s="82"/>
      <c r="C68" s="71"/>
      <c r="D68" s="82"/>
    </row>
    <row r="69" spans="2:4" s="12" customFormat="1" ht="23.25" customHeight="1">
      <c r="B69" s="82"/>
      <c r="C69" s="71"/>
      <c r="D69" s="82"/>
    </row>
    <row r="70" spans="2:4" s="12" customFormat="1" ht="23.25" customHeight="1">
      <c r="B70" s="82"/>
      <c r="C70" s="71"/>
      <c r="D70" s="82"/>
    </row>
    <row r="71" spans="2:4" s="12" customFormat="1" ht="23.25" customHeight="1">
      <c r="B71" s="82"/>
      <c r="C71" s="71"/>
      <c r="D71" s="82"/>
    </row>
    <row r="72" spans="2:4" s="12" customFormat="1" ht="23.25" customHeight="1">
      <c r="B72" s="82"/>
      <c r="C72" s="71"/>
      <c r="D72" s="82"/>
    </row>
    <row r="73" spans="2:4" s="12" customFormat="1" ht="23.25" customHeight="1">
      <c r="B73" s="82"/>
      <c r="C73" s="71"/>
      <c r="D73" s="82"/>
    </row>
    <row r="74" spans="2:4" s="12" customFormat="1" ht="23.25" customHeight="1">
      <c r="B74" s="82"/>
      <c r="C74" s="71"/>
      <c r="D74" s="82"/>
    </row>
    <row r="75" spans="2:4" s="12" customFormat="1" ht="23.25" customHeight="1">
      <c r="B75" s="82"/>
      <c r="C75" s="71"/>
      <c r="D75" s="82"/>
    </row>
    <row r="76" spans="2:4" s="12" customFormat="1" ht="23.25" customHeight="1">
      <c r="B76" s="82"/>
      <c r="C76" s="71"/>
      <c r="D76" s="82"/>
    </row>
    <row r="77" spans="2:4" s="12" customFormat="1" ht="23.25" customHeight="1">
      <c r="B77" s="82"/>
      <c r="C77" s="71"/>
      <c r="D77" s="82"/>
    </row>
    <row r="78" spans="2:4" s="12" customFormat="1" ht="23.25" customHeight="1">
      <c r="B78" s="82"/>
      <c r="C78" s="71"/>
      <c r="D78" s="82"/>
    </row>
    <row r="79" spans="2:4" s="12" customFormat="1" ht="23.25" customHeight="1">
      <c r="B79" s="82"/>
      <c r="C79" s="71"/>
      <c r="D79" s="82"/>
    </row>
    <row r="80" spans="2:4" s="12" customFormat="1" ht="23.25" customHeight="1">
      <c r="B80" s="82"/>
      <c r="C80" s="71"/>
      <c r="D80" s="82"/>
    </row>
    <row r="81" spans="2:4" s="12" customFormat="1" ht="23.25" customHeight="1">
      <c r="B81" s="82"/>
      <c r="C81" s="71"/>
      <c r="D81" s="82"/>
    </row>
    <row r="82" spans="2:4" s="12" customFormat="1" ht="23.25" customHeight="1">
      <c r="B82" s="82"/>
      <c r="C82" s="71"/>
      <c r="D82" s="82"/>
    </row>
    <row r="83" spans="2:4" s="12" customFormat="1" ht="23.25" customHeight="1">
      <c r="B83" s="82"/>
      <c r="C83" s="71"/>
      <c r="D83" s="82"/>
    </row>
    <row r="84" spans="2:4" s="12" customFormat="1" ht="23.25" customHeight="1">
      <c r="B84" s="82"/>
      <c r="C84" s="71"/>
      <c r="D84" s="82"/>
    </row>
    <row r="85" spans="2:4" s="12" customFormat="1" ht="23.25" customHeight="1">
      <c r="B85" s="82"/>
      <c r="C85" s="71"/>
      <c r="D85" s="82"/>
    </row>
    <row r="86" spans="2:4" s="12" customFormat="1" ht="23.25" customHeight="1">
      <c r="B86" s="82"/>
      <c r="C86" s="71"/>
      <c r="D86" s="82"/>
    </row>
    <row r="87" spans="2:4" s="12" customFormat="1" ht="23.25" customHeight="1">
      <c r="B87" s="82"/>
      <c r="C87" s="71"/>
      <c r="D87" s="82"/>
    </row>
    <row r="88" spans="2:4" s="12" customFormat="1" ht="23.25" customHeight="1">
      <c r="B88" s="82"/>
      <c r="C88" s="71"/>
      <c r="D88" s="82"/>
    </row>
    <row r="89" spans="2:4" s="12" customFormat="1" ht="23.25" customHeight="1">
      <c r="B89" s="82"/>
      <c r="C89" s="71"/>
      <c r="D89" s="82"/>
    </row>
    <row r="90" spans="2:4" s="12" customFormat="1" ht="23.25" customHeight="1">
      <c r="B90" s="82"/>
      <c r="C90" s="71"/>
      <c r="D90" s="82"/>
    </row>
    <row r="91" spans="2:4" s="12" customFormat="1" ht="23.25" customHeight="1">
      <c r="B91" s="82"/>
      <c r="C91" s="71"/>
      <c r="D91" s="82"/>
    </row>
    <row r="92" spans="2:4" s="12" customFormat="1" ht="23.25" customHeight="1">
      <c r="B92" s="82"/>
      <c r="C92" s="71"/>
      <c r="D92" s="82"/>
    </row>
    <row r="93" spans="2:4" s="12" customFormat="1" ht="23.25" customHeight="1">
      <c r="B93" s="82"/>
      <c r="C93" s="71"/>
      <c r="D93" s="82"/>
    </row>
    <row r="94" spans="2:4" s="12" customFormat="1" ht="23.25" customHeight="1">
      <c r="B94" s="82"/>
      <c r="C94" s="71"/>
      <c r="D94" s="82"/>
    </row>
    <row r="95" spans="2:4" s="12" customFormat="1" ht="23.25" customHeight="1">
      <c r="B95" s="82"/>
      <c r="C95" s="71"/>
      <c r="D95" s="82"/>
    </row>
    <row r="96" spans="2:4" s="12" customFormat="1" ht="23.25" customHeight="1">
      <c r="B96" s="82"/>
      <c r="C96" s="71"/>
      <c r="D96" s="82"/>
    </row>
    <row r="97" spans="2:4" s="12" customFormat="1" ht="23.25" customHeight="1">
      <c r="B97" s="82"/>
      <c r="C97" s="71"/>
      <c r="D97" s="82"/>
    </row>
    <row r="98" spans="2:4" s="12" customFormat="1" ht="23.25" customHeight="1">
      <c r="B98" s="82"/>
      <c r="C98" s="71"/>
      <c r="D98" s="82"/>
    </row>
    <row r="99" spans="2:4" s="12" customFormat="1" ht="23.25" customHeight="1">
      <c r="B99" s="82"/>
      <c r="C99" s="71"/>
      <c r="D99" s="82"/>
    </row>
    <row r="100" spans="2:4" s="12" customFormat="1" ht="23.25" customHeight="1">
      <c r="B100" s="82"/>
      <c r="C100" s="71"/>
      <c r="D100" s="82"/>
    </row>
    <row r="101" spans="2:4" s="12" customFormat="1" ht="23.25" customHeight="1">
      <c r="B101" s="82"/>
      <c r="C101" s="71"/>
      <c r="D101" s="82"/>
    </row>
    <row r="102" spans="2:4" s="12" customFormat="1" ht="23.25" customHeight="1">
      <c r="B102" s="82"/>
      <c r="C102" s="71"/>
      <c r="D102" s="82"/>
    </row>
    <row r="103" spans="2:4" s="12" customFormat="1" ht="23.25" customHeight="1">
      <c r="B103" s="82"/>
      <c r="C103" s="71"/>
      <c r="D103" s="82"/>
    </row>
    <row r="104" spans="2:4" s="12" customFormat="1" ht="23.25" customHeight="1">
      <c r="B104" s="82"/>
      <c r="C104" s="71"/>
      <c r="D104" s="82"/>
    </row>
    <row r="105" spans="2:4" s="12" customFormat="1" ht="23.25" customHeight="1">
      <c r="B105" s="82"/>
      <c r="C105" s="71"/>
      <c r="D105" s="82"/>
    </row>
    <row r="106" spans="2:4" s="12" customFormat="1" ht="23.25" customHeight="1">
      <c r="B106" s="82"/>
      <c r="C106" s="71"/>
      <c r="D106" s="82"/>
    </row>
    <row r="107" spans="2:4" s="12" customFormat="1" ht="23.25" customHeight="1">
      <c r="B107" s="82"/>
      <c r="C107" s="71"/>
      <c r="D107" s="82"/>
    </row>
    <row r="108" spans="2:4" s="12" customFormat="1" ht="23.25" customHeight="1">
      <c r="B108" s="82"/>
      <c r="C108" s="71"/>
      <c r="D108" s="82"/>
    </row>
    <row r="109" spans="2:4" s="12" customFormat="1" ht="23.25" customHeight="1">
      <c r="B109" s="82"/>
      <c r="C109" s="71"/>
      <c r="D109" s="82"/>
    </row>
    <row r="110" spans="2:4" s="12" customFormat="1" ht="23.25" customHeight="1">
      <c r="B110" s="82"/>
      <c r="C110" s="71"/>
      <c r="D110" s="82"/>
    </row>
    <row r="111" spans="2:4" s="12" customFormat="1" ht="23.25" customHeight="1">
      <c r="B111" s="82"/>
      <c r="C111" s="71"/>
      <c r="D111" s="82"/>
    </row>
    <row r="112" spans="2:4" s="12" customFormat="1" ht="23.25" customHeight="1">
      <c r="B112" s="82"/>
      <c r="C112" s="71"/>
      <c r="D112" s="82"/>
    </row>
    <row r="113" spans="2:4" s="12" customFormat="1" ht="23.25" customHeight="1">
      <c r="B113" s="82"/>
      <c r="C113" s="71"/>
      <c r="D113" s="82"/>
    </row>
    <row r="114" spans="2:4" s="12" customFormat="1" ht="23.25" customHeight="1">
      <c r="B114" s="82"/>
      <c r="C114" s="71"/>
      <c r="D114" s="82"/>
    </row>
    <row r="115" spans="2:4" s="12" customFormat="1" ht="23.25" customHeight="1">
      <c r="B115" s="82"/>
      <c r="C115" s="71"/>
      <c r="D115" s="82"/>
    </row>
    <row r="116" spans="2:4" s="12" customFormat="1" ht="23.25" customHeight="1">
      <c r="B116" s="82"/>
      <c r="C116" s="71"/>
      <c r="D116" s="82"/>
    </row>
    <row r="117" spans="2:4" s="12" customFormat="1" ht="23.25" customHeight="1">
      <c r="B117" s="82"/>
      <c r="C117" s="71"/>
      <c r="D117" s="82"/>
    </row>
    <row r="118" spans="2:4" s="12" customFormat="1" ht="23.25" customHeight="1">
      <c r="B118" s="82"/>
      <c r="C118" s="71"/>
      <c r="D118" s="82"/>
    </row>
    <row r="119" spans="2:4" s="12" customFormat="1" ht="23.25" customHeight="1">
      <c r="B119" s="82"/>
      <c r="C119" s="71"/>
      <c r="D119" s="82"/>
    </row>
    <row r="120" spans="2:4" s="12" customFormat="1" ht="23.25" customHeight="1">
      <c r="B120" s="82"/>
      <c r="C120" s="71"/>
      <c r="D120" s="82"/>
    </row>
    <row r="121" spans="2:4" s="12" customFormat="1" ht="23.25" customHeight="1">
      <c r="B121" s="82"/>
      <c r="C121" s="71"/>
      <c r="D121" s="82"/>
    </row>
    <row r="122" spans="2:4" s="12" customFormat="1" ht="23.25" customHeight="1">
      <c r="B122" s="82"/>
      <c r="C122" s="71"/>
      <c r="D122" s="82"/>
    </row>
    <row r="123" spans="2:4" s="12" customFormat="1" ht="23.25" customHeight="1">
      <c r="B123" s="82"/>
      <c r="C123" s="71"/>
      <c r="D123" s="82"/>
    </row>
    <row r="124" spans="2:4" s="12" customFormat="1" ht="23.25" customHeight="1">
      <c r="B124" s="82"/>
      <c r="C124" s="71"/>
      <c r="D124" s="82"/>
    </row>
    <row r="125" spans="2:4" s="12" customFormat="1" ht="23.25" customHeight="1">
      <c r="B125" s="82"/>
      <c r="C125" s="71"/>
      <c r="D125" s="82"/>
    </row>
    <row r="126" spans="2:4" s="12" customFormat="1" ht="23.25" customHeight="1">
      <c r="B126" s="82"/>
      <c r="C126" s="71"/>
      <c r="D126" s="82"/>
    </row>
    <row r="127" spans="2:4" s="12" customFormat="1" ht="23.25" customHeight="1">
      <c r="B127" s="82"/>
      <c r="C127" s="71"/>
      <c r="D127" s="82"/>
    </row>
    <row r="128" spans="2:4" s="12" customFormat="1" ht="23.25" customHeight="1">
      <c r="B128" s="82"/>
      <c r="C128" s="71"/>
      <c r="D128" s="82"/>
    </row>
    <row r="129" spans="2:4" s="12" customFormat="1" ht="23.25" customHeight="1">
      <c r="B129" s="82"/>
      <c r="C129" s="71"/>
      <c r="D129" s="82"/>
    </row>
    <row r="130" spans="2:4" s="12" customFormat="1" ht="23.25" customHeight="1">
      <c r="B130" s="82"/>
      <c r="C130" s="71"/>
      <c r="D130" s="82"/>
    </row>
    <row r="131" spans="2:4" s="12" customFormat="1" ht="23.25" customHeight="1">
      <c r="B131" s="82"/>
      <c r="C131" s="71"/>
      <c r="D131" s="82"/>
    </row>
    <row r="132" spans="2:4" s="12" customFormat="1" ht="23.25" customHeight="1">
      <c r="B132" s="82"/>
      <c r="C132" s="71"/>
      <c r="D132" s="82"/>
    </row>
    <row r="133" spans="2:4" s="12" customFormat="1" ht="23.25" customHeight="1">
      <c r="B133" s="82"/>
      <c r="C133" s="71"/>
      <c r="D133" s="82"/>
    </row>
    <row r="134" spans="2:4" s="12" customFormat="1" ht="23.25" customHeight="1">
      <c r="B134" s="82"/>
      <c r="C134" s="71"/>
      <c r="D134" s="82"/>
    </row>
    <row r="135" spans="2:4" s="12" customFormat="1" ht="23.25" customHeight="1">
      <c r="B135" s="82"/>
      <c r="C135" s="71"/>
      <c r="D135" s="82"/>
    </row>
    <row r="136" spans="2:4" s="12" customFormat="1" ht="23.25" customHeight="1">
      <c r="B136" s="82"/>
      <c r="C136" s="71"/>
      <c r="D136" s="82"/>
    </row>
    <row r="137" spans="2:4" s="12" customFormat="1" ht="23.25" customHeight="1">
      <c r="B137" s="82"/>
      <c r="C137" s="71"/>
      <c r="D137" s="82"/>
    </row>
    <row r="138" spans="2:4" s="12" customFormat="1" ht="23.25" customHeight="1">
      <c r="B138" s="82"/>
      <c r="C138" s="71"/>
      <c r="D138" s="82"/>
    </row>
    <row r="139" spans="2:4" s="12" customFormat="1" ht="23.25" customHeight="1">
      <c r="B139" s="82"/>
      <c r="C139" s="71"/>
      <c r="D139" s="82"/>
    </row>
    <row r="140" spans="2:4" s="12" customFormat="1" ht="23.25" customHeight="1">
      <c r="B140" s="82"/>
      <c r="C140" s="71"/>
      <c r="D140" s="82"/>
    </row>
    <row r="141" spans="2:4" s="12" customFormat="1" ht="23.25" customHeight="1">
      <c r="B141" s="82"/>
      <c r="C141" s="71"/>
      <c r="D141" s="82"/>
    </row>
    <row r="142" spans="2:4" s="12" customFormat="1" ht="23.25" customHeight="1">
      <c r="B142" s="82"/>
      <c r="C142" s="71"/>
      <c r="D142" s="82"/>
    </row>
    <row r="143" spans="2:4" s="12" customFormat="1" ht="23.25" customHeight="1">
      <c r="B143" s="82"/>
      <c r="C143" s="71"/>
      <c r="D143" s="82"/>
    </row>
    <row r="144" spans="2:4" s="12" customFormat="1" ht="23.25" customHeight="1">
      <c r="B144" s="82"/>
      <c r="C144" s="71"/>
      <c r="D144" s="82"/>
    </row>
    <row r="145" spans="2:4" s="12" customFormat="1" ht="23.25" customHeight="1">
      <c r="B145" s="82"/>
      <c r="C145" s="71"/>
      <c r="D145" s="82"/>
    </row>
    <row r="146" spans="2:4" s="12" customFormat="1" ht="23.25" customHeight="1">
      <c r="B146" s="82"/>
      <c r="C146" s="71"/>
      <c r="D146" s="82"/>
    </row>
    <row r="147" spans="2:4" s="12" customFormat="1" ht="23.25" customHeight="1">
      <c r="B147" s="82"/>
      <c r="C147" s="71"/>
      <c r="D147" s="82"/>
    </row>
    <row r="148" spans="2:4" s="12" customFormat="1" ht="23.25" customHeight="1">
      <c r="B148" s="82"/>
      <c r="C148" s="71"/>
      <c r="D148" s="82"/>
    </row>
    <row r="149" spans="2:4" s="12" customFormat="1" ht="23.25" customHeight="1">
      <c r="B149" s="82"/>
      <c r="C149" s="71"/>
      <c r="D149" s="82"/>
    </row>
    <row r="150" spans="2:4" s="12" customFormat="1" ht="23.25" customHeight="1">
      <c r="B150" s="82"/>
      <c r="C150" s="71"/>
      <c r="D150" s="82"/>
    </row>
    <row r="151" spans="2:4" s="12" customFormat="1" ht="23.25" customHeight="1">
      <c r="B151" s="82"/>
      <c r="C151" s="71"/>
      <c r="D151" s="82"/>
    </row>
    <row r="152" spans="2:4" s="12" customFormat="1" ht="23.25" customHeight="1">
      <c r="B152" s="82"/>
      <c r="C152" s="71"/>
      <c r="D152" s="82"/>
    </row>
    <row r="153" spans="2:4" s="12" customFormat="1" ht="23.25" customHeight="1">
      <c r="B153" s="82"/>
      <c r="C153" s="71"/>
      <c r="D153" s="82"/>
    </row>
    <row r="154" spans="2:4" s="12" customFormat="1" ht="23.25" customHeight="1">
      <c r="B154" s="82"/>
      <c r="C154" s="71"/>
      <c r="D154" s="82"/>
    </row>
    <row r="155" spans="2:4" s="12" customFormat="1" ht="23.25" customHeight="1">
      <c r="B155" s="82"/>
      <c r="C155" s="71"/>
      <c r="D155" s="82"/>
    </row>
    <row r="156" spans="2:4" s="12" customFormat="1" ht="23.25" customHeight="1">
      <c r="B156" s="82"/>
      <c r="C156" s="71"/>
      <c r="D156" s="82"/>
    </row>
    <row r="157" spans="2:4" s="12" customFormat="1" ht="23.25" customHeight="1">
      <c r="B157" s="82"/>
      <c r="C157" s="71"/>
      <c r="D157" s="82"/>
    </row>
    <row r="158" spans="2:4" s="12" customFormat="1" ht="23.25" customHeight="1">
      <c r="B158" s="82"/>
      <c r="C158" s="71"/>
      <c r="D158" s="82"/>
    </row>
    <row r="159" spans="2:4" s="12" customFormat="1" ht="23.25" customHeight="1">
      <c r="B159" s="82"/>
      <c r="C159" s="71"/>
      <c r="D159" s="82"/>
    </row>
    <row r="160" spans="2:4" s="12" customFormat="1" ht="23.25" customHeight="1">
      <c r="B160" s="82"/>
      <c r="C160" s="71"/>
      <c r="D160" s="82"/>
    </row>
    <row r="161" spans="2:4" s="12" customFormat="1" ht="23.25" customHeight="1">
      <c r="B161" s="82"/>
      <c r="C161" s="71"/>
      <c r="D161" s="82"/>
    </row>
    <row r="162" spans="2:4" s="12" customFormat="1" ht="23.25" customHeight="1">
      <c r="B162" s="82"/>
      <c r="C162" s="71"/>
      <c r="D162" s="82"/>
    </row>
    <row r="163" spans="2:4" s="12" customFormat="1" ht="23.25" customHeight="1">
      <c r="B163" s="82"/>
      <c r="C163" s="71"/>
      <c r="D163" s="82"/>
    </row>
    <row r="164" spans="2:4" s="12" customFormat="1" ht="23.25" customHeight="1">
      <c r="B164" s="82"/>
      <c r="C164" s="71"/>
      <c r="D164" s="82"/>
    </row>
    <row r="165" spans="2:4" s="12" customFormat="1" ht="23.25" customHeight="1">
      <c r="B165" s="82"/>
      <c r="C165" s="71"/>
      <c r="D165" s="82"/>
    </row>
    <row r="166" spans="2:4" s="12" customFormat="1" ht="23.25" customHeight="1">
      <c r="B166" s="82"/>
      <c r="C166" s="71"/>
      <c r="D166" s="82"/>
    </row>
    <row r="167" spans="2:4" s="12" customFormat="1" ht="23.25" customHeight="1">
      <c r="B167" s="82"/>
      <c r="C167" s="71"/>
      <c r="D167" s="82"/>
    </row>
    <row r="168" spans="2:4" s="12" customFormat="1" ht="23.25" customHeight="1">
      <c r="B168" s="82"/>
      <c r="C168" s="71"/>
      <c r="D168" s="82"/>
    </row>
    <row r="169" spans="2:4" s="12" customFormat="1" ht="23.25" customHeight="1">
      <c r="B169" s="82"/>
      <c r="C169" s="71"/>
      <c r="D169" s="82"/>
    </row>
    <row r="170" spans="2:4" s="12" customFormat="1" ht="23.25" customHeight="1">
      <c r="B170" s="82"/>
      <c r="C170" s="71"/>
      <c r="D170" s="82"/>
    </row>
  </sheetData>
  <autoFilter ref="A5:D44"/>
  <mergeCells count="3">
    <mergeCell ref="A1:D1"/>
    <mergeCell ref="A2:D2"/>
    <mergeCell ref="A3:D3"/>
  </mergeCells>
  <pageMargins left="0.70866141732283472" right="0.11811023622047245" top="0.55000000000000004" bottom="0.43307086614173229" header="0.31496062992125984" footer="0.11811023622047245"/>
  <pageSetup paperSize="9" orientation="landscape" r:id="rId1"/>
  <headerFooter>
    <oddFooter>&amp;CTrang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PLI </vt:lpstr>
      <vt:lpstr>PL I.01</vt:lpstr>
      <vt:lpstr>PL I.01A</vt:lpstr>
      <vt:lpstr>PL I.01B</vt:lpstr>
      <vt:lpstr>PL I.02</vt:lpstr>
      <vt:lpstr>PL I.03</vt:lpstr>
      <vt:lpstr>PL I.04</vt:lpstr>
      <vt:lpstr>PL I.05</vt:lpstr>
      <vt:lpstr>PL I.06</vt:lpstr>
      <vt:lpstr>PL I.07</vt:lpstr>
      <vt:lpstr>PL I.08</vt:lpstr>
      <vt:lpstr>PL I.09</vt:lpstr>
      <vt:lpstr>PL I.10</vt:lpstr>
      <vt:lpstr>PL I.11</vt:lpstr>
      <vt:lpstr>PL I.12</vt:lpstr>
      <vt:lpstr>PL I.13</vt:lpstr>
      <vt:lpstr>PL I.14</vt:lpstr>
      <vt:lpstr>PL I.15</vt:lpstr>
      <vt:lpstr>PL I.16</vt:lpstr>
      <vt:lpstr>PL I.17</vt:lpstr>
      <vt:lpstr>BS I.18</vt:lpstr>
      <vt:lpstr>'BS I.18'!Print_Titles</vt:lpstr>
      <vt:lpstr>'PL I.01A'!Print_Titles</vt:lpstr>
      <vt:lpstr>'PL I.01B'!Print_Titles</vt:lpstr>
      <vt:lpstr>'PL I.02'!Print_Titles</vt:lpstr>
      <vt:lpstr>'PL I.03'!Print_Titles</vt:lpstr>
      <vt:lpstr>'PL I.05'!Print_Titles</vt:lpstr>
      <vt:lpstr>'PL I.06'!Print_Titles</vt:lpstr>
      <vt:lpstr>'PL I.07'!Print_Titles</vt:lpstr>
      <vt:lpstr>'PL I.08'!Print_Titles</vt:lpstr>
      <vt:lpstr>'PL I.09'!Print_Titles</vt:lpstr>
      <vt:lpstr>'PL I.12'!Print_Titles</vt:lpstr>
      <vt:lpstr>'PL I.13'!Print_Titles</vt:lpstr>
      <vt:lpstr>'PL I.14'!Print_Titles</vt:lpstr>
      <vt:lpstr>'PL I.15'!Print_Titles</vt:lpstr>
      <vt:lpstr>'PL I.16'!Print_Titles</vt:lpstr>
      <vt:lpstr>'PL I.17'!Print_Titles</vt:lpstr>
      <vt:lpstr>'PLI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dc:creator>
  <cp:lastModifiedBy>lam hong</cp:lastModifiedBy>
  <cp:lastPrinted>2020-03-19T02:31:57Z</cp:lastPrinted>
  <dcterms:created xsi:type="dcterms:W3CDTF">2020-03-06T10:03:42Z</dcterms:created>
  <dcterms:modified xsi:type="dcterms:W3CDTF">2020-03-20T07:41:52Z</dcterms:modified>
</cp:coreProperties>
</file>