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O NOI VU\Nam 2022\NQ trinh HD\Thang 12\Trinh lai sau khi xin y kien CT\"/>
    </mc:Choice>
  </mc:AlternateContent>
  <bookViews>
    <workbookView xWindow="0" yWindow="0" windowWidth="28800" windowHeight="12315" firstSheet="1" activeTab="4"/>
  </bookViews>
  <sheets>
    <sheet name="Kangatang" sheetId="24" state="veryHidden" r:id="rId1"/>
    <sheet name="PL 1" sheetId="9" r:id="rId2"/>
    <sheet name="PL2" sheetId="13" r:id="rId3"/>
    <sheet name="PL3" sheetId="17" r:id="rId4"/>
    <sheet name="PL8" sheetId="18" r:id="rId5"/>
    <sheet name="Sheet1" sheetId="25" r:id="rId6"/>
  </sheets>
  <definedNames>
    <definedName name="_xlnm.Print_Area" localSheetId="1">'PL 1'!$A$1:$S$413</definedName>
    <definedName name="_xlnm.Print_Area" localSheetId="2">'PL2'!$A$2:$AM$155</definedName>
    <definedName name="_xlnm.Print_Area" localSheetId="3">'PL3'!$A$1:$AE$67</definedName>
    <definedName name="_xlnm.Print_Area" localSheetId="4">'PL8'!$A$1:$AC$55</definedName>
    <definedName name="_xlnm.Print_Titles" localSheetId="1">'PL 1'!$6:$9</definedName>
    <definedName name="_xlnm.Print_Titles" localSheetId="2">'PL2'!$4:$7</definedName>
    <definedName name="_xlnm.Print_Titles" localSheetId="3">'PL3'!$6:$9</definedName>
    <definedName name="_xlnm.Print_Titles" localSheetId="4">'PL8'!$6:$9</definedName>
  </definedNames>
  <calcPr calcId="162913"/>
</workbook>
</file>

<file path=xl/calcChain.xml><?xml version="1.0" encoding="utf-8"?>
<calcChain xmlns="http://schemas.openxmlformats.org/spreadsheetml/2006/main">
  <c r="AB55" i="18" l="1"/>
  <c r="AA55" i="18"/>
  <c r="W55" i="18"/>
  <c r="Z55" i="18" s="1"/>
  <c r="AB54" i="18"/>
  <c r="AA54" i="18"/>
  <c r="F54" i="18"/>
  <c r="Z54" i="18" s="1"/>
  <c r="AB53" i="18"/>
  <c r="AA53" i="18"/>
  <c r="Z53" i="18"/>
  <c r="AB52" i="18"/>
  <c r="AA52" i="18"/>
  <c r="Z52" i="18"/>
  <c r="AB51" i="18"/>
  <c r="AA51" i="18"/>
  <c r="Z51" i="18"/>
  <c r="AB50" i="18"/>
  <c r="Z50" i="18"/>
  <c r="X50" i="18"/>
  <c r="AA50" i="18" s="1"/>
  <c r="G50" i="18"/>
  <c r="AB49" i="18"/>
  <c r="AA49" i="18"/>
  <c r="W49" i="18"/>
  <c r="Z49" i="18" s="1"/>
  <c r="F49" i="18"/>
  <c r="AB48" i="18"/>
  <c r="AA48" i="18"/>
  <c r="Z48" i="18"/>
  <c r="W48" i="18"/>
  <c r="L48" i="18"/>
  <c r="L11" i="18" s="1"/>
  <c r="L10" i="18" s="1"/>
  <c r="F48" i="18"/>
  <c r="AB47" i="18"/>
  <c r="W47" i="18"/>
  <c r="G47" i="18"/>
  <c r="AA47" i="18" s="1"/>
  <c r="AB46" i="18"/>
  <c r="AA46" i="18"/>
  <c r="W46" i="18"/>
  <c r="O46" i="18"/>
  <c r="L46" i="18"/>
  <c r="F46" i="18"/>
  <c r="Z46" i="18" s="1"/>
  <c r="AB45" i="18"/>
  <c r="AA45" i="18"/>
  <c r="W45" i="18"/>
  <c r="L45" i="18"/>
  <c r="F45" i="18"/>
  <c r="AB44" i="18"/>
  <c r="AA44" i="18"/>
  <c r="W44" i="18"/>
  <c r="Z44" i="18" s="1"/>
  <c r="F44" i="18"/>
  <c r="AB43" i="18"/>
  <c r="AA43" i="18"/>
  <c r="Z43" i="18"/>
  <c r="W43" i="18"/>
  <c r="L43" i="18"/>
  <c r="F43" i="18"/>
  <c r="AB42" i="18"/>
  <c r="AA42" i="18"/>
  <c r="Z42" i="18"/>
  <c r="W42" i="18"/>
  <c r="R42" i="18"/>
  <c r="O42" i="18"/>
  <c r="L42" i="18"/>
  <c r="F42" i="18"/>
  <c r="AB41" i="18"/>
  <c r="AA41" i="18"/>
  <c r="W41" i="18"/>
  <c r="O41" i="18"/>
  <c r="L41" i="18"/>
  <c r="F41" i="18"/>
  <c r="Z41" i="18" s="1"/>
  <c r="AB40" i="18"/>
  <c r="AA40" i="18"/>
  <c r="W40" i="18"/>
  <c r="Z40" i="18" s="1"/>
  <c r="O40" i="18"/>
  <c r="L40" i="18"/>
  <c r="F40" i="18"/>
  <c r="AB39" i="18"/>
  <c r="AA39" i="18"/>
  <c r="Z39" i="18"/>
  <c r="W39" i="18"/>
  <c r="L39" i="18"/>
  <c r="F39" i="18"/>
  <c r="AB38" i="18"/>
  <c r="AA38" i="18"/>
  <c r="Z38" i="18"/>
  <c r="W38" i="18"/>
  <c r="L38" i="18"/>
  <c r="F38" i="18"/>
  <c r="AB37" i="18"/>
  <c r="AA37" i="18"/>
  <c r="Z37" i="18"/>
  <c r="W37" i="18"/>
  <c r="L37" i="18"/>
  <c r="F37" i="18"/>
  <c r="AB36" i="18"/>
  <c r="AA36" i="18"/>
  <c r="Z36" i="18"/>
  <c r="W36" i="18"/>
  <c r="L36" i="18"/>
  <c r="F36" i="18"/>
  <c r="AB35" i="18"/>
  <c r="AA35" i="18"/>
  <c r="Z35" i="18"/>
  <c r="W35" i="18"/>
  <c r="F35" i="18"/>
  <c r="AB34" i="18"/>
  <c r="AA34" i="18"/>
  <c r="W34" i="18"/>
  <c r="L34" i="18"/>
  <c r="F34" i="18"/>
  <c r="AB33" i="18"/>
  <c r="AA33" i="18"/>
  <c r="W33" i="18"/>
  <c r="Z33" i="18" s="1"/>
  <c r="F33" i="18"/>
  <c r="AB32" i="18"/>
  <c r="AA32" i="18"/>
  <c r="Z32" i="18"/>
  <c r="W32" i="18"/>
  <c r="F32" i="18"/>
  <c r="AB31" i="18"/>
  <c r="AA31" i="18"/>
  <c r="W31" i="18"/>
  <c r="Z31" i="18" s="1"/>
  <c r="F31" i="18"/>
  <c r="AB30" i="18"/>
  <c r="AA30" i="18"/>
  <c r="W30" i="18"/>
  <c r="F30" i="18"/>
  <c r="Z30" i="18" s="1"/>
  <c r="AB29" i="18"/>
  <c r="AA29" i="18"/>
  <c r="W29" i="18"/>
  <c r="Z29" i="18" s="1"/>
  <c r="L29" i="18"/>
  <c r="F29" i="18"/>
  <c r="AB28" i="18"/>
  <c r="AA28" i="18"/>
  <c r="W28" i="18"/>
  <c r="Z28" i="18" s="1"/>
  <c r="F28" i="18"/>
  <c r="AB27" i="18"/>
  <c r="AA27" i="18"/>
  <c r="W27" i="18"/>
  <c r="F27" i="18"/>
  <c r="Z27" i="18" s="1"/>
  <c r="AB26" i="18"/>
  <c r="AA26" i="18"/>
  <c r="W26" i="18"/>
  <c r="Z26" i="18" s="1"/>
  <c r="F26" i="18"/>
  <c r="AB25" i="18"/>
  <c r="AA25" i="18"/>
  <c r="Z25" i="18"/>
  <c r="AB24" i="18"/>
  <c r="AA24" i="18"/>
  <c r="W24" i="18"/>
  <c r="Z24" i="18" s="1"/>
  <c r="L24" i="18"/>
  <c r="F24" i="18"/>
  <c r="AB23" i="18"/>
  <c r="AA23" i="18"/>
  <c r="W23" i="18"/>
  <c r="Z23" i="18" s="1"/>
  <c r="F23" i="18"/>
  <c r="AB22" i="18"/>
  <c r="AA22" i="18"/>
  <c r="W22" i="18"/>
  <c r="F22" i="18"/>
  <c r="Z22" i="18" s="1"/>
  <c r="AB21" i="18"/>
  <c r="AA21" i="18"/>
  <c r="W21" i="18"/>
  <c r="Z21" i="18" s="1"/>
  <c r="F21" i="18"/>
  <c r="AB20" i="18"/>
  <c r="AA20" i="18"/>
  <c r="Z20" i="18"/>
  <c r="W20" i="18"/>
  <c r="F20" i="18"/>
  <c r="AB19" i="18"/>
  <c r="AA19" i="18"/>
  <c r="W19" i="18"/>
  <c r="Z19" i="18" s="1"/>
  <c r="F19" i="18"/>
  <c r="AB18" i="18"/>
  <c r="AA18" i="18"/>
  <c r="W18" i="18"/>
  <c r="F18" i="18"/>
  <c r="AB17" i="18"/>
  <c r="AA17" i="18"/>
  <c r="W17" i="18"/>
  <c r="F17" i="18"/>
  <c r="AB16" i="18"/>
  <c r="AA16" i="18"/>
  <c r="Z16" i="18"/>
  <c r="W16" i="18"/>
  <c r="F16" i="18"/>
  <c r="AB15" i="18"/>
  <c r="AA15" i="18"/>
  <c r="Z15" i="18"/>
  <c r="AB14" i="18"/>
  <c r="AA14" i="18"/>
  <c r="Z14" i="18"/>
  <c r="Q14" i="18"/>
  <c r="AB13" i="18"/>
  <c r="AA13" i="18"/>
  <c r="Z13" i="18"/>
  <c r="AB12" i="18"/>
  <c r="AA12" i="18"/>
  <c r="Z12" i="18"/>
  <c r="L12" i="18"/>
  <c r="Y11" i="18"/>
  <c r="Y10" i="18" s="1"/>
  <c r="X11" i="18"/>
  <c r="V11" i="18"/>
  <c r="U11" i="18"/>
  <c r="U10" i="18" s="1"/>
  <c r="T11" i="18"/>
  <c r="N11" i="18"/>
  <c r="N10" i="18" s="1"/>
  <c r="M11" i="18"/>
  <c r="K11" i="18"/>
  <c r="J11" i="18"/>
  <c r="J10" i="18" s="1"/>
  <c r="I11" i="18"/>
  <c r="H11" i="18"/>
  <c r="H10" i="18" s="1"/>
  <c r="G11" i="18"/>
  <c r="E11" i="18"/>
  <c r="D11" i="18"/>
  <c r="D10" i="18" s="1"/>
  <c r="C11" i="18"/>
  <c r="X10" i="18"/>
  <c r="V10" i="18"/>
  <c r="T10" i="18"/>
  <c r="M10" i="18"/>
  <c r="K10" i="18"/>
  <c r="I10" i="18"/>
  <c r="G10" i="18"/>
  <c r="E10" i="18"/>
  <c r="C10" i="18"/>
  <c r="AD67" i="17"/>
  <c r="AC67" i="17"/>
  <c r="AB67" i="17"/>
  <c r="AA67" i="17"/>
  <c r="Z67" i="17"/>
  <c r="Y67" i="17"/>
  <c r="Q67" i="17"/>
  <c r="X67" i="17" s="1"/>
  <c r="J67" i="17"/>
  <c r="C67" i="17"/>
  <c r="AD66" i="17"/>
  <c r="AC66" i="17"/>
  <c r="AB66" i="17"/>
  <c r="AA66" i="17"/>
  <c r="Z66" i="17"/>
  <c r="Y66" i="17"/>
  <c r="Q66" i="17"/>
  <c r="X66" i="17" s="1"/>
  <c r="J66" i="17"/>
  <c r="C66" i="17"/>
  <c r="AD65" i="17"/>
  <c r="AC65" i="17"/>
  <c r="AB65" i="17"/>
  <c r="AA65" i="17"/>
  <c r="Z65" i="17"/>
  <c r="Y65" i="17"/>
  <c r="Q65" i="17"/>
  <c r="J65" i="17"/>
  <c r="C65" i="17"/>
  <c r="AD64" i="17"/>
  <c r="AC64" i="17"/>
  <c r="AB64" i="17"/>
  <c r="AA64" i="17"/>
  <c r="Z64" i="17"/>
  <c r="Y64" i="17"/>
  <c r="Q64" i="17"/>
  <c r="X64" i="17" s="1"/>
  <c r="J64" i="17"/>
  <c r="C64" i="17"/>
  <c r="AD63" i="17"/>
  <c r="AC63" i="17"/>
  <c r="AB63" i="17"/>
  <c r="AA63" i="17"/>
  <c r="Z63" i="17"/>
  <c r="Y63" i="17"/>
  <c r="Q63" i="17"/>
  <c r="X63" i="17" s="1"/>
  <c r="J63" i="17"/>
  <c r="C63" i="17"/>
  <c r="AD62" i="17"/>
  <c r="AC62" i="17"/>
  <c r="AB62" i="17"/>
  <c r="AA62" i="17"/>
  <c r="Z62" i="17"/>
  <c r="Y62" i="17"/>
  <c r="Q62" i="17"/>
  <c r="X62" i="17" s="1"/>
  <c r="J62" i="17"/>
  <c r="C62" i="17"/>
  <c r="AD61" i="17"/>
  <c r="AC61" i="17"/>
  <c r="AB61" i="17"/>
  <c r="AA61" i="17"/>
  <c r="Z61" i="17"/>
  <c r="Y61" i="17"/>
  <c r="Q61" i="17"/>
  <c r="J61" i="17"/>
  <c r="C61" i="17"/>
  <c r="AD60" i="17"/>
  <c r="AC60" i="17"/>
  <c r="AB60" i="17"/>
  <c r="AA60" i="17"/>
  <c r="Z60" i="17"/>
  <c r="Y60" i="17"/>
  <c r="Q60" i="17"/>
  <c r="X60" i="17" s="1"/>
  <c r="J60" i="17"/>
  <c r="C60" i="17"/>
  <c r="AD59" i="17"/>
  <c r="AC59" i="17"/>
  <c r="AB59" i="17"/>
  <c r="AA59" i="17"/>
  <c r="Z59" i="17"/>
  <c r="Y59" i="17"/>
  <c r="Q59" i="17"/>
  <c r="X59" i="17" s="1"/>
  <c r="J59" i="17"/>
  <c r="C59" i="17"/>
  <c r="AD58" i="17"/>
  <c r="AC58" i="17"/>
  <c r="AB58" i="17"/>
  <c r="AA58" i="17"/>
  <c r="Z58" i="17"/>
  <c r="Y58" i="17"/>
  <c r="Q58" i="17"/>
  <c r="X58" i="17" s="1"/>
  <c r="J58" i="17"/>
  <c r="C58" i="17"/>
  <c r="AD57" i="17"/>
  <c r="AC57" i="17"/>
  <c r="AB57" i="17"/>
  <c r="AA57" i="17"/>
  <c r="Z57" i="17"/>
  <c r="Y57" i="17"/>
  <c r="Q57" i="17"/>
  <c r="J57" i="17"/>
  <c r="C57" i="17"/>
  <c r="AD56" i="17"/>
  <c r="AC56" i="17"/>
  <c r="AB56" i="17"/>
  <c r="AA56" i="17"/>
  <c r="Z56" i="17"/>
  <c r="Y56" i="17"/>
  <c r="Q56" i="17"/>
  <c r="X56" i="17" s="1"/>
  <c r="J56" i="17"/>
  <c r="C56" i="17"/>
  <c r="AD55" i="17"/>
  <c r="AC55" i="17"/>
  <c r="AB55" i="17"/>
  <c r="AA55" i="17"/>
  <c r="Z55" i="17"/>
  <c r="Y55" i="17"/>
  <c r="Q55" i="17"/>
  <c r="X55" i="17" s="1"/>
  <c r="J55" i="17"/>
  <c r="C55" i="17"/>
  <c r="AD54" i="17"/>
  <c r="AC54" i="17"/>
  <c r="AB54" i="17"/>
  <c r="AA54" i="17"/>
  <c r="Z54" i="17"/>
  <c r="Y54" i="17"/>
  <c r="Q54" i="17"/>
  <c r="X54" i="17" s="1"/>
  <c r="J54" i="17"/>
  <c r="C54" i="17"/>
  <c r="AD53" i="17"/>
  <c r="AC53" i="17"/>
  <c r="AB53" i="17"/>
  <c r="AA53" i="17"/>
  <c r="Z53" i="17"/>
  <c r="Y53" i="17"/>
  <c r="Q53" i="17"/>
  <c r="J53" i="17"/>
  <c r="C53" i="17"/>
  <c r="AD52" i="17"/>
  <c r="AC52" i="17"/>
  <c r="AB52" i="17"/>
  <c r="AA52" i="17"/>
  <c r="Z52" i="17"/>
  <c r="Y52" i="17"/>
  <c r="Q52" i="17"/>
  <c r="X52" i="17" s="1"/>
  <c r="J52" i="17"/>
  <c r="C52" i="17"/>
  <c r="AD51" i="17"/>
  <c r="AC51" i="17"/>
  <c r="AB51" i="17"/>
  <c r="AA51" i="17"/>
  <c r="Z51" i="17"/>
  <c r="Y51" i="17"/>
  <c r="Q51" i="17"/>
  <c r="X51" i="17" s="1"/>
  <c r="J51" i="17"/>
  <c r="C51" i="17"/>
  <c r="AD50" i="17"/>
  <c r="AC50" i="17"/>
  <c r="AB50" i="17"/>
  <c r="AA50" i="17"/>
  <c r="Z50" i="17"/>
  <c r="Y50" i="17"/>
  <c r="Q50" i="17"/>
  <c r="X50" i="17" s="1"/>
  <c r="J50" i="17"/>
  <c r="C50" i="17"/>
  <c r="AD49" i="17"/>
  <c r="AC49" i="17"/>
  <c r="AB49" i="17"/>
  <c r="AA49" i="17"/>
  <c r="Z49" i="17"/>
  <c r="Y49" i="17"/>
  <c r="Q49" i="17"/>
  <c r="J49" i="17"/>
  <c r="C49" i="17"/>
  <c r="AD48" i="17"/>
  <c r="AC48" i="17"/>
  <c r="AB48" i="17"/>
  <c r="AA48" i="17"/>
  <c r="Z48" i="17"/>
  <c r="Y48" i="17"/>
  <c r="Q48" i="17"/>
  <c r="X48" i="17" s="1"/>
  <c r="J48" i="17"/>
  <c r="C48" i="17"/>
  <c r="AD47" i="17"/>
  <c r="AC47" i="17"/>
  <c r="AB47" i="17"/>
  <c r="AA47" i="17"/>
  <c r="Z47" i="17"/>
  <c r="Y47" i="17"/>
  <c r="Q47" i="17"/>
  <c r="X47" i="17" s="1"/>
  <c r="J47" i="17"/>
  <c r="C47" i="17"/>
  <c r="AD46" i="17"/>
  <c r="AC46" i="17"/>
  <c r="AB46" i="17"/>
  <c r="AA46" i="17"/>
  <c r="Z46" i="17"/>
  <c r="Y46" i="17"/>
  <c r="Q46" i="17"/>
  <c r="X46" i="17" s="1"/>
  <c r="J46" i="17"/>
  <c r="C46" i="17"/>
  <c r="AD45" i="17"/>
  <c r="AC45" i="17"/>
  <c r="AB45" i="17"/>
  <c r="AA45" i="17"/>
  <c r="Z45" i="17"/>
  <c r="Y45" i="17"/>
  <c r="Q45" i="17"/>
  <c r="J45" i="17"/>
  <c r="C45" i="17"/>
  <c r="AD44" i="17"/>
  <c r="AC44" i="17"/>
  <c r="AB44" i="17"/>
  <c r="AA44" i="17"/>
  <c r="Z44" i="17"/>
  <c r="Y44" i="17"/>
  <c r="Q44" i="17"/>
  <c r="X44" i="17" s="1"/>
  <c r="J44" i="17"/>
  <c r="C44" i="17"/>
  <c r="AD43" i="17"/>
  <c r="AC43" i="17"/>
  <c r="AB43" i="17"/>
  <c r="AA43" i="17"/>
  <c r="Z43" i="17"/>
  <c r="Y43" i="17"/>
  <c r="Q43" i="17"/>
  <c r="X43" i="17" s="1"/>
  <c r="J43" i="17"/>
  <c r="C43" i="17"/>
  <c r="AD42" i="17"/>
  <c r="AC42" i="17"/>
  <c r="AB42" i="17"/>
  <c r="AA42" i="17"/>
  <c r="Z42" i="17"/>
  <c r="Y42" i="17"/>
  <c r="Q42" i="17"/>
  <c r="X42" i="17" s="1"/>
  <c r="J42" i="17"/>
  <c r="C42" i="17"/>
  <c r="AD41" i="17"/>
  <c r="AC41" i="17"/>
  <c r="AB41" i="17"/>
  <c r="AA41" i="17"/>
  <c r="Z41" i="17"/>
  <c r="Y41" i="17"/>
  <c r="Q41" i="17"/>
  <c r="J41" i="17"/>
  <c r="C41" i="17"/>
  <c r="AD40" i="17"/>
  <c r="AC40" i="17"/>
  <c r="AB40" i="17"/>
  <c r="AA40" i="17"/>
  <c r="Z40" i="17"/>
  <c r="Y40" i="17"/>
  <c r="Q40" i="17"/>
  <c r="X40" i="17" s="1"/>
  <c r="J40" i="17"/>
  <c r="C40" i="17"/>
  <c r="AD39" i="17"/>
  <c r="AC39" i="17"/>
  <c r="AB39" i="17"/>
  <c r="AA39" i="17"/>
  <c r="Z39" i="17"/>
  <c r="Y39" i="17"/>
  <c r="Q39" i="17"/>
  <c r="X39" i="17" s="1"/>
  <c r="J39" i="17"/>
  <c r="C39" i="17"/>
  <c r="AD38" i="17"/>
  <c r="AC38" i="17"/>
  <c r="AB38" i="17"/>
  <c r="AA38" i="17"/>
  <c r="Z38" i="17"/>
  <c r="Y38" i="17"/>
  <c r="X38" i="17"/>
  <c r="Q38" i="17"/>
  <c r="J38" i="17"/>
  <c r="C38" i="17"/>
  <c r="AD37" i="17"/>
  <c r="AC37" i="17"/>
  <c r="AB37" i="17"/>
  <c r="AA37" i="17"/>
  <c r="Z37" i="17"/>
  <c r="Y37" i="17"/>
  <c r="Q37" i="17"/>
  <c r="J37" i="17"/>
  <c r="C37" i="17"/>
  <c r="AD36" i="17"/>
  <c r="AC36" i="17"/>
  <c r="AB36" i="17"/>
  <c r="AA36" i="17"/>
  <c r="Z36" i="17"/>
  <c r="Y36" i="17"/>
  <c r="Q36" i="17"/>
  <c r="X36" i="17" s="1"/>
  <c r="J36" i="17"/>
  <c r="C36" i="17"/>
  <c r="AD35" i="17"/>
  <c r="AC35" i="17"/>
  <c r="AB35" i="17"/>
  <c r="AA35" i="17"/>
  <c r="Z35" i="17"/>
  <c r="Y35" i="17"/>
  <c r="Q35" i="17"/>
  <c r="J35" i="17"/>
  <c r="C35" i="17"/>
  <c r="AD34" i="17"/>
  <c r="AC34" i="17"/>
  <c r="AB34" i="17"/>
  <c r="AA34" i="17"/>
  <c r="Z34" i="17"/>
  <c r="Y34" i="17"/>
  <c r="Q34" i="17"/>
  <c r="X34" i="17" s="1"/>
  <c r="J34" i="17"/>
  <c r="C34" i="17"/>
  <c r="AD33" i="17"/>
  <c r="AC33" i="17"/>
  <c r="AB33" i="17"/>
  <c r="AA33" i="17"/>
  <c r="Z33" i="17"/>
  <c r="Y33" i="17"/>
  <c r="Q33" i="17"/>
  <c r="X33" i="17" s="1"/>
  <c r="J33" i="17"/>
  <c r="C33" i="17"/>
  <c r="AD32" i="17"/>
  <c r="AC32" i="17"/>
  <c r="AB32" i="17"/>
  <c r="AA32" i="17"/>
  <c r="Z32" i="17"/>
  <c r="Y32" i="17"/>
  <c r="Q32" i="17"/>
  <c r="X32" i="17" s="1"/>
  <c r="J32" i="17"/>
  <c r="C32" i="17"/>
  <c r="AD31" i="17"/>
  <c r="AC31" i="17"/>
  <c r="AB31" i="17"/>
  <c r="AA31" i="17"/>
  <c r="Z31" i="17"/>
  <c r="Y31" i="17"/>
  <c r="Q31" i="17"/>
  <c r="X31" i="17" s="1"/>
  <c r="J31" i="17"/>
  <c r="C31" i="17"/>
  <c r="AD30" i="17"/>
  <c r="AC30" i="17"/>
  <c r="AB30" i="17"/>
  <c r="AA30" i="17"/>
  <c r="Z30" i="17"/>
  <c r="Y30" i="17"/>
  <c r="X30" i="17"/>
  <c r="Q30" i="17"/>
  <c r="J30" i="17"/>
  <c r="C30" i="17"/>
  <c r="AD29" i="17"/>
  <c r="AC29" i="17"/>
  <c r="AB29" i="17"/>
  <c r="AA29" i="17"/>
  <c r="Z29" i="17"/>
  <c r="Y29" i="17"/>
  <c r="Q29" i="17"/>
  <c r="J29" i="17"/>
  <c r="J28" i="17" s="1"/>
  <c r="C29" i="17"/>
  <c r="AD28" i="17"/>
  <c r="AC28" i="17"/>
  <c r="AB28" i="17"/>
  <c r="AA28" i="17"/>
  <c r="S28" i="17"/>
  <c r="Z28" i="17" s="1"/>
  <c r="R28" i="17"/>
  <c r="P28" i="17"/>
  <c r="O28" i="17"/>
  <c r="M28" i="17"/>
  <c r="L28" i="17"/>
  <c r="K28" i="17"/>
  <c r="K10" i="17" s="1"/>
  <c r="E28" i="17"/>
  <c r="D28" i="17"/>
  <c r="Y28" i="17" s="1"/>
  <c r="C28" i="17"/>
  <c r="AD27" i="17"/>
  <c r="AC27" i="17"/>
  <c r="AB27" i="17"/>
  <c r="AA27" i="17"/>
  <c r="Z27" i="17"/>
  <c r="Y27" i="17"/>
  <c r="Q27" i="17"/>
  <c r="X27" i="17" s="1"/>
  <c r="J27" i="17"/>
  <c r="C27" i="17"/>
  <c r="AD26" i="17"/>
  <c r="AC26" i="17"/>
  <c r="AB26" i="17"/>
  <c r="AA26" i="17"/>
  <c r="Z26" i="17"/>
  <c r="Y26" i="17"/>
  <c r="X26" i="17"/>
  <c r="Q26" i="17"/>
  <c r="J26" i="17"/>
  <c r="C26" i="17"/>
  <c r="AD25" i="17"/>
  <c r="AC25" i="17"/>
  <c r="AB25" i="17"/>
  <c r="AA25" i="17"/>
  <c r="Z25" i="17"/>
  <c r="Y25" i="17"/>
  <c r="Q25" i="17"/>
  <c r="X25" i="17" s="1"/>
  <c r="J25" i="17"/>
  <c r="C25" i="17"/>
  <c r="AD24" i="17"/>
  <c r="AC24" i="17"/>
  <c r="AB24" i="17"/>
  <c r="AA24" i="17"/>
  <c r="Z24" i="17"/>
  <c r="Y24" i="17"/>
  <c r="X24" i="17"/>
  <c r="Q24" i="17"/>
  <c r="J24" i="17"/>
  <c r="C24" i="17"/>
  <c r="AD23" i="17"/>
  <c r="AC23" i="17"/>
  <c r="AB23" i="17"/>
  <c r="AA23" i="17"/>
  <c r="Z23" i="17"/>
  <c r="Y23" i="17"/>
  <c r="Q23" i="17"/>
  <c r="X23" i="17" s="1"/>
  <c r="J23" i="17"/>
  <c r="C23" i="17"/>
  <c r="AD22" i="17"/>
  <c r="AC22" i="17"/>
  <c r="AB22" i="17"/>
  <c r="AA22" i="17"/>
  <c r="Z22" i="17"/>
  <c r="Y22" i="17"/>
  <c r="Q22" i="17"/>
  <c r="J22" i="17"/>
  <c r="C22" i="17"/>
  <c r="X22" i="17" s="1"/>
  <c r="AD21" i="17"/>
  <c r="AC21" i="17"/>
  <c r="AB21" i="17"/>
  <c r="AA21" i="17"/>
  <c r="Z21" i="17"/>
  <c r="Y21" i="17"/>
  <c r="Q21" i="17"/>
  <c r="X21" i="17" s="1"/>
  <c r="C21" i="17"/>
  <c r="AD20" i="17"/>
  <c r="AC20" i="17"/>
  <c r="AB20" i="17"/>
  <c r="AA20" i="17"/>
  <c r="Z20" i="17"/>
  <c r="Y20" i="17"/>
  <c r="X20" i="17"/>
  <c r="Q20" i="17"/>
  <c r="J20" i="17"/>
  <c r="C20" i="17"/>
  <c r="AD19" i="17"/>
  <c r="AC19" i="17"/>
  <c r="AB19" i="17"/>
  <c r="AA19" i="17"/>
  <c r="Z19" i="17"/>
  <c r="Y19" i="17"/>
  <c r="Q19" i="17"/>
  <c r="J19" i="17"/>
  <c r="C19" i="17"/>
  <c r="AD18" i="17"/>
  <c r="AC18" i="17"/>
  <c r="AB18" i="17"/>
  <c r="AA18" i="17"/>
  <c r="Z18" i="17"/>
  <c r="Y18" i="17"/>
  <c r="Q18" i="17"/>
  <c r="X18" i="17" s="1"/>
  <c r="J18" i="17"/>
  <c r="C18" i="17"/>
  <c r="AD17" i="17"/>
  <c r="AC17" i="17"/>
  <c r="AB17" i="17"/>
  <c r="AA17" i="17"/>
  <c r="Z17" i="17"/>
  <c r="Y17" i="17"/>
  <c r="Q17" i="17"/>
  <c r="J17" i="17"/>
  <c r="C17" i="17"/>
  <c r="C11" i="17" s="1"/>
  <c r="AD16" i="17"/>
  <c r="AC16" i="17"/>
  <c r="AB16" i="17"/>
  <c r="AA16" i="17"/>
  <c r="Z16" i="17"/>
  <c r="Y16" i="17"/>
  <c r="Q16" i="17"/>
  <c r="X16" i="17" s="1"/>
  <c r="J16" i="17"/>
  <c r="C16" i="17"/>
  <c r="AD15" i="17"/>
  <c r="AC15" i="17"/>
  <c r="AB15" i="17"/>
  <c r="AA15" i="17"/>
  <c r="Z15" i="17"/>
  <c r="Y15" i="17"/>
  <c r="Q15" i="17"/>
  <c r="X15" i="17" s="1"/>
  <c r="J15" i="17"/>
  <c r="C15" i="17"/>
  <c r="AD14" i="17"/>
  <c r="AC14" i="17"/>
  <c r="AB14" i="17"/>
  <c r="AA14" i="17"/>
  <c r="Z14" i="17"/>
  <c r="Y14" i="17"/>
  <c r="Q14" i="17"/>
  <c r="X14" i="17" s="1"/>
  <c r="J14" i="17"/>
  <c r="C14" i="17"/>
  <c r="AD13" i="17"/>
  <c r="AC13" i="17"/>
  <c r="AB13" i="17"/>
  <c r="AA13" i="17"/>
  <c r="Z13" i="17"/>
  <c r="Y13" i="17"/>
  <c r="Q13" i="17"/>
  <c r="X13" i="17" s="1"/>
  <c r="J13" i="17"/>
  <c r="J11" i="17" s="1"/>
  <c r="J10" i="17" s="1"/>
  <c r="C13" i="17"/>
  <c r="AD12" i="17"/>
  <c r="AC12" i="17"/>
  <c r="AB12" i="17"/>
  <c r="AA12" i="17"/>
  <c r="Z12" i="17"/>
  <c r="Y12" i="17"/>
  <c r="X12" i="17"/>
  <c r="Q12" i="17"/>
  <c r="J12" i="17"/>
  <c r="C12" i="17"/>
  <c r="AD11" i="17"/>
  <c r="Z11" i="17"/>
  <c r="Y11" i="17"/>
  <c r="W11" i="17"/>
  <c r="V11" i="17"/>
  <c r="AC11" i="17" s="1"/>
  <c r="U11" i="17"/>
  <c r="T11" i="17"/>
  <c r="AA11" i="17" s="1"/>
  <c r="S11" i="17"/>
  <c r="R11" i="17"/>
  <c r="M11" i="17"/>
  <c r="L11" i="17"/>
  <c r="K11" i="17"/>
  <c r="I11" i="17"/>
  <c r="H11" i="17"/>
  <c r="G11" i="17"/>
  <c r="F11" i="17"/>
  <c r="F10" i="17" s="1"/>
  <c r="E11" i="17"/>
  <c r="D11" i="17"/>
  <c r="AA10" i="17"/>
  <c r="W10" i="17"/>
  <c r="AD10" i="17" s="1"/>
  <c r="V10" i="17"/>
  <c r="T10" i="17"/>
  <c r="S10" i="17"/>
  <c r="Z10" i="17" s="1"/>
  <c r="R10" i="17"/>
  <c r="M10" i="17"/>
  <c r="L10" i="17"/>
  <c r="I10" i="17"/>
  <c r="H10" i="17"/>
  <c r="G10" i="17"/>
  <c r="E10" i="17"/>
  <c r="D10" i="17"/>
  <c r="U159" i="13"/>
  <c r="O159" i="13"/>
  <c r="L159" i="13"/>
  <c r="I159" i="13"/>
  <c r="C159" i="13"/>
  <c r="U158" i="13"/>
  <c r="O158" i="13"/>
  <c r="L158" i="13"/>
  <c r="I158" i="13"/>
  <c r="C158" i="13"/>
  <c r="U157" i="13"/>
  <c r="O157" i="13"/>
  <c r="L157" i="13"/>
  <c r="I157" i="13"/>
  <c r="C157" i="13"/>
  <c r="U156" i="13"/>
  <c r="O156" i="13"/>
  <c r="L156" i="13"/>
  <c r="I156" i="13"/>
  <c r="C156" i="13"/>
  <c r="AL155" i="13"/>
  <c r="AK155" i="13"/>
  <c r="AI155" i="13"/>
  <c r="AH155" i="13"/>
  <c r="AD155" i="13"/>
  <c r="AJ155" i="13" s="1"/>
  <c r="AA155" i="13"/>
  <c r="Z155" i="13"/>
  <c r="Y155" i="13"/>
  <c r="X155" i="13"/>
  <c r="W155" i="13"/>
  <c r="V155" i="13"/>
  <c r="O155" i="13"/>
  <c r="U155" i="13" s="1"/>
  <c r="I155" i="13"/>
  <c r="C155" i="13"/>
  <c r="AL154" i="13"/>
  <c r="AK154" i="13"/>
  <c r="AI154" i="13"/>
  <c r="AH154" i="13"/>
  <c r="AG154" i="13"/>
  <c r="AD154" i="13"/>
  <c r="AJ154" i="13" s="1"/>
  <c r="AA154" i="13"/>
  <c r="Z154" i="13"/>
  <c r="Y154" i="13"/>
  <c r="X154" i="13"/>
  <c r="W154" i="13"/>
  <c r="V154" i="13"/>
  <c r="O154" i="13"/>
  <c r="U154" i="13" s="1"/>
  <c r="I154" i="13"/>
  <c r="C154" i="13"/>
  <c r="AL153" i="13"/>
  <c r="AK153" i="13"/>
  <c r="AI153" i="13"/>
  <c r="AH153" i="13"/>
  <c r="AG153" i="13"/>
  <c r="AD153" i="13"/>
  <c r="AJ153" i="13" s="1"/>
  <c r="AA153" i="13"/>
  <c r="Z153" i="13"/>
  <c r="Y153" i="13"/>
  <c r="X153" i="13"/>
  <c r="W153" i="13"/>
  <c r="V153" i="13"/>
  <c r="U153" i="13"/>
  <c r="O153" i="13"/>
  <c r="I153" i="13"/>
  <c r="C153" i="13"/>
  <c r="AL152" i="13"/>
  <c r="AK152" i="13"/>
  <c r="AI152" i="13"/>
  <c r="AH152" i="13"/>
  <c r="AD152" i="13"/>
  <c r="AJ152" i="13" s="1"/>
  <c r="AA152" i="13"/>
  <c r="AG152" i="13" s="1"/>
  <c r="Z152" i="13"/>
  <c r="Y152" i="13"/>
  <c r="X152" i="13"/>
  <c r="W152" i="13"/>
  <c r="V152" i="13"/>
  <c r="I152" i="13"/>
  <c r="C152" i="13"/>
  <c r="U152" i="13" s="1"/>
  <c r="AL151" i="13"/>
  <c r="AK151" i="13"/>
  <c r="AI151" i="13"/>
  <c r="AH151" i="13"/>
  <c r="AD151" i="13"/>
  <c r="AJ151" i="13" s="1"/>
  <c r="AA151" i="13"/>
  <c r="Z151" i="13"/>
  <c r="Y151" i="13"/>
  <c r="W151" i="13"/>
  <c r="V151" i="13"/>
  <c r="R151" i="13"/>
  <c r="X151" i="13" s="1"/>
  <c r="L151" i="13"/>
  <c r="I151" i="13"/>
  <c r="F151" i="13"/>
  <c r="C151" i="13"/>
  <c r="U151" i="13" s="1"/>
  <c r="AL150" i="13"/>
  <c r="AK150" i="13"/>
  <c r="AJ150" i="13"/>
  <c r="AI150" i="13"/>
  <c r="AH150" i="13"/>
  <c r="AG150" i="13"/>
  <c r="AA150" i="13"/>
  <c r="Z150" i="13"/>
  <c r="Y150" i="13"/>
  <c r="X150" i="13"/>
  <c r="W150" i="13"/>
  <c r="V150" i="13"/>
  <c r="O150" i="13"/>
  <c r="U150" i="13" s="1"/>
  <c r="I150" i="13"/>
  <c r="C150" i="13"/>
  <c r="AL149" i="13"/>
  <c r="AK149" i="13"/>
  <c r="AJ149" i="13"/>
  <c r="AI149" i="13"/>
  <c r="AH149" i="13"/>
  <c r="AG149" i="13"/>
  <c r="AA149" i="13"/>
  <c r="Z149" i="13"/>
  <c r="X149" i="13"/>
  <c r="W149" i="13"/>
  <c r="V149" i="13"/>
  <c r="I149" i="13"/>
  <c r="C149" i="13"/>
  <c r="U149" i="13" s="1"/>
  <c r="AL148" i="13"/>
  <c r="AK148" i="13"/>
  <c r="AJ148" i="13"/>
  <c r="AI148" i="13"/>
  <c r="AH148" i="13"/>
  <c r="AA148" i="13"/>
  <c r="AG148" i="13" s="1"/>
  <c r="Z148" i="13"/>
  <c r="Y148" i="13"/>
  <c r="X148" i="13"/>
  <c r="W148" i="13"/>
  <c r="V148" i="13"/>
  <c r="U148" i="13"/>
  <c r="AL147" i="13"/>
  <c r="AK147" i="13"/>
  <c r="AI147" i="13"/>
  <c r="AH147" i="13"/>
  <c r="AG147" i="13"/>
  <c r="AD147" i="13"/>
  <c r="AJ147" i="13" s="1"/>
  <c r="AA147" i="13"/>
  <c r="Z147" i="13"/>
  <c r="Y147" i="13"/>
  <c r="X147" i="13"/>
  <c r="W147" i="13"/>
  <c r="V147" i="13"/>
  <c r="U147" i="13"/>
  <c r="AL146" i="13"/>
  <c r="AK146" i="13"/>
  <c r="AI146" i="13"/>
  <c r="AH146" i="13"/>
  <c r="AD146" i="13"/>
  <c r="AJ146" i="13" s="1"/>
  <c r="AA146" i="13"/>
  <c r="AG146" i="13" s="1"/>
  <c r="Z146" i="13"/>
  <c r="Y146" i="13"/>
  <c r="W146" i="13"/>
  <c r="V146" i="13"/>
  <c r="R146" i="13"/>
  <c r="X146" i="13" s="1"/>
  <c r="O146" i="13"/>
  <c r="U146" i="13" s="1"/>
  <c r="I146" i="13"/>
  <c r="F146" i="13"/>
  <c r="C146" i="13"/>
  <c r="AL145" i="13"/>
  <c r="AK145" i="13"/>
  <c r="AJ145" i="13"/>
  <c r="AI145" i="13"/>
  <c r="AH145" i="13"/>
  <c r="AG145" i="13"/>
  <c r="AA145" i="13"/>
  <c r="Z145" i="13"/>
  <c r="Y145" i="13"/>
  <c r="X145" i="13"/>
  <c r="W145" i="13"/>
  <c r="V145" i="13"/>
  <c r="O145" i="13"/>
  <c r="U145" i="13" s="1"/>
  <c r="I145" i="13"/>
  <c r="C145" i="13"/>
  <c r="AL144" i="13"/>
  <c r="AK144" i="13"/>
  <c r="AI144" i="13"/>
  <c r="AH144" i="13"/>
  <c r="AD144" i="13"/>
  <c r="AA144" i="13"/>
  <c r="Z144" i="13"/>
  <c r="Y144" i="13"/>
  <c r="W144" i="13"/>
  <c r="V144" i="13"/>
  <c r="U144" i="13"/>
  <c r="R144" i="13"/>
  <c r="X144" i="13" s="1"/>
  <c r="O144" i="13"/>
  <c r="L144" i="13"/>
  <c r="I144" i="13"/>
  <c r="AG144" i="13" s="1"/>
  <c r="AL143" i="13"/>
  <c r="AK143" i="13"/>
  <c r="AJ143" i="13"/>
  <c r="AI143" i="13"/>
  <c r="AH143" i="13"/>
  <c r="AD143" i="13"/>
  <c r="AA143" i="13"/>
  <c r="AG143" i="13" s="1"/>
  <c r="Z143" i="13"/>
  <c r="Y143" i="13"/>
  <c r="X143" i="13"/>
  <c r="W143" i="13"/>
  <c r="V143" i="13"/>
  <c r="O143" i="13"/>
  <c r="C143" i="13"/>
  <c r="AL142" i="13"/>
  <c r="AK142" i="13"/>
  <c r="AI142" i="13"/>
  <c r="AH142" i="13"/>
  <c r="AD142" i="13"/>
  <c r="AJ142" i="13" s="1"/>
  <c r="AA142" i="13"/>
  <c r="Z142" i="13"/>
  <c r="Y142" i="13"/>
  <c r="X142" i="13"/>
  <c r="W142" i="13"/>
  <c r="V142" i="13"/>
  <c r="O142" i="13"/>
  <c r="U142" i="13" s="1"/>
  <c r="I142" i="13"/>
  <c r="C142" i="13"/>
  <c r="AL141" i="13"/>
  <c r="AK141" i="13"/>
  <c r="AI141" i="13"/>
  <c r="AH141" i="13"/>
  <c r="AG141" i="13"/>
  <c r="AD141" i="13"/>
  <c r="AJ141" i="13" s="1"/>
  <c r="AA141" i="13"/>
  <c r="Z141" i="13"/>
  <c r="Y141" i="13"/>
  <c r="X141" i="13"/>
  <c r="W141" i="13"/>
  <c r="V141" i="13"/>
  <c r="O141" i="13"/>
  <c r="U141" i="13" s="1"/>
  <c r="C141" i="13"/>
  <c r="AL140" i="13"/>
  <c r="AK140" i="13"/>
  <c r="AI140" i="13"/>
  <c r="AH140" i="13"/>
  <c r="AG140" i="13"/>
  <c r="AD140" i="13"/>
  <c r="AJ140" i="13" s="1"/>
  <c r="AA140" i="13"/>
  <c r="Z140" i="13"/>
  <c r="Y140" i="13"/>
  <c r="X140" i="13"/>
  <c r="W140" i="13"/>
  <c r="V140" i="13"/>
  <c r="O140" i="13"/>
  <c r="U140" i="13" s="1"/>
  <c r="C140" i="13"/>
  <c r="AL139" i="13"/>
  <c r="AK139" i="13"/>
  <c r="AI139" i="13"/>
  <c r="AH139" i="13"/>
  <c r="AG139" i="13"/>
  <c r="AD139" i="13"/>
  <c r="AJ139" i="13" s="1"/>
  <c r="AA139" i="13"/>
  <c r="Z139" i="13"/>
  <c r="Y139" i="13"/>
  <c r="X139" i="13"/>
  <c r="W139" i="13"/>
  <c r="V139" i="13"/>
  <c r="O139" i="13"/>
  <c r="F139" i="13"/>
  <c r="C139" i="13"/>
  <c r="AL138" i="13"/>
  <c r="AK138" i="13"/>
  <c r="AI138" i="13"/>
  <c r="AH138" i="13"/>
  <c r="AG138" i="13"/>
  <c r="AD138" i="13"/>
  <c r="AJ138" i="13" s="1"/>
  <c r="AA138" i="13"/>
  <c r="Z138" i="13"/>
  <c r="Y138" i="13"/>
  <c r="W138" i="13"/>
  <c r="V138" i="13"/>
  <c r="U138" i="13"/>
  <c r="R138" i="13"/>
  <c r="X138" i="13" s="1"/>
  <c r="O138" i="13"/>
  <c r="L138" i="13"/>
  <c r="I138" i="13"/>
  <c r="F138" i="13"/>
  <c r="C138" i="13"/>
  <c r="AL137" i="13"/>
  <c r="AK137" i="13"/>
  <c r="AJ137" i="13"/>
  <c r="AI137" i="13"/>
  <c r="AH137" i="13"/>
  <c r="AG137" i="13"/>
  <c r="AA137" i="13"/>
  <c r="Z137" i="13"/>
  <c r="Y137" i="13"/>
  <c r="X137" i="13"/>
  <c r="W137" i="13"/>
  <c r="V137" i="13"/>
  <c r="O137" i="13"/>
  <c r="U137" i="13" s="1"/>
  <c r="I137" i="13"/>
  <c r="C137" i="13"/>
  <c r="AL136" i="13"/>
  <c r="AK136" i="13"/>
  <c r="AI136" i="13"/>
  <c r="AH136" i="13"/>
  <c r="AD136" i="13"/>
  <c r="AJ136" i="13" s="1"/>
  <c r="AA136" i="13"/>
  <c r="Z136" i="13"/>
  <c r="Y136" i="13"/>
  <c r="W136" i="13"/>
  <c r="V136" i="13"/>
  <c r="U136" i="13"/>
  <c r="R136" i="13"/>
  <c r="O136" i="13"/>
  <c r="I136" i="13"/>
  <c r="AG136" i="13" s="1"/>
  <c r="F136" i="13"/>
  <c r="C136" i="13"/>
  <c r="AL135" i="13"/>
  <c r="AK135" i="13"/>
  <c r="AI135" i="13"/>
  <c r="AH135" i="13"/>
  <c r="AG135" i="13"/>
  <c r="AD135" i="13"/>
  <c r="AJ135" i="13" s="1"/>
  <c r="AA135" i="13"/>
  <c r="Z135" i="13"/>
  <c r="Y135" i="13"/>
  <c r="W135" i="13"/>
  <c r="V135" i="13"/>
  <c r="R135" i="13"/>
  <c r="X135" i="13" s="1"/>
  <c r="O135" i="13"/>
  <c r="I135" i="13"/>
  <c r="F135" i="13"/>
  <c r="C135" i="13"/>
  <c r="U135" i="13" s="1"/>
  <c r="AL134" i="13"/>
  <c r="AK134" i="13"/>
  <c r="AJ134" i="13"/>
  <c r="AI134" i="13"/>
  <c r="AH134" i="13"/>
  <c r="AD134" i="13"/>
  <c r="AA134" i="13"/>
  <c r="AG134" i="13" s="1"/>
  <c r="Z134" i="13"/>
  <c r="Y134" i="13"/>
  <c r="X134" i="13"/>
  <c r="W134" i="13"/>
  <c r="V134" i="13"/>
  <c r="R134" i="13"/>
  <c r="O134" i="13"/>
  <c r="U134" i="13" s="1"/>
  <c r="F134" i="13"/>
  <c r="C134" i="13"/>
  <c r="AL133" i="13"/>
  <c r="AK133" i="13"/>
  <c r="AI133" i="13"/>
  <c r="AH133" i="13"/>
  <c r="AD133" i="13"/>
  <c r="AA133" i="13"/>
  <c r="Z133" i="13"/>
  <c r="Y133" i="13"/>
  <c r="W133" i="13"/>
  <c r="V133" i="13"/>
  <c r="U133" i="13"/>
  <c r="R133" i="13"/>
  <c r="X133" i="13" s="1"/>
  <c r="O133" i="13"/>
  <c r="L133" i="13"/>
  <c r="I133" i="13"/>
  <c r="AG133" i="13" s="1"/>
  <c r="F133" i="13"/>
  <c r="C133" i="13"/>
  <c r="AL132" i="13"/>
  <c r="AK132" i="13"/>
  <c r="AI132" i="13"/>
  <c r="AH132" i="13"/>
  <c r="AG132" i="13"/>
  <c r="AD132" i="13"/>
  <c r="AJ132" i="13" s="1"/>
  <c r="AA132" i="13"/>
  <c r="Z132" i="13"/>
  <c r="Y132" i="13"/>
  <c r="W132" i="13"/>
  <c r="V132" i="13"/>
  <c r="U132" i="13"/>
  <c r="R132" i="13"/>
  <c r="X132" i="13" s="1"/>
  <c r="O132" i="13"/>
  <c r="L132" i="13"/>
  <c r="I132" i="13"/>
  <c r="F132" i="13"/>
  <c r="C132" i="13"/>
  <c r="AL131" i="13"/>
  <c r="AK131" i="13"/>
  <c r="AI131" i="13"/>
  <c r="AH131" i="13"/>
  <c r="AD131" i="13"/>
  <c r="AA131" i="13"/>
  <c r="Z131" i="13"/>
  <c r="Y131" i="13"/>
  <c r="W131" i="13"/>
  <c r="V131" i="13"/>
  <c r="U131" i="13"/>
  <c r="R131" i="13"/>
  <c r="X131" i="13" s="1"/>
  <c r="O131" i="13"/>
  <c r="L131" i="13"/>
  <c r="I131" i="13"/>
  <c r="AG131" i="13" s="1"/>
  <c r="F131" i="13"/>
  <c r="C131" i="13"/>
  <c r="AL130" i="13"/>
  <c r="AK130" i="13"/>
  <c r="AI130" i="13"/>
  <c r="AH130" i="13"/>
  <c r="AG130" i="13"/>
  <c r="AD130" i="13"/>
  <c r="AJ130" i="13" s="1"/>
  <c r="AA130" i="13"/>
  <c r="Z130" i="13"/>
  <c r="Y130" i="13"/>
  <c r="W130" i="13"/>
  <c r="V130" i="13"/>
  <c r="U130" i="13"/>
  <c r="R130" i="13"/>
  <c r="X130" i="13" s="1"/>
  <c r="O130" i="13"/>
  <c r="L130" i="13"/>
  <c r="I130" i="13"/>
  <c r="F130" i="13"/>
  <c r="C130" i="13"/>
  <c r="AL129" i="13"/>
  <c r="AK129" i="13"/>
  <c r="AI129" i="13"/>
  <c r="AH129" i="13"/>
  <c r="AD129" i="13"/>
  <c r="AA129" i="13"/>
  <c r="Z129" i="13"/>
  <c r="Y129" i="13"/>
  <c r="W129" i="13"/>
  <c r="V129" i="13"/>
  <c r="U129" i="13"/>
  <c r="R129" i="13"/>
  <c r="X129" i="13" s="1"/>
  <c r="O129" i="13"/>
  <c r="L129" i="13"/>
  <c r="I129" i="13"/>
  <c r="AG129" i="13" s="1"/>
  <c r="F129" i="13"/>
  <c r="C129" i="13"/>
  <c r="AL128" i="13"/>
  <c r="AK128" i="13"/>
  <c r="AI128" i="13"/>
  <c r="AH128" i="13"/>
  <c r="AG128" i="13"/>
  <c r="AD128" i="13"/>
  <c r="AJ128" i="13" s="1"/>
  <c r="AA128" i="13"/>
  <c r="Z128" i="13"/>
  <c r="Y128" i="13"/>
  <c r="W128" i="13"/>
  <c r="V128" i="13"/>
  <c r="U128" i="13"/>
  <c r="R128" i="13"/>
  <c r="X128" i="13" s="1"/>
  <c r="O128" i="13"/>
  <c r="L128" i="13"/>
  <c r="I128" i="13"/>
  <c r="F128" i="13"/>
  <c r="C128" i="13"/>
  <c r="AL127" i="13"/>
  <c r="AK127" i="13"/>
  <c r="AI127" i="13"/>
  <c r="AH127" i="13"/>
  <c r="AD127" i="13"/>
  <c r="AA127" i="13"/>
  <c r="Z127" i="13"/>
  <c r="Y127" i="13"/>
  <c r="W127" i="13"/>
  <c r="V127" i="13"/>
  <c r="U127" i="13"/>
  <c r="R127" i="13"/>
  <c r="X127" i="13" s="1"/>
  <c r="O127" i="13"/>
  <c r="L127" i="13"/>
  <c r="I127" i="13"/>
  <c r="AG127" i="13" s="1"/>
  <c r="F127" i="13"/>
  <c r="C127" i="13"/>
  <c r="AL126" i="13"/>
  <c r="AK126" i="13"/>
  <c r="AI126" i="13"/>
  <c r="AH126" i="13"/>
  <c r="AG126" i="13"/>
  <c r="AD126" i="13"/>
  <c r="AJ126" i="13" s="1"/>
  <c r="AA126" i="13"/>
  <c r="Z126" i="13"/>
  <c r="Y126" i="13"/>
  <c r="W126" i="13"/>
  <c r="V126" i="13"/>
  <c r="U126" i="13"/>
  <c r="R126" i="13"/>
  <c r="X126" i="13" s="1"/>
  <c r="O126" i="13"/>
  <c r="L126" i="13"/>
  <c r="I126" i="13"/>
  <c r="F126" i="13"/>
  <c r="C126" i="13"/>
  <c r="AL125" i="13"/>
  <c r="AK125" i="13"/>
  <c r="AI125" i="13"/>
  <c r="AH125" i="13"/>
  <c r="AD125" i="13"/>
  <c r="AJ125" i="13" s="1"/>
  <c r="AA125" i="13"/>
  <c r="Z125" i="13"/>
  <c r="Y125" i="13"/>
  <c r="W125" i="13"/>
  <c r="V125" i="13"/>
  <c r="U125" i="13"/>
  <c r="R125" i="13"/>
  <c r="O125" i="13"/>
  <c r="I125" i="13"/>
  <c r="AG125" i="13" s="1"/>
  <c r="F125" i="13"/>
  <c r="F118" i="13" s="1"/>
  <c r="C125" i="13"/>
  <c r="AL124" i="13"/>
  <c r="AK124" i="13"/>
  <c r="AI124" i="13"/>
  <c r="AH124" i="13"/>
  <c r="AG124" i="13"/>
  <c r="AD124" i="13"/>
  <c r="AD118" i="13" s="1"/>
  <c r="AJ118" i="13" s="1"/>
  <c r="AA124" i="13"/>
  <c r="Z124" i="13"/>
  <c r="Y124" i="13"/>
  <c r="X124" i="13"/>
  <c r="W124" i="13"/>
  <c r="V124" i="13"/>
  <c r="R124" i="13"/>
  <c r="O124" i="13"/>
  <c r="I124" i="13"/>
  <c r="C124" i="13"/>
  <c r="U124" i="13" s="1"/>
  <c r="AL123" i="13"/>
  <c r="AK123" i="13"/>
  <c r="AI123" i="13"/>
  <c r="AH123" i="13"/>
  <c r="AD123" i="13"/>
  <c r="AJ123" i="13" s="1"/>
  <c r="AA123" i="13"/>
  <c r="Z123" i="13"/>
  <c r="Y123" i="13"/>
  <c r="W123" i="13"/>
  <c r="V123" i="13"/>
  <c r="R123" i="13"/>
  <c r="X123" i="13" s="1"/>
  <c r="O123" i="13"/>
  <c r="U123" i="13" s="1"/>
  <c r="I123" i="13"/>
  <c r="C123" i="13"/>
  <c r="AL122" i="13"/>
  <c r="AK122" i="13"/>
  <c r="AI122" i="13"/>
  <c r="AH122" i="13"/>
  <c r="AG122" i="13"/>
  <c r="AD122" i="13"/>
  <c r="AJ122" i="13" s="1"/>
  <c r="AA122" i="13"/>
  <c r="Z122" i="13"/>
  <c r="Y122" i="13"/>
  <c r="X122" i="13"/>
  <c r="W122" i="13"/>
  <c r="V122" i="13"/>
  <c r="R122" i="13"/>
  <c r="O122" i="13"/>
  <c r="I122" i="13"/>
  <c r="C122" i="13"/>
  <c r="U122" i="13" s="1"/>
  <c r="AL121" i="13"/>
  <c r="AK121" i="13"/>
  <c r="AI121" i="13"/>
  <c r="AH121" i="13"/>
  <c r="AD121" i="13"/>
  <c r="AJ121" i="13" s="1"/>
  <c r="AA121" i="13"/>
  <c r="Z121" i="13"/>
  <c r="Y121" i="13"/>
  <c r="W121" i="13"/>
  <c r="V121" i="13"/>
  <c r="R121" i="13"/>
  <c r="X121" i="13" s="1"/>
  <c r="O121" i="13"/>
  <c r="U121" i="13" s="1"/>
  <c r="I121" i="13"/>
  <c r="C121" i="13"/>
  <c r="AL120" i="13"/>
  <c r="AK120" i="13"/>
  <c r="AI120" i="13"/>
  <c r="AH120" i="13"/>
  <c r="AG120" i="13"/>
  <c r="AD120" i="13"/>
  <c r="AJ120" i="13" s="1"/>
  <c r="AA120" i="13"/>
  <c r="Z120" i="13"/>
  <c r="Y120" i="13"/>
  <c r="W120" i="13"/>
  <c r="V120" i="13"/>
  <c r="R120" i="13"/>
  <c r="R118" i="13" s="1"/>
  <c r="O120" i="13"/>
  <c r="I120" i="13"/>
  <c r="C120" i="13"/>
  <c r="U120" i="13" s="1"/>
  <c r="AL119" i="13"/>
  <c r="AK119" i="13"/>
  <c r="AJ119" i="13"/>
  <c r="AI119" i="13"/>
  <c r="AH119" i="13"/>
  <c r="AA119" i="13"/>
  <c r="AG119" i="13" s="1"/>
  <c r="Z119" i="13"/>
  <c r="Y119" i="13"/>
  <c r="X119" i="13"/>
  <c r="W119" i="13"/>
  <c r="V119" i="13"/>
  <c r="U119" i="13"/>
  <c r="O119" i="13"/>
  <c r="C119" i="13"/>
  <c r="AK118" i="13"/>
  <c r="AH118" i="13"/>
  <c r="AF118" i="13"/>
  <c r="AE118" i="13"/>
  <c r="AC118" i="13"/>
  <c r="AB118" i="13"/>
  <c r="T118" i="13"/>
  <c r="Z118" i="13" s="1"/>
  <c r="S118" i="13"/>
  <c r="Y118" i="13" s="1"/>
  <c r="Q118" i="13"/>
  <c r="P118" i="13"/>
  <c r="V118" i="13" s="1"/>
  <c r="N118" i="13"/>
  <c r="AL118" i="13" s="1"/>
  <c r="M118" i="13"/>
  <c r="L118" i="13"/>
  <c r="K118" i="13"/>
  <c r="J118" i="13"/>
  <c r="H118" i="13"/>
  <c r="G118" i="13"/>
  <c r="E118" i="13"/>
  <c r="D118" i="13"/>
  <c r="C118" i="13"/>
  <c r="AL117" i="13"/>
  <c r="AK117" i="13"/>
  <c r="AJ117" i="13"/>
  <c r="AI117" i="13"/>
  <c r="AH117" i="13"/>
  <c r="AA117" i="13"/>
  <c r="AG117" i="13" s="1"/>
  <c r="Z117" i="13"/>
  <c r="Y117" i="13"/>
  <c r="X117" i="13"/>
  <c r="W117" i="13"/>
  <c r="V117" i="13"/>
  <c r="O117" i="13"/>
  <c r="U117" i="13" s="1"/>
  <c r="I117" i="13"/>
  <c r="C117" i="13"/>
  <c r="AL116" i="13"/>
  <c r="AK116" i="13"/>
  <c r="AJ116" i="13"/>
  <c r="AI116" i="13"/>
  <c r="AH116" i="13"/>
  <c r="AA116" i="13"/>
  <c r="AG116" i="13" s="1"/>
  <c r="Z116" i="13"/>
  <c r="Y116" i="13"/>
  <c r="X116" i="13"/>
  <c r="W116" i="13"/>
  <c r="V116" i="13"/>
  <c r="O116" i="13"/>
  <c r="U116" i="13" s="1"/>
  <c r="C116" i="13"/>
  <c r="AL115" i="13"/>
  <c r="AK115" i="13"/>
  <c r="AJ115" i="13"/>
  <c r="AI115" i="13"/>
  <c r="AH115" i="13"/>
  <c r="AA115" i="13"/>
  <c r="AG115" i="13" s="1"/>
  <c r="Z115" i="13"/>
  <c r="Y115" i="13"/>
  <c r="X115" i="13"/>
  <c r="W115" i="13"/>
  <c r="V115" i="13"/>
  <c r="U115" i="13"/>
  <c r="O115" i="13"/>
  <c r="I115" i="13"/>
  <c r="C115" i="13"/>
  <c r="AL114" i="13"/>
  <c r="AK114" i="13"/>
  <c r="AJ114" i="13"/>
  <c r="AI114" i="13"/>
  <c r="AH114" i="13"/>
  <c r="AA114" i="13"/>
  <c r="AG114" i="13" s="1"/>
  <c r="Z114" i="13"/>
  <c r="Y114" i="13"/>
  <c r="X114" i="13"/>
  <c r="W114" i="13"/>
  <c r="V114" i="13"/>
  <c r="U114" i="13"/>
  <c r="O114" i="13"/>
  <c r="I114" i="13"/>
  <c r="C114" i="13"/>
  <c r="AL113" i="13"/>
  <c r="AK113" i="13"/>
  <c r="AJ113" i="13"/>
  <c r="AI113" i="13"/>
  <c r="AH113" i="13"/>
  <c r="AA113" i="13"/>
  <c r="AG113" i="13" s="1"/>
  <c r="Z113" i="13"/>
  <c r="Y113" i="13"/>
  <c r="X113" i="13"/>
  <c r="W113" i="13"/>
  <c r="V113" i="13"/>
  <c r="U113" i="13"/>
  <c r="O113" i="13"/>
  <c r="I113" i="13"/>
  <c r="C113" i="13"/>
  <c r="AL112" i="13"/>
  <c r="AK112" i="13"/>
  <c r="AJ112" i="13"/>
  <c r="AI112" i="13"/>
  <c r="AH112" i="13"/>
  <c r="AA112" i="13"/>
  <c r="AG112" i="13" s="1"/>
  <c r="Z112" i="13"/>
  <c r="Y112" i="13"/>
  <c r="X112" i="13"/>
  <c r="W112" i="13"/>
  <c r="V112" i="13"/>
  <c r="U112" i="13"/>
  <c r="O112" i="13"/>
  <c r="C112" i="13"/>
  <c r="AL111" i="13"/>
  <c r="AK111" i="13"/>
  <c r="AJ111" i="13"/>
  <c r="AI111" i="13"/>
  <c r="AH111" i="13"/>
  <c r="AG111" i="13"/>
  <c r="AA111" i="13"/>
  <c r="Z111" i="13"/>
  <c r="Y111" i="13"/>
  <c r="X111" i="13"/>
  <c r="W111" i="13"/>
  <c r="V111" i="13"/>
  <c r="O111" i="13"/>
  <c r="U111" i="13" s="1"/>
  <c r="I111" i="13"/>
  <c r="C111" i="13"/>
  <c r="AL110" i="13"/>
  <c r="AK110" i="13"/>
  <c r="AJ110" i="13"/>
  <c r="AI110" i="13"/>
  <c r="AH110" i="13"/>
  <c r="AG110" i="13"/>
  <c r="AA110" i="13"/>
  <c r="Z110" i="13"/>
  <c r="Y110" i="13"/>
  <c r="X110" i="13"/>
  <c r="W110" i="13"/>
  <c r="V110" i="13"/>
  <c r="O110" i="13"/>
  <c r="U110" i="13" s="1"/>
  <c r="I110" i="13"/>
  <c r="C110" i="13"/>
  <c r="AL109" i="13"/>
  <c r="AK109" i="13"/>
  <c r="AJ109" i="13"/>
  <c r="AI109" i="13"/>
  <c r="AH109" i="13"/>
  <c r="AG109" i="13"/>
  <c r="AA109" i="13"/>
  <c r="Z109" i="13"/>
  <c r="Y109" i="13"/>
  <c r="X109" i="13"/>
  <c r="W109" i="13"/>
  <c r="V109" i="13"/>
  <c r="O109" i="13"/>
  <c r="U109" i="13" s="1"/>
  <c r="I109" i="13"/>
  <c r="C109" i="13"/>
  <c r="AL108" i="13"/>
  <c r="AK108" i="13"/>
  <c r="AJ108" i="13"/>
  <c r="AI108" i="13"/>
  <c r="AH108" i="13"/>
  <c r="AG108" i="13"/>
  <c r="AA108" i="13"/>
  <c r="Z108" i="13"/>
  <c r="Y108" i="13"/>
  <c r="X108" i="13"/>
  <c r="W108" i="13"/>
  <c r="V108" i="13"/>
  <c r="O108" i="13"/>
  <c r="U108" i="13" s="1"/>
  <c r="I108" i="13"/>
  <c r="C108" i="13"/>
  <c r="AL107" i="13"/>
  <c r="AK107" i="13"/>
  <c r="AJ107" i="13"/>
  <c r="AI107" i="13"/>
  <c r="AH107" i="13"/>
  <c r="AG107" i="13"/>
  <c r="AA107" i="13"/>
  <c r="Z107" i="13"/>
  <c r="Y107" i="13"/>
  <c r="X107" i="13"/>
  <c r="W107" i="13"/>
  <c r="V107" i="13"/>
  <c r="O107" i="13"/>
  <c r="U107" i="13" s="1"/>
  <c r="I107" i="13"/>
  <c r="C107" i="13"/>
  <c r="AL106" i="13"/>
  <c r="AK106" i="13"/>
  <c r="AJ106" i="13"/>
  <c r="AI106" i="13"/>
  <c r="AH106" i="13"/>
  <c r="AG106" i="13"/>
  <c r="AA106" i="13"/>
  <c r="Z106" i="13"/>
  <c r="Y106" i="13"/>
  <c r="X106" i="13"/>
  <c r="W106" i="13"/>
  <c r="V106" i="13"/>
  <c r="O106" i="13"/>
  <c r="U106" i="13" s="1"/>
  <c r="I106" i="13"/>
  <c r="C106" i="13"/>
  <c r="AL105" i="13"/>
  <c r="AK105" i="13"/>
  <c r="AJ105" i="13"/>
  <c r="AI105" i="13"/>
  <c r="AH105" i="13"/>
  <c r="AG105" i="13"/>
  <c r="AA105" i="13"/>
  <c r="Z105" i="13"/>
  <c r="Y105" i="13"/>
  <c r="X105" i="13"/>
  <c r="W105" i="13"/>
  <c r="V105" i="13"/>
  <c r="O105" i="13"/>
  <c r="C105" i="13"/>
  <c r="AG104" i="13"/>
  <c r="AF104" i="13"/>
  <c r="AL104" i="13" s="1"/>
  <c r="AE104" i="13"/>
  <c r="AD104" i="13"/>
  <c r="AC104" i="13"/>
  <c r="AI104" i="13" s="1"/>
  <c r="AB104" i="13"/>
  <c r="AH104" i="13" s="1"/>
  <c r="AA104" i="13"/>
  <c r="X104" i="13"/>
  <c r="T104" i="13"/>
  <c r="Z104" i="13" s="1"/>
  <c r="S104" i="13"/>
  <c r="R104" i="13"/>
  <c r="Q104" i="13"/>
  <c r="W104" i="13" s="1"/>
  <c r="P104" i="13"/>
  <c r="V104" i="13" s="1"/>
  <c r="N104" i="13"/>
  <c r="M104" i="13"/>
  <c r="AK104" i="13" s="1"/>
  <c r="L104" i="13"/>
  <c r="AJ104" i="13" s="1"/>
  <c r="J104" i="13"/>
  <c r="I104" i="13"/>
  <c r="H104" i="13"/>
  <c r="G104" i="13"/>
  <c r="Y104" i="13" s="1"/>
  <c r="F104" i="13"/>
  <c r="E104" i="13"/>
  <c r="D104" i="13"/>
  <c r="C104" i="13"/>
  <c r="AL103" i="13"/>
  <c r="AK103" i="13"/>
  <c r="AI103" i="13"/>
  <c r="AH103" i="13"/>
  <c r="AD103" i="13"/>
  <c r="AA103" i="13"/>
  <c r="Z103" i="13"/>
  <c r="Y103" i="13"/>
  <c r="X103" i="13"/>
  <c r="W103" i="13"/>
  <c r="V103" i="13"/>
  <c r="O103" i="13"/>
  <c r="U103" i="13" s="1"/>
  <c r="L103" i="13"/>
  <c r="L101" i="13" s="1"/>
  <c r="I103" i="13"/>
  <c r="F103" i="13"/>
  <c r="C103" i="13"/>
  <c r="C101" i="13" s="1"/>
  <c r="AL102" i="13"/>
  <c r="AK102" i="13"/>
  <c r="AJ102" i="13"/>
  <c r="AI102" i="13"/>
  <c r="AH102" i="13"/>
  <c r="AA102" i="13"/>
  <c r="Z102" i="13"/>
  <c r="Y102" i="13"/>
  <c r="X102" i="13"/>
  <c r="W102" i="13"/>
  <c r="V102" i="13"/>
  <c r="U102" i="13"/>
  <c r="I102" i="13"/>
  <c r="AG102" i="13" s="1"/>
  <c r="C102" i="13"/>
  <c r="AF101" i="13"/>
  <c r="AE101" i="13"/>
  <c r="AD101" i="13"/>
  <c r="AC101" i="13"/>
  <c r="AI101" i="13" s="1"/>
  <c r="AB101" i="13"/>
  <c r="Z101" i="13"/>
  <c r="Y101" i="13"/>
  <c r="V101" i="13"/>
  <c r="T101" i="13"/>
  <c r="S101" i="13"/>
  <c r="R101" i="13"/>
  <c r="X101" i="13" s="1"/>
  <c r="Q101" i="13"/>
  <c r="W101" i="13" s="1"/>
  <c r="P101" i="13"/>
  <c r="N101" i="13"/>
  <c r="AL101" i="13" s="1"/>
  <c r="M101" i="13"/>
  <c r="AK101" i="13" s="1"/>
  <c r="K101" i="13"/>
  <c r="J101" i="13"/>
  <c r="AH101" i="13" s="1"/>
  <c r="I101" i="13"/>
  <c r="H101" i="13"/>
  <c r="G101" i="13"/>
  <c r="F101" i="13"/>
  <c r="E101" i="13"/>
  <c r="D101" i="13"/>
  <c r="AL100" i="13"/>
  <c r="AK100" i="13"/>
  <c r="AI100" i="13"/>
  <c r="AH100" i="13"/>
  <c r="AD100" i="13"/>
  <c r="AJ100" i="13" s="1"/>
  <c r="AA100" i="13"/>
  <c r="Z100" i="13"/>
  <c r="Y100" i="13"/>
  <c r="W100" i="13"/>
  <c r="V100" i="13"/>
  <c r="U100" i="13"/>
  <c r="R100" i="13"/>
  <c r="X100" i="13" s="1"/>
  <c r="O100" i="13"/>
  <c r="L100" i="13"/>
  <c r="I100" i="13"/>
  <c r="AG100" i="13" s="1"/>
  <c r="F100" i="13"/>
  <c r="C100" i="13"/>
  <c r="AL99" i="13"/>
  <c r="AK99" i="13"/>
  <c r="AI99" i="13"/>
  <c r="AH99" i="13"/>
  <c r="AG99" i="13"/>
  <c r="AD99" i="13"/>
  <c r="AJ99" i="13" s="1"/>
  <c r="AA99" i="13"/>
  <c r="Z99" i="13"/>
  <c r="Y99" i="13"/>
  <c r="W99" i="13"/>
  <c r="V99" i="13"/>
  <c r="U99" i="13"/>
  <c r="R99" i="13"/>
  <c r="X99" i="13" s="1"/>
  <c r="O99" i="13"/>
  <c r="I99" i="13"/>
  <c r="F99" i="13"/>
  <c r="C99" i="13"/>
  <c r="AL98" i="13"/>
  <c r="AK98" i="13"/>
  <c r="AI98" i="13"/>
  <c r="AH98" i="13"/>
  <c r="AG98" i="13"/>
  <c r="AD98" i="13"/>
  <c r="AJ98" i="13" s="1"/>
  <c r="AA98" i="13"/>
  <c r="Z98" i="13"/>
  <c r="Y98" i="13"/>
  <c r="X98" i="13"/>
  <c r="W98" i="13"/>
  <c r="V98" i="13"/>
  <c r="O98" i="13"/>
  <c r="U98" i="13" s="1"/>
  <c r="I98" i="13"/>
  <c r="C98" i="13"/>
  <c r="AL97" i="13"/>
  <c r="AK97" i="13"/>
  <c r="AI97" i="13"/>
  <c r="AH97" i="13"/>
  <c r="AG97" i="13"/>
  <c r="AD97" i="13"/>
  <c r="AJ97" i="13" s="1"/>
  <c r="AA97" i="13"/>
  <c r="Z97" i="13"/>
  <c r="Y97" i="13"/>
  <c r="W97" i="13"/>
  <c r="V97" i="13"/>
  <c r="R97" i="13"/>
  <c r="X97" i="13" s="1"/>
  <c r="O97" i="13"/>
  <c r="F97" i="13"/>
  <c r="C97" i="13"/>
  <c r="U97" i="13" s="1"/>
  <c r="AL96" i="13"/>
  <c r="AK96" i="13"/>
  <c r="AI96" i="13"/>
  <c r="AH96" i="13"/>
  <c r="AD96" i="13"/>
  <c r="AJ96" i="13" s="1"/>
  <c r="AA96" i="13"/>
  <c r="AG96" i="13" s="1"/>
  <c r="Z96" i="13"/>
  <c r="Y96" i="13"/>
  <c r="W96" i="13"/>
  <c r="V96" i="13"/>
  <c r="R96" i="13"/>
  <c r="X96" i="13" s="1"/>
  <c r="O96" i="13"/>
  <c r="U96" i="13" s="1"/>
  <c r="I96" i="13"/>
  <c r="C96" i="13"/>
  <c r="AL95" i="13"/>
  <c r="AK95" i="13"/>
  <c r="AI95" i="13"/>
  <c r="AH95" i="13"/>
  <c r="AG95" i="13"/>
  <c r="AD95" i="13"/>
  <c r="AJ95" i="13" s="1"/>
  <c r="AA95" i="13"/>
  <c r="Z95" i="13"/>
  <c r="Y95" i="13"/>
  <c r="W95" i="13"/>
  <c r="V95" i="13"/>
  <c r="U95" i="13"/>
  <c r="R95" i="13"/>
  <c r="O95" i="13"/>
  <c r="I95" i="13"/>
  <c r="F95" i="13"/>
  <c r="C95" i="13"/>
  <c r="AL94" i="13"/>
  <c r="AK94" i="13"/>
  <c r="AI94" i="13"/>
  <c r="AH94" i="13"/>
  <c r="AG94" i="13"/>
  <c r="AD94" i="13"/>
  <c r="AJ94" i="13" s="1"/>
  <c r="AA94" i="13"/>
  <c r="Z94" i="13"/>
  <c r="Y94" i="13"/>
  <c r="W94" i="13"/>
  <c r="V94" i="13"/>
  <c r="R94" i="13"/>
  <c r="X94" i="13" s="1"/>
  <c r="O94" i="13"/>
  <c r="I94" i="13"/>
  <c r="C94" i="13"/>
  <c r="U94" i="13" s="1"/>
  <c r="AL93" i="13"/>
  <c r="AK93" i="13"/>
  <c r="AI93" i="13"/>
  <c r="AH93" i="13"/>
  <c r="AD93" i="13"/>
  <c r="AJ93" i="13" s="1"/>
  <c r="AA93" i="13"/>
  <c r="Z93" i="13"/>
  <c r="Y93" i="13"/>
  <c r="W93" i="13"/>
  <c r="V93" i="13"/>
  <c r="R93" i="13"/>
  <c r="X93" i="13" s="1"/>
  <c r="O93" i="13"/>
  <c r="U93" i="13" s="1"/>
  <c r="I93" i="13"/>
  <c r="F93" i="13"/>
  <c r="C93" i="13"/>
  <c r="AL92" i="13"/>
  <c r="AK92" i="13"/>
  <c r="AI92" i="13"/>
  <c r="AH92" i="13"/>
  <c r="AG92" i="13"/>
  <c r="AD92" i="13"/>
  <c r="AJ92" i="13" s="1"/>
  <c r="AA92" i="13"/>
  <c r="Z92" i="13"/>
  <c r="Y92" i="13"/>
  <c r="W92" i="13"/>
  <c r="V92" i="13"/>
  <c r="U92" i="13"/>
  <c r="R92" i="13"/>
  <c r="X92" i="13" s="1"/>
  <c r="O92" i="13"/>
  <c r="I92" i="13"/>
  <c r="F92" i="13"/>
  <c r="C92" i="13"/>
  <c r="AL91" i="13"/>
  <c r="AK91" i="13"/>
  <c r="AI91" i="13"/>
  <c r="AH91" i="13"/>
  <c r="AG91" i="13"/>
  <c r="AD91" i="13"/>
  <c r="AJ91" i="13" s="1"/>
  <c r="AA91" i="13"/>
  <c r="Z91" i="13"/>
  <c r="Y91" i="13"/>
  <c r="W91" i="13"/>
  <c r="V91" i="13"/>
  <c r="R91" i="13"/>
  <c r="X91" i="13" s="1"/>
  <c r="O91" i="13"/>
  <c r="I91" i="13"/>
  <c r="F91" i="13"/>
  <c r="C91" i="13"/>
  <c r="U91" i="13" s="1"/>
  <c r="AL90" i="13"/>
  <c r="AK90" i="13"/>
  <c r="AI90" i="13"/>
  <c r="AH90" i="13"/>
  <c r="AD90" i="13"/>
  <c r="AJ90" i="13" s="1"/>
  <c r="AA90" i="13"/>
  <c r="AG90" i="13" s="1"/>
  <c r="Z90" i="13"/>
  <c r="Y90" i="13"/>
  <c r="W90" i="13"/>
  <c r="V90" i="13"/>
  <c r="R90" i="13"/>
  <c r="X90" i="13" s="1"/>
  <c r="O90" i="13"/>
  <c r="U90" i="13" s="1"/>
  <c r="I90" i="13"/>
  <c r="F90" i="13"/>
  <c r="C90" i="13"/>
  <c r="AL89" i="13"/>
  <c r="AK89" i="13"/>
  <c r="AI89" i="13"/>
  <c r="AH89" i="13"/>
  <c r="AD89" i="13"/>
  <c r="AJ89" i="13" s="1"/>
  <c r="AA89" i="13"/>
  <c r="Z89" i="13"/>
  <c r="Y89" i="13"/>
  <c r="W89" i="13"/>
  <c r="V89" i="13"/>
  <c r="R89" i="13"/>
  <c r="X89" i="13" s="1"/>
  <c r="O89" i="13"/>
  <c r="U89" i="13" s="1"/>
  <c r="I89" i="13"/>
  <c r="F89" i="13"/>
  <c r="C89" i="13"/>
  <c r="AL88" i="13"/>
  <c r="AK88" i="13"/>
  <c r="AI88" i="13"/>
  <c r="AH88" i="13"/>
  <c r="AG88" i="13"/>
  <c r="AD88" i="13"/>
  <c r="AJ88" i="13" s="1"/>
  <c r="AA88" i="13"/>
  <c r="Z88" i="13"/>
  <c r="Y88" i="13"/>
  <c r="W88" i="13"/>
  <c r="V88" i="13"/>
  <c r="R88" i="13"/>
  <c r="X88" i="13" s="1"/>
  <c r="O88" i="13"/>
  <c r="F88" i="13"/>
  <c r="C88" i="13"/>
  <c r="U88" i="13" s="1"/>
  <c r="AL87" i="13"/>
  <c r="AK87" i="13"/>
  <c r="AI87" i="13"/>
  <c r="AH87" i="13"/>
  <c r="AD87" i="13"/>
  <c r="AJ87" i="13" s="1"/>
  <c r="AA87" i="13"/>
  <c r="AG87" i="13" s="1"/>
  <c r="Z87" i="13"/>
  <c r="Y87" i="13"/>
  <c r="W87" i="13"/>
  <c r="V87" i="13"/>
  <c r="R87" i="13"/>
  <c r="X87" i="13" s="1"/>
  <c r="O87" i="13"/>
  <c r="L87" i="13"/>
  <c r="I87" i="13"/>
  <c r="F87" i="13"/>
  <c r="C87" i="13"/>
  <c r="AL86" i="13"/>
  <c r="AK86" i="13"/>
  <c r="AI86" i="13"/>
  <c r="AH86" i="13"/>
  <c r="AD86" i="13"/>
  <c r="AJ86" i="13" s="1"/>
  <c r="AA86" i="13"/>
  <c r="AG86" i="13" s="1"/>
  <c r="Z86" i="13"/>
  <c r="Y86" i="13"/>
  <c r="W86" i="13"/>
  <c r="V86" i="13"/>
  <c r="R86" i="13"/>
  <c r="X86" i="13" s="1"/>
  <c r="O86" i="13"/>
  <c r="L86" i="13"/>
  <c r="I86" i="13"/>
  <c r="F86" i="13"/>
  <c r="C86" i="13"/>
  <c r="AL85" i="13"/>
  <c r="AK85" i="13"/>
  <c r="AI85" i="13"/>
  <c r="AH85" i="13"/>
  <c r="AD85" i="13"/>
  <c r="AJ85" i="13" s="1"/>
  <c r="AA85" i="13"/>
  <c r="AG85" i="13" s="1"/>
  <c r="Z85" i="13"/>
  <c r="Y85" i="13"/>
  <c r="W85" i="13"/>
  <c r="V85" i="13"/>
  <c r="R85" i="13"/>
  <c r="X85" i="13" s="1"/>
  <c r="O85" i="13"/>
  <c r="U85" i="13" s="1"/>
  <c r="I85" i="13"/>
  <c r="F85" i="13"/>
  <c r="C85" i="13"/>
  <c r="AL84" i="13"/>
  <c r="AK84" i="13"/>
  <c r="AJ84" i="13"/>
  <c r="AI84" i="13"/>
  <c r="AH84" i="13"/>
  <c r="AA84" i="13"/>
  <c r="AG84" i="13" s="1"/>
  <c r="Z84" i="13"/>
  <c r="Y84" i="13"/>
  <c r="X84" i="13"/>
  <c r="W84" i="13"/>
  <c r="V84" i="13"/>
  <c r="U84" i="13"/>
  <c r="O84" i="13"/>
  <c r="I84" i="13"/>
  <c r="C84" i="13"/>
  <c r="AL83" i="13"/>
  <c r="AK83" i="13"/>
  <c r="AJ83" i="13"/>
  <c r="AI83" i="13"/>
  <c r="AH83" i="13"/>
  <c r="AA83" i="13"/>
  <c r="AG83" i="13" s="1"/>
  <c r="Z83" i="13"/>
  <c r="Y83" i="13"/>
  <c r="X83" i="13"/>
  <c r="W83" i="13"/>
  <c r="V83" i="13"/>
  <c r="U83" i="13"/>
  <c r="O83" i="13"/>
  <c r="I83" i="13"/>
  <c r="C83" i="13"/>
  <c r="AL82" i="13"/>
  <c r="AK82" i="13"/>
  <c r="AJ82" i="13"/>
  <c r="AI82" i="13"/>
  <c r="AH82" i="13"/>
  <c r="AA82" i="13"/>
  <c r="AG82" i="13" s="1"/>
  <c r="Z82" i="13"/>
  <c r="Y82" i="13"/>
  <c r="X82" i="13"/>
  <c r="W82" i="13"/>
  <c r="V82" i="13"/>
  <c r="U82" i="13"/>
  <c r="O82" i="13"/>
  <c r="I82" i="13"/>
  <c r="C82" i="13"/>
  <c r="AL81" i="13"/>
  <c r="AK81" i="13"/>
  <c r="AI81" i="13"/>
  <c r="AH81" i="13"/>
  <c r="AD81" i="13"/>
  <c r="AJ81" i="13" s="1"/>
  <c r="AA81" i="13"/>
  <c r="AG81" i="13" s="1"/>
  <c r="Z81" i="13"/>
  <c r="Y81" i="13"/>
  <c r="X81" i="13"/>
  <c r="W81" i="13"/>
  <c r="V81" i="13"/>
  <c r="O81" i="13"/>
  <c r="I81" i="13"/>
  <c r="C81" i="13"/>
  <c r="AL80" i="13"/>
  <c r="AK80" i="13"/>
  <c r="AI80" i="13"/>
  <c r="AH80" i="13"/>
  <c r="AD80" i="13"/>
  <c r="AJ80" i="13" s="1"/>
  <c r="AA80" i="13"/>
  <c r="AG80" i="13" s="1"/>
  <c r="Z80" i="13"/>
  <c r="Y80" i="13"/>
  <c r="X80" i="13"/>
  <c r="W80" i="13"/>
  <c r="V80" i="13"/>
  <c r="O80" i="13"/>
  <c r="U80" i="13" s="1"/>
  <c r="I80" i="13"/>
  <c r="C80" i="13"/>
  <c r="AL79" i="13"/>
  <c r="AK79" i="13"/>
  <c r="AI79" i="13"/>
  <c r="AH79" i="13"/>
  <c r="AG79" i="13"/>
  <c r="AD79" i="13"/>
  <c r="AA79" i="13"/>
  <c r="Z79" i="13"/>
  <c r="Y79" i="13"/>
  <c r="X79" i="13"/>
  <c r="W79" i="13"/>
  <c r="V79" i="13"/>
  <c r="O79" i="13"/>
  <c r="U79" i="13" s="1"/>
  <c r="I79" i="13"/>
  <c r="C79" i="13"/>
  <c r="AL78" i="13"/>
  <c r="AK78" i="13"/>
  <c r="AI78" i="13"/>
  <c r="AH78" i="13"/>
  <c r="AG78" i="13"/>
  <c r="AD78" i="13"/>
  <c r="AJ78" i="13" s="1"/>
  <c r="AA78" i="13"/>
  <c r="Z78" i="13"/>
  <c r="Y78" i="13"/>
  <c r="X78" i="13"/>
  <c r="W78" i="13"/>
  <c r="V78" i="13"/>
  <c r="U78" i="13"/>
  <c r="O78" i="13"/>
  <c r="I78" i="13"/>
  <c r="C78" i="13"/>
  <c r="AL77" i="13"/>
  <c r="AK77" i="13"/>
  <c r="AI77" i="13"/>
  <c r="AH77" i="13"/>
  <c r="AD77" i="13"/>
  <c r="AJ77" i="13" s="1"/>
  <c r="AA77" i="13"/>
  <c r="AG77" i="13" s="1"/>
  <c r="Z77" i="13"/>
  <c r="Y77" i="13"/>
  <c r="W77" i="13"/>
  <c r="V77" i="13"/>
  <c r="R77" i="13"/>
  <c r="O77" i="13"/>
  <c r="U77" i="13" s="1"/>
  <c r="F77" i="13"/>
  <c r="F76" i="13" s="1"/>
  <c r="C77" i="13"/>
  <c r="AF76" i="13"/>
  <c r="AL76" i="13" s="1"/>
  <c r="AE76" i="13"/>
  <c r="AC76" i="13"/>
  <c r="AI76" i="13" s="1"/>
  <c r="AB76" i="13"/>
  <c r="AH76" i="13" s="1"/>
  <c r="Y76" i="13"/>
  <c r="T76" i="13"/>
  <c r="Z76" i="13" s="1"/>
  <c r="S76" i="13"/>
  <c r="Q76" i="13"/>
  <c r="W76" i="13" s="1"/>
  <c r="P76" i="13"/>
  <c r="V76" i="13" s="1"/>
  <c r="N76" i="13"/>
  <c r="M76" i="13"/>
  <c r="AK76" i="13" s="1"/>
  <c r="L76" i="13"/>
  <c r="K76" i="13"/>
  <c r="J76" i="13"/>
  <c r="H76" i="13"/>
  <c r="G76" i="13"/>
  <c r="E76" i="13"/>
  <c r="D76" i="13"/>
  <c r="AL75" i="13"/>
  <c r="AK75" i="13"/>
  <c r="AJ75" i="13"/>
  <c r="AI75" i="13"/>
  <c r="AH75" i="13"/>
  <c r="AG75" i="13"/>
  <c r="Z75" i="13"/>
  <c r="Y75" i="13"/>
  <c r="X75" i="13"/>
  <c r="W75" i="13"/>
  <c r="V75" i="13"/>
  <c r="O75" i="13"/>
  <c r="U75" i="13" s="1"/>
  <c r="C75" i="13"/>
  <c r="AL74" i="13"/>
  <c r="AK74" i="13"/>
  <c r="AJ74" i="13"/>
  <c r="AI74" i="13"/>
  <c r="AH74" i="13"/>
  <c r="AG74" i="13"/>
  <c r="Z74" i="13"/>
  <c r="Y74" i="13"/>
  <c r="X74" i="13"/>
  <c r="W74" i="13"/>
  <c r="V74" i="13"/>
  <c r="O74" i="13"/>
  <c r="U74" i="13" s="1"/>
  <c r="C74" i="13"/>
  <c r="AL73" i="13"/>
  <c r="AK73" i="13"/>
  <c r="AJ73" i="13"/>
  <c r="AI73" i="13"/>
  <c r="AH73" i="13"/>
  <c r="AG73" i="13"/>
  <c r="Z73" i="13"/>
  <c r="Y73" i="13"/>
  <c r="X73" i="13"/>
  <c r="W73" i="13"/>
  <c r="V73" i="13"/>
  <c r="O73" i="13"/>
  <c r="C73" i="13"/>
  <c r="U73" i="13" s="1"/>
  <c r="AL72" i="13"/>
  <c r="AK72" i="13"/>
  <c r="AJ72" i="13"/>
  <c r="AI72" i="13"/>
  <c r="AH72" i="13"/>
  <c r="AG72" i="13"/>
  <c r="AA72" i="13"/>
  <c r="Z72" i="13"/>
  <c r="Y72" i="13"/>
  <c r="X72" i="13"/>
  <c r="W72" i="13"/>
  <c r="V72" i="13"/>
  <c r="U72" i="13"/>
  <c r="O72" i="13"/>
  <c r="C72" i="13"/>
  <c r="AL71" i="13"/>
  <c r="AK71" i="13"/>
  <c r="AJ71" i="13"/>
  <c r="AI71" i="13"/>
  <c r="AH71" i="13"/>
  <c r="Z71" i="13"/>
  <c r="Y71" i="13"/>
  <c r="X71" i="13"/>
  <c r="W71" i="13"/>
  <c r="V71" i="13"/>
  <c r="O71" i="13"/>
  <c r="U71" i="13" s="1"/>
  <c r="I71" i="13"/>
  <c r="AG71" i="13" s="1"/>
  <c r="C71" i="13"/>
  <c r="AL70" i="13"/>
  <c r="AK70" i="13"/>
  <c r="AJ70" i="13"/>
  <c r="AI70" i="13"/>
  <c r="AB70" i="13"/>
  <c r="Z70" i="13"/>
  <c r="Y70" i="13"/>
  <c r="X70" i="13"/>
  <c r="W70" i="13"/>
  <c r="P70" i="13"/>
  <c r="D70" i="13"/>
  <c r="C70" i="13"/>
  <c r="AL69" i="13"/>
  <c r="AK69" i="13"/>
  <c r="AJ69" i="13"/>
  <c r="AI69" i="13"/>
  <c r="AH69" i="13"/>
  <c r="AG69" i="13"/>
  <c r="AA69" i="13"/>
  <c r="Z69" i="13"/>
  <c r="Y69" i="13"/>
  <c r="X69" i="13"/>
  <c r="W69" i="13"/>
  <c r="V69" i="13"/>
  <c r="U69" i="13"/>
  <c r="O69" i="13"/>
  <c r="C69" i="13"/>
  <c r="AL68" i="13"/>
  <c r="AK68" i="13"/>
  <c r="AJ68" i="13"/>
  <c r="AI68" i="13"/>
  <c r="AH68" i="13"/>
  <c r="Z68" i="13"/>
  <c r="Y68" i="13"/>
  <c r="X68" i="13"/>
  <c r="W68" i="13"/>
  <c r="V68" i="13"/>
  <c r="O68" i="13"/>
  <c r="U68" i="13" s="1"/>
  <c r="I68" i="13"/>
  <c r="AG68" i="13" s="1"/>
  <c r="C68" i="13"/>
  <c r="AL67" i="13"/>
  <c r="AK67" i="13"/>
  <c r="AJ67" i="13"/>
  <c r="AI67" i="13"/>
  <c r="AA67" i="13"/>
  <c r="Z67" i="13"/>
  <c r="Y67" i="13"/>
  <c r="X67" i="13"/>
  <c r="W67" i="13"/>
  <c r="V67" i="13"/>
  <c r="J67" i="13"/>
  <c r="AH67" i="13" s="1"/>
  <c r="I67" i="13"/>
  <c r="C67" i="13"/>
  <c r="U67" i="13" s="1"/>
  <c r="AL66" i="13"/>
  <c r="AK66" i="13"/>
  <c r="AJ66" i="13"/>
  <c r="AI66" i="13"/>
  <c r="AH66" i="13"/>
  <c r="AA66" i="13"/>
  <c r="Z66" i="13"/>
  <c r="Y66" i="13"/>
  <c r="X66" i="13"/>
  <c r="W66" i="13"/>
  <c r="V66" i="13"/>
  <c r="O66" i="13"/>
  <c r="U66" i="13" s="1"/>
  <c r="I66" i="13"/>
  <c r="I62" i="13" s="1"/>
  <c r="C66" i="13"/>
  <c r="AL65" i="13"/>
  <c r="AK65" i="13"/>
  <c r="AJ65" i="13"/>
  <c r="AI65" i="13"/>
  <c r="AH65" i="13"/>
  <c r="AA65" i="13"/>
  <c r="AG65" i="13" s="1"/>
  <c r="Z65" i="13"/>
  <c r="Y65" i="13"/>
  <c r="X65" i="13"/>
  <c r="W65" i="13"/>
  <c r="V65" i="13"/>
  <c r="O65" i="13"/>
  <c r="U65" i="13" s="1"/>
  <c r="C65" i="13"/>
  <c r="AL64" i="13"/>
  <c r="AK64" i="13"/>
  <c r="AJ64" i="13"/>
  <c r="AI64" i="13"/>
  <c r="AH64" i="13"/>
  <c r="AA64" i="13"/>
  <c r="AG64" i="13" s="1"/>
  <c r="Z64" i="13"/>
  <c r="Y64" i="13"/>
  <c r="X64" i="13"/>
  <c r="W64" i="13"/>
  <c r="V64" i="13"/>
  <c r="O64" i="13"/>
  <c r="I64" i="13"/>
  <c r="C64" i="13"/>
  <c r="U64" i="13" s="1"/>
  <c r="AL63" i="13"/>
  <c r="AK63" i="13"/>
  <c r="AJ63" i="13"/>
  <c r="AI63" i="13"/>
  <c r="AB63" i="13"/>
  <c r="AH63" i="13" s="1"/>
  <c r="AA63" i="13"/>
  <c r="Z63" i="13"/>
  <c r="Y63" i="13"/>
  <c r="X63" i="13"/>
  <c r="W63" i="13"/>
  <c r="O63" i="13"/>
  <c r="D63" i="13"/>
  <c r="AF62" i="13"/>
  <c r="AL62" i="13" s="1"/>
  <c r="AE62" i="13"/>
  <c r="AD62" i="13"/>
  <c r="AC62" i="13"/>
  <c r="AI62" i="13" s="1"/>
  <c r="AB62" i="13"/>
  <c r="AH62" i="13" s="1"/>
  <c r="Y62" i="13"/>
  <c r="X62" i="13"/>
  <c r="T62" i="13"/>
  <c r="Z62" i="13" s="1"/>
  <c r="S62" i="13"/>
  <c r="R62" i="13"/>
  <c r="Q62" i="13"/>
  <c r="W62" i="13" s="1"/>
  <c r="P62" i="13"/>
  <c r="N62" i="13"/>
  <c r="M62" i="13"/>
  <c r="AK62" i="13" s="1"/>
  <c r="L62" i="13"/>
  <c r="AJ62" i="13" s="1"/>
  <c r="K62" i="13"/>
  <c r="J62" i="13"/>
  <c r="H62" i="13"/>
  <c r="G62" i="13"/>
  <c r="F62" i="13"/>
  <c r="E62" i="13"/>
  <c r="AL61" i="13"/>
  <c r="AK61" i="13"/>
  <c r="AI61" i="13"/>
  <c r="AH61" i="13"/>
  <c r="AA61" i="13"/>
  <c r="AG61" i="13" s="1"/>
  <c r="Z61" i="13"/>
  <c r="Y61" i="13"/>
  <c r="X61" i="13"/>
  <c r="W61" i="13"/>
  <c r="V61" i="13"/>
  <c r="O61" i="13"/>
  <c r="U61" i="13" s="1"/>
  <c r="L61" i="13"/>
  <c r="AJ61" i="13" s="1"/>
  <c r="I61" i="13"/>
  <c r="C61" i="13"/>
  <c r="AL60" i="13"/>
  <c r="AK60" i="13"/>
  <c r="AJ60" i="13"/>
  <c r="AI60" i="13"/>
  <c r="AH60" i="13"/>
  <c r="AA60" i="13"/>
  <c r="Z60" i="13"/>
  <c r="Y60" i="13"/>
  <c r="X60" i="13"/>
  <c r="W60" i="13"/>
  <c r="V60" i="13"/>
  <c r="O60" i="13"/>
  <c r="U60" i="13" s="1"/>
  <c r="J60" i="13"/>
  <c r="I60" i="13" s="1"/>
  <c r="AG60" i="13" s="1"/>
  <c r="C60" i="13"/>
  <c r="AL59" i="13"/>
  <c r="AK59" i="13"/>
  <c r="AJ59" i="13"/>
  <c r="AI59" i="13"/>
  <c r="AH59" i="13"/>
  <c r="AG59" i="13"/>
  <c r="AA59" i="13"/>
  <c r="Z59" i="13"/>
  <c r="Y59" i="13"/>
  <c r="X59" i="13"/>
  <c r="W59" i="13"/>
  <c r="V59" i="13"/>
  <c r="U59" i="13"/>
  <c r="O59" i="13"/>
  <c r="I59" i="13"/>
  <c r="C59" i="13"/>
  <c r="AL58" i="13"/>
  <c r="AK58" i="13"/>
  <c r="AJ58" i="13"/>
  <c r="AI58" i="13"/>
  <c r="AH58" i="13"/>
  <c r="AE58" i="13"/>
  <c r="AA58" i="13"/>
  <c r="AG58" i="13" s="1"/>
  <c r="Z58" i="13"/>
  <c r="Y58" i="13"/>
  <c r="X58" i="13"/>
  <c r="W58" i="13"/>
  <c r="V58" i="13"/>
  <c r="O58" i="13"/>
  <c r="C58" i="13"/>
  <c r="U58" i="13" s="1"/>
  <c r="AL57" i="13"/>
  <c r="AK57" i="13"/>
  <c r="AJ57" i="13"/>
  <c r="AI57" i="13"/>
  <c r="AH57" i="13"/>
  <c r="AG57" i="13"/>
  <c r="AA57" i="13"/>
  <c r="Z57" i="13"/>
  <c r="Y57" i="13"/>
  <c r="X57" i="13"/>
  <c r="W57" i="13"/>
  <c r="V57" i="13"/>
  <c r="U57" i="13"/>
  <c r="O57" i="13"/>
  <c r="I57" i="13"/>
  <c r="C57" i="13"/>
  <c r="AL56" i="13"/>
  <c r="AK56" i="13"/>
  <c r="AJ56" i="13"/>
  <c r="AI56" i="13"/>
  <c r="AH56" i="13"/>
  <c r="AB56" i="13"/>
  <c r="AA56" i="13"/>
  <c r="AG56" i="13" s="1"/>
  <c r="Z56" i="13"/>
  <c r="Y56" i="13"/>
  <c r="X56" i="13"/>
  <c r="W56" i="13"/>
  <c r="S56" i="13"/>
  <c r="P56" i="13"/>
  <c r="D56" i="13"/>
  <c r="C56" i="13" s="1"/>
  <c r="AL55" i="13"/>
  <c r="AK55" i="13"/>
  <c r="AJ55" i="13"/>
  <c r="AI55" i="13"/>
  <c r="AH55" i="13"/>
  <c r="AA55" i="13"/>
  <c r="AG55" i="13" s="1"/>
  <c r="Z55" i="13"/>
  <c r="Y55" i="13"/>
  <c r="X55" i="13"/>
  <c r="W55" i="13"/>
  <c r="V55" i="13"/>
  <c r="U55" i="13"/>
  <c r="O55" i="13"/>
  <c r="C55" i="13"/>
  <c r="AL54" i="13"/>
  <c r="AK54" i="13"/>
  <c r="AJ54" i="13"/>
  <c r="AI54" i="13"/>
  <c r="AH54" i="13"/>
  <c r="AA54" i="13"/>
  <c r="Z54" i="13"/>
  <c r="Y54" i="13"/>
  <c r="X54" i="13"/>
  <c r="W54" i="13"/>
  <c r="V54" i="13"/>
  <c r="O54" i="13"/>
  <c r="U54" i="13" s="1"/>
  <c r="I54" i="13"/>
  <c r="AG54" i="13" s="1"/>
  <c r="C54" i="13"/>
  <c r="AL53" i="13"/>
  <c r="AK53" i="13"/>
  <c r="AI53" i="13"/>
  <c r="AH53" i="13"/>
  <c r="AG53" i="13"/>
  <c r="AA53" i="13"/>
  <c r="Z53" i="13"/>
  <c r="Y53" i="13"/>
  <c r="X53" i="13"/>
  <c r="W53" i="13"/>
  <c r="V53" i="13"/>
  <c r="O53" i="13"/>
  <c r="U53" i="13" s="1"/>
  <c r="L53" i="13"/>
  <c r="AJ53" i="13" s="1"/>
  <c r="I53" i="13"/>
  <c r="C53" i="13"/>
  <c r="AL52" i="13"/>
  <c r="AK52" i="13"/>
  <c r="AJ52" i="13"/>
  <c r="AI52" i="13"/>
  <c r="AH52" i="13"/>
  <c r="AG52" i="13"/>
  <c r="AA52" i="13"/>
  <c r="Z52" i="13"/>
  <c r="Y52" i="13"/>
  <c r="X52" i="13"/>
  <c r="W52" i="13"/>
  <c r="V52" i="13"/>
  <c r="U52" i="13"/>
  <c r="O52" i="13"/>
  <c r="C52" i="13"/>
  <c r="AL51" i="13"/>
  <c r="AK51" i="13"/>
  <c r="AJ51" i="13"/>
  <c r="AI51" i="13"/>
  <c r="AH51" i="13"/>
  <c r="AG51" i="13"/>
  <c r="AA51" i="13"/>
  <c r="Z51" i="13"/>
  <c r="X51" i="13"/>
  <c r="W51" i="13"/>
  <c r="S51" i="13"/>
  <c r="P51" i="13"/>
  <c r="G51" i="13"/>
  <c r="D51" i="13"/>
  <c r="C51" i="13" s="1"/>
  <c r="C48" i="13" s="1"/>
  <c r="AL50" i="13"/>
  <c r="AK50" i="13"/>
  <c r="AJ50" i="13"/>
  <c r="AI50" i="13"/>
  <c r="AH50" i="13"/>
  <c r="AA50" i="13"/>
  <c r="Z50" i="13"/>
  <c r="Y50" i="13"/>
  <c r="X50" i="13"/>
  <c r="W50" i="13"/>
  <c r="V50" i="13"/>
  <c r="O50" i="13"/>
  <c r="I50" i="13"/>
  <c r="C50" i="13"/>
  <c r="U50" i="13" s="1"/>
  <c r="AL49" i="13"/>
  <c r="AK49" i="13"/>
  <c r="AJ49" i="13"/>
  <c r="AI49" i="13"/>
  <c r="AH49" i="13"/>
  <c r="AA49" i="13"/>
  <c r="Z49" i="13"/>
  <c r="Y49" i="13"/>
  <c r="X49" i="13"/>
  <c r="W49" i="13"/>
  <c r="V49" i="13"/>
  <c r="O49" i="13"/>
  <c r="I49" i="13"/>
  <c r="C49" i="13"/>
  <c r="U49" i="13" s="1"/>
  <c r="AJ48" i="13"/>
  <c r="AF48" i="13"/>
  <c r="AE48" i="13"/>
  <c r="AE45" i="13" s="1"/>
  <c r="AE36" i="13" s="1"/>
  <c r="AD48" i="13"/>
  <c r="AC48" i="13"/>
  <c r="AB48" i="13"/>
  <c r="X48" i="13"/>
  <c r="W48" i="13"/>
  <c r="T48" i="13"/>
  <c r="R48" i="13"/>
  <c r="Q48" i="13"/>
  <c r="P48" i="13"/>
  <c r="N48" i="13"/>
  <c r="M48" i="13"/>
  <c r="L48" i="13"/>
  <c r="L45" i="13" s="1"/>
  <c r="K48" i="13"/>
  <c r="AI48" i="13" s="1"/>
  <c r="J48" i="13"/>
  <c r="H48" i="13"/>
  <c r="H45" i="13" s="1"/>
  <c r="H36" i="13" s="1"/>
  <c r="G48" i="13"/>
  <c r="G45" i="13" s="1"/>
  <c r="F48" i="13"/>
  <c r="E48" i="13"/>
  <c r="D48" i="13"/>
  <c r="AL47" i="13"/>
  <c r="AK47" i="13"/>
  <c r="AJ47" i="13"/>
  <c r="AJ46" i="13" s="1"/>
  <c r="AJ45" i="13" s="1"/>
  <c r="AI47" i="13"/>
  <c r="AI46" i="13" s="1"/>
  <c r="AH47" i="13"/>
  <c r="AA47" i="13"/>
  <c r="Z47" i="13"/>
  <c r="Y47" i="13"/>
  <c r="X47" i="13"/>
  <c r="W47" i="13"/>
  <c r="V47" i="13"/>
  <c r="P47" i="13"/>
  <c r="O47" i="13"/>
  <c r="U47" i="13" s="1"/>
  <c r="I47" i="13"/>
  <c r="C47" i="13"/>
  <c r="AL46" i="13"/>
  <c r="AK46" i="13"/>
  <c r="AH46" i="13"/>
  <c r="AF46" i="13"/>
  <c r="AE46" i="13"/>
  <c r="AD46" i="13"/>
  <c r="AC46" i="13"/>
  <c r="AC45" i="13" s="1"/>
  <c r="AB46" i="13"/>
  <c r="Y46" i="13"/>
  <c r="X46" i="13"/>
  <c r="T46" i="13"/>
  <c r="Z46" i="13" s="1"/>
  <c r="S46" i="13"/>
  <c r="R46" i="13"/>
  <c r="Q46" i="13"/>
  <c r="P46" i="13"/>
  <c r="N46" i="13"/>
  <c r="M46" i="13"/>
  <c r="L46" i="13"/>
  <c r="K46" i="13"/>
  <c r="J46" i="13"/>
  <c r="I46" i="13"/>
  <c r="H46" i="13"/>
  <c r="G46" i="13"/>
  <c r="F46" i="13"/>
  <c r="E46" i="13"/>
  <c r="D46" i="13"/>
  <c r="C46" i="13" s="1"/>
  <c r="AD45" i="13"/>
  <c r="X45" i="13"/>
  <c r="R45" i="13"/>
  <c r="N45" i="13"/>
  <c r="M45" i="13"/>
  <c r="J45" i="13"/>
  <c r="F45" i="13"/>
  <c r="E45" i="13"/>
  <c r="AL44" i="13"/>
  <c r="AK44" i="13"/>
  <c r="AJ44" i="13"/>
  <c r="AI44" i="13"/>
  <c r="AH44" i="13"/>
  <c r="AG44" i="13"/>
  <c r="AA44" i="13"/>
  <c r="Z44" i="13"/>
  <c r="Y44" i="13"/>
  <c r="X44" i="13"/>
  <c r="W44" i="13"/>
  <c r="V44" i="13"/>
  <c r="U44" i="13"/>
  <c r="AL43" i="13"/>
  <c r="AK43" i="13"/>
  <c r="AI43" i="13"/>
  <c r="AH43" i="13"/>
  <c r="AD43" i="13"/>
  <c r="AJ43" i="13" s="1"/>
  <c r="AB43" i="13"/>
  <c r="AA43" i="13"/>
  <c r="AG43" i="13" s="1"/>
  <c r="Z43" i="13"/>
  <c r="Y43" i="13"/>
  <c r="X43" i="13"/>
  <c r="W43" i="13"/>
  <c r="P43" i="13"/>
  <c r="O43" i="13"/>
  <c r="D43" i="13"/>
  <c r="V43" i="13" s="1"/>
  <c r="AL42" i="13"/>
  <c r="AK42" i="13"/>
  <c r="AJ42" i="13"/>
  <c r="AI42" i="13"/>
  <c r="AH42" i="13"/>
  <c r="AG42" i="13"/>
  <c r="AA42" i="13"/>
  <c r="Z42" i="13"/>
  <c r="Y42" i="13"/>
  <c r="X42" i="13"/>
  <c r="W42" i="13"/>
  <c r="V42" i="13"/>
  <c r="R42" i="13"/>
  <c r="R41" i="13" s="1"/>
  <c r="O42" i="13"/>
  <c r="U42" i="13" s="1"/>
  <c r="AC41" i="13"/>
  <c r="AI41" i="13" s="1"/>
  <c r="AB41" i="13"/>
  <c r="AH41" i="13" s="1"/>
  <c r="Z41" i="13"/>
  <c r="S41" i="13"/>
  <c r="S37" i="13" s="1"/>
  <c r="Q41" i="13"/>
  <c r="W41" i="13" s="1"/>
  <c r="P41" i="13"/>
  <c r="N41" i="13"/>
  <c r="AL41" i="13" s="1"/>
  <c r="M41" i="13"/>
  <c r="AK41" i="13" s="1"/>
  <c r="L41" i="13"/>
  <c r="K41" i="13"/>
  <c r="K37" i="13" s="1"/>
  <c r="J41" i="13"/>
  <c r="I41" i="13"/>
  <c r="G41" i="13"/>
  <c r="F41" i="13"/>
  <c r="F37" i="13" s="1"/>
  <c r="F36" i="13" s="1"/>
  <c r="E41" i="13"/>
  <c r="AL40" i="13"/>
  <c r="AK40" i="13"/>
  <c r="AJ40" i="13"/>
  <c r="AI40" i="13"/>
  <c r="AH40" i="13"/>
  <c r="AA40" i="13"/>
  <c r="AG40" i="13" s="1"/>
  <c r="Z40" i="13"/>
  <c r="Y40" i="13"/>
  <c r="X40" i="13"/>
  <c r="W40" i="13"/>
  <c r="V40" i="13"/>
  <c r="P40" i="13"/>
  <c r="O40" i="13"/>
  <c r="C40" i="13"/>
  <c r="U40" i="13" s="1"/>
  <c r="AL39" i="13"/>
  <c r="AK39" i="13"/>
  <c r="AJ39" i="13"/>
  <c r="AI39" i="13"/>
  <c r="AH39" i="13"/>
  <c r="AA39" i="13"/>
  <c r="AG39" i="13" s="1"/>
  <c r="Z39" i="13"/>
  <c r="Y39" i="13"/>
  <c r="X39" i="13"/>
  <c r="W39" i="13"/>
  <c r="V39" i="13"/>
  <c r="U39" i="13"/>
  <c r="C39" i="13"/>
  <c r="AF38" i="13"/>
  <c r="AL38" i="13" s="1"/>
  <c r="AE38" i="13"/>
  <c r="AD38" i="13"/>
  <c r="AC38" i="13"/>
  <c r="AB38" i="13"/>
  <c r="AH38" i="13" s="1"/>
  <c r="AA38" i="13"/>
  <c r="Y38" i="13"/>
  <c r="X38" i="13"/>
  <c r="T38" i="13"/>
  <c r="Z38" i="13" s="1"/>
  <c r="S38" i="13"/>
  <c r="R38" i="13"/>
  <c r="Q38" i="13"/>
  <c r="P38" i="13"/>
  <c r="N38" i="13"/>
  <c r="M38" i="13"/>
  <c r="L38" i="13"/>
  <c r="AJ38" i="13" s="1"/>
  <c r="K38" i="13"/>
  <c r="J38" i="13"/>
  <c r="I38" i="13"/>
  <c r="AG38" i="13" s="1"/>
  <c r="H38" i="13"/>
  <c r="G38" i="13"/>
  <c r="F38" i="13"/>
  <c r="E38" i="13"/>
  <c r="E37" i="13" s="1"/>
  <c r="E36" i="13" s="1"/>
  <c r="E8" i="13" s="1"/>
  <c r="D38" i="13"/>
  <c r="AF37" i="13"/>
  <c r="AL37" i="13" s="1"/>
  <c r="AE37" i="13"/>
  <c r="AD37" i="13"/>
  <c r="AB37" i="13"/>
  <c r="AH37" i="13" s="1"/>
  <c r="T37" i="13"/>
  <c r="Z37" i="13" s="1"/>
  <c r="Q37" i="13"/>
  <c r="N37" i="13"/>
  <c r="J37" i="13"/>
  <c r="H37" i="13"/>
  <c r="AD36" i="13"/>
  <c r="N36" i="13"/>
  <c r="J36" i="13"/>
  <c r="AL35" i="13"/>
  <c r="AK35" i="13"/>
  <c r="AJ35" i="13"/>
  <c r="AI35" i="13"/>
  <c r="AH35" i="13"/>
  <c r="AG35" i="13"/>
  <c r="AA35" i="13"/>
  <c r="Z35" i="13"/>
  <c r="Y35" i="13"/>
  <c r="X35" i="13"/>
  <c r="W35" i="13"/>
  <c r="V35" i="13"/>
  <c r="O35" i="13"/>
  <c r="U35" i="13" s="1"/>
  <c r="C35" i="13"/>
  <c r="AL34" i="13"/>
  <c r="AK34" i="13"/>
  <c r="AJ34" i="13"/>
  <c r="AI34" i="13"/>
  <c r="AH34" i="13"/>
  <c r="AA34" i="13"/>
  <c r="Z34" i="13"/>
  <c r="Y34" i="13"/>
  <c r="X34" i="13"/>
  <c r="W34" i="13"/>
  <c r="V34" i="13"/>
  <c r="O34" i="13"/>
  <c r="U34" i="13" s="1"/>
  <c r="I34" i="13"/>
  <c r="C34" i="13"/>
  <c r="AL33" i="13"/>
  <c r="AK33" i="13"/>
  <c r="AJ33" i="13"/>
  <c r="AI33" i="13"/>
  <c r="AH33" i="13"/>
  <c r="AA33" i="13"/>
  <c r="AG33" i="13" s="1"/>
  <c r="Z33" i="13"/>
  <c r="Y33" i="13"/>
  <c r="X33" i="13"/>
  <c r="W33" i="13"/>
  <c r="V33" i="13"/>
  <c r="O33" i="13"/>
  <c r="U33" i="13" s="1"/>
  <c r="I33" i="13"/>
  <c r="C33" i="13"/>
  <c r="AL32" i="13"/>
  <c r="AK32" i="13"/>
  <c r="AJ32" i="13"/>
  <c r="AI32" i="13"/>
  <c r="AH32" i="13"/>
  <c r="AA32" i="13"/>
  <c r="Z32" i="13"/>
  <c r="Y32" i="13"/>
  <c r="X32" i="13"/>
  <c r="W32" i="13"/>
  <c r="V32" i="13"/>
  <c r="O32" i="13"/>
  <c r="U32" i="13" s="1"/>
  <c r="I32" i="13"/>
  <c r="C32" i="13"/>
  <c r="AL31" i="13"/>
  <c r="AK31" i="13"/>
  <c r="AJ31" i="13"/>
  <c r="AI31" i="13"/>
  <c r="AH31" i="13"/>
  <c r="AA31" i="13"/>
  <c r="AG31" i="13" s="1"/>
  <c r="Z31" i="13"/>
  <c r="Y31" i="13"/>
  <c r="X31" i="13"/>
  <c r="W31" i="13"/>
  <c r="V31" i="13"/>
  <c r="O31" i="13"/>
  <c r="U31" i="13" s="1"/>
  <c r="I31" i="13"/>
  <c r="C31" i="13"/>
  <c r="AL30" i="13"/>
  <c r="AK30" i="13"/>
  <c r="AJ30" i="13"/>
  <c r="AI30" i="13"/>
  <c r="AH30" i="13"/>
  <c r="AA30" i="13"/>
  <c r="Z30" i="13"/>
  <c r="Y30" i="13"/>
  <c r="X30" i="13"/>
  <c r="W30" i="13"/>
  <c r="V30" i="13"/>
  <c r="O30" i="13"/>
  <c r="U30" i="13" s="1"/>
  <c r="I30" i="13"/>
  <c r="C30" i="13"/>
  <c r="AL29" i="13"/>
  <c r="AK29" i="13"/>
  <c r="AJ29" i="13"/>
  <c r="AI29" i="13"/>
  <c r="AH29" i="13"/>
  <c r="AA29" i="13"/>
  <c r="Z29" i="13"/>
  <c r="Y29" i="13"/>
  <c r="X29" i="13"/>
  <c r="W29" i="13"/>
  <c r="V29" i="13"/>
  <c r="O29" i="13"/>
  <c r="C29" i="13"/>
  <c r="AL28" i="13"/>
  <c r="AK28" i="13"/>
  <c r="AJ28" i="13"/>
  <c r="AI28" i="13"/>
  <c r="AH28" i="13"/>
  <c r="AA28" i="13"/>
  <c r="AG28" i="13" s="1"/>
  <c r="Z28" i="13"/>
  <c r="Y28" i="13"/>
  <c r="X28" i="13"/>
  <c r="W28" i="13"/>
  <c r="V28" i="13"/>
  <c r="O28" i="13"/>
  <c r="I28" i="13"/>
  <c r="C28" i="13"/>
  <c r="U28" i="13" s="1"/>
  <c r="AL27" i="13"/>
  <c r="AK27" i="13"/>
  <c r="AJ27" i="13"/>
  <c r="AI27" i="13"/>
  <c r="AH27" i="13"/>
  <c r="AA27" i="13"/>
  <c r="AG27" i="13" s="1"/>
  <c r="Z27" i="13"/>
  <c r="Y27" i="13"/>
  <c r="X27" i="13"/>
  <c r="W27" i="13"/>
  <c r="V27" i="13"/>
  <c r="O27" i="13"/>
  <c r="I27" i="13"/>
  <c r="C27" i="13"/>
  <c r="U27" i="13" s="1"/>
  <c r="AL26" i="13"/>
  <c r="AK26" i="13"/>
  <c r="AJ26" i="13"/>
  <c r="AI26" i="13"/>
  <c r="AH26" i="13"/>
  <c r="AA26" i="13"/>
  <c r="AG26" i="13" s="1"/>
  <c r="Z26" i="13"/>
  <c r="Y26" i="13"/>
  <c r="X26" i="13"/>
  <c r="W26" i="13"/>
  <c r="V26" i="13"/>
  <c r="O26" i="13"/>
  <c r="I26" i="13"/>
  <c r="C26" i="13"/>
  <c r="U26" i="13" s="1"/>
  <c r="AL25" i="13"/>
  <c r="AK25" i="13"/>
  <c r="AJ25" i="13"/>
  <c r="AI25" i="13"/>
  <c r="AH25" i="13"/>
  <c r="AA25" i="13"/>
  <c r="AG25" i="13" s="1"/>
  <c r="Z25" i="13"/>
  <c r="Y25" i="13"/>
  <c r="X25" i="13"/>
  <c r="W25" i="13"/>
  <c r="V25" i="13"/>
  <c r="O25" i="13"/>
  <c r="I25" i="13"/>
  <c r="C25" i="13"/>
  <c r="U25" i="13" s="1"/>
  <c r="AB24" i="13"/>
  <c r="Z24" i="13"/>
  <c r="W24" i="13"/>
  <c r="V24" i="13"/>
  <c r="T24" i="13"/>
  <c r="S24" i="13"/>
  <c r="R24" i="13"/>
  <c r="X24" i="13" s="1"/>
  <c r="Q24" i="13"/>
  <c r="P24" i="13"/>
  <c r="O24" i="13"/>
  <c r="N24" i="13"/>
  <c r="AL24" i="13" s="1"/>
  <c r="M24" i="13"/>
  <c r="AK24" i="13" s="1"/>
  <c r="L24" i="13"/>
  <c r="AJ24" i="13" s="1"/>
  <c r="K24" i="13"/>
  <c r="AI24" i="13" s="1"/>
  <c r="J24" i="13"/>
  <c r="AH24" i="13" s="1"/>
  <c r="H24" i="13"/>
  <c r="G24" i="13"/>
  <c r="F24" i="13"/>
  <c r="E24" i="13"/>
  <c r="D24" i="13"/>
  <c r="C24" i="13"/>
  <c r="AL23" i="13"/>
  <c r="AK23" i="13"/>
  <c r="AJ23" i="13"/>
  <c r="AI23" i="13"/>
  <c r="AH23" i="13"/>
  <c r="AA23" i="13"/>
  <c r="AG23" i="13" s="1"/>
  <c r="Z23" i="13"/>
  <c r="Y23" i="13"/>
  <c r="X23" i="13"/>
  <c r="W23" i="13"/>
  <c r="V23" i="13"/>
  <c r="U23" i="13"/>
  <c r="O23" i="13"/>
  <c r="C23" i="13"/>
  <c r="AL22" i="13"/>
  <c r="AK22" i="13"/>
  <c r="AJ22" i="13"/>
  <c r="AI22" i="13"/>
  <c r="AH22" i="13"/>
  <c r="AG22" i="13"/>
  <c r="AA22" i="13"/>
  <c r="Z22" i="13"/>
  <c r="Y22" i="13"/>
  <c r="X22" i="13"/>
  <c r="W22" i="13"/>
  <c r="V22" i="13"/>
  <c r="U22" i="13"/>
  <c r="O22" i="13"/>
  <c r="I22" i="13"/>
  <c r="C22" i="13"/>
  <c r="AL21" i="13"/>
  <c r="AK21" i="13"/>
  <c r="AJ21" i="13"/>
  <c r="AI21" i="13"/>
  <c r="AH21" i="13"/>
  <c r="AG21" i="13"/>
  <c r="AA21" i="13"/>
  <c r="Z21" i="13"/>
  <c r="Y21" i="13"/>
  <c r="X21" i="13"/>
  <c r="W21" i="13"/>
  <c r="V21" i="13"/>
  <c r="U21" i="13"/>
  <c r="O21" i="13"/>
  <c r="I21" i="13"/>
  <c r="C21" i="13"/>
  <c r="AL20" i="13"/>
  <c r="AK20" i="13"/>
  <c r="AJ20" i="13"/>
  <c r="AI20" i="13"/>
  <c r="AH20" i="13"/>
  <c r="AG20" i="13"/>
  <c r="AA20" i="13"/>
  <c r="Z20" i="13"/>
  <c r="Y20" i="13"/>
  <c r="X20" i="13"/>
  <c r="W20" i="13"/>
  <c r="V20" i="13"/>
  <c r="U20" i="13"/>
  <c r="O20" i="13"/>
  <c r="I20" i="13"/>
  <c r="C20" i="13"/>
  <c r="AL19" i="13"/>
  <c r="AK19" i="13"/>
  <c r="AJ19" i="13"/>
  <c r="AI19" i="13"/>
  <c r="AH19" i="13"/>
  <c r="AG19" i="13"/>
  <c r="AA19" i="13"/>
  <c r="Z19" i="13"/>
  <c r="Y19" i="13"/>
  <c r="X19" i="13"/>
  <c r="W19" i="13"/>
  <c r="V19" i="13"/>
  <c r="U19" i="13"/>
  <c r="C19" i="13"/>
  <c r="AL18" i="13"/>
  <c r="AK18" i="13"/>
  <c r="AJ18" i="13"/>
  <c r="AI18" i="13"/>
  <c r="AC18" i="13"/>
  <c r="AB18" i="13"/>
  <c r="AA18" i="13"/>
  <c r="AG18" i="13" s="1"/>
  <c r="Z18" i="13"/>
  <c r="Y18" i="13"/>
  <c r="X18" i="13"/>
  <c r="Q18" i="13"/>
  <c r="P18" i="13"/>
  <c r="K18" i="13"/>
  <c r="J18" i="13"/>
  <c r="J9" i="13" s="1"/>
  <c r="J8" i="13" s="1"/>
  <c r="I18" i="13"/>
  <c r="E18" i="13"/>
  <c r="D18" i="13"/>
  <c r="C18" i="13"/>
  <c r="AL17" i="13"/>
  <c r="AK17" i="13"/>
  <c r="AJ17" i="13"/>
  <c r="AI17" i="13"/>
  <c r="AH17" i="13"/>
  <c r="AD17" i="13"/>
  <c r="AA17" i="13"/>
  <c r="Z17" i="13"/>
  <c r="Y17" i="13"/>
  <c r="W17" i="13"/>
  <c r="R17" i="13"/>
  <c r="F17" i="13"/>
  <c r="F16" i="13" s="1"/>
  <c r="F10" i="13" s="1"/>
  <c r="F9" i="13" s="1"/>
  <c r="D17" i="13"/>
  <c r="V17" i="13" s="1"/>
  <c r="AL16" i="13"/>
  <c r="AK16" i="13"/>
  <c r="AH16" i="13"/>
  <c r="AF16" i="13"/>
  <c r="AE16" i="13"/>
  <c r="AD16" i="13"/>
  <c r="AJ16" i="13" s="1"/>
  <c r="AC16" i="13"/>
  <c r="AI16" i="13" s="1"/>
  <c r="AB16" i="13"/>
  <c r="Z16" i="13"/>
  <c r="Y16" i="13"/>
  <c r="V16" i="13"/>
  <c r="T16" i="13"/>
  <c r="S16" i="13"/>
  <c r="Q16" i="13"/>
  <c r="P16" i="13"/>
  <c r="O16" i="13"/>
  <c r="N16" i="13"/>
  <c r="M16" i="13"/>
  <c r="L16" i="13"/>
  <c r="K16" i="13"/>
  <c r="J16" i="13"/>
  <c r="I16" i="13"/>
  <c r="H16" i="13"/>
  <c r="G16" i="13"/>
  <c r="E16" i="13"/>
  <c r="D16" i="13"/>
  <c r="AL15" i="13"/>
  <c r="AK15" i="13"/>
  <c r="AI15" i="13"/>
  <c r="AH15" i="13"/>
  <c r="AG15" i="13"/>
  <c r="AD15" i="13"/>
  <c r="AJ15" i="13" s="1"/>
  <c r="AA15" i="13"/>
  <c r="Z15" i="13"/>
  <c r="Y15" i="13"/>
  <c r="W15" i="13"/>
  <c r="S15" i="13"/>
  <c r="R15" i="13"/>
  <c r="X15" i="13" s="1"/>
  <c r="P15" i="13"/>
  <c r="V15" i="13" s="1"/>
  <c r="O15" i="13"/>
  <c r="U15" i="13" s="1"/>
  <c r="I15" i="13"/>
  <c r="F15" i="13"/>
  <c r="D15" i="13"/>
  <c r="D12" i="13" s="1"/>
  <c r="C15" i="13"/>
  <c r="AL14" i="13"/>
  <c r="AK14" i="13"/>
  <c r="AJ14" i="13"/>
  <c r="AI14" i="13"/>
  <c r="AH14" i="13"/>
  <c r="AA14" i="13"/>
  <c r="AG14" i="13" s="1"/>
  <c r="Z14" i="13"/>
  <c r="Y14" i="13"/>
  <c r="X14" i="13"/>
  <c r="W14" i="13"/>
  <c r="V14" i="13"/>
  <c r="U14" i="13"/>
  <c r="AL13" i="13"/>
  <c r="AK13" i="13"/>
  <c r="AJ13" i="13"/>
  <c r="AI13" i="13"/>
  <c r="AH13" i="13"/>
  <c r="AA13" i="13"/>
  <c r="AG13" i="13" s="1"/>
  <c r="Z13" i="13"/>
  <c r="Y13" i="13"/>
  <c r="X13" i="13"/>
  <c r="W13" i="13"/>
  <c r="V13" i="13"/>
  <c r="O13" i="13"/>
  <c r="U13" i="13" s="1"/>
  <c r="C13" i="13"/>
  <c r="AJ12" i="13"/>
  <c r="AI12" i="13"/>
  <c r="AF12" i="13"/>
  <c r="AL12" i="13" s="1"/>
  <c r="AE12" i="13"/>
  <c r="AK12" i="13" s="1"/>
  <c r="AD12" i="13"/>
  <c r="AC12" i="13"/>
  <c r="AB12" i="13"/>
  <c r="AH12" i="13" s="1"/>
  <c r="X12" i="13"/>
  <c r="W12" i="13"/>
  <c r="T12" i="13"/>
  <c r="Z12" i="13" s="1"/>
  <c r="S12" i="13"/>
  <c r="R12" i="13"/>
  <c r="Q12" i="13"/>
  <c r="P12" i="13"/>
  <c r="V12" i="13" s="1"/>
  <c r="M12" i="13"/>
  <c r="L12" i="13"/>
  <c r="K12" i="13"/>
  <c r="J12" i="13"/>
  <c r="I12" i="13"/>
  <c r="H12" i="13"/>
  <c r="G12" i="13"/>
  <c r="F12" i="13"/>
  <c r="E12" i="13"/>
  <c r="C12" i="13"/>
  <c r="AL11" i="13"/>
  <c r="AJ11" i="13"/>
  <c r="AI11" i="13"/>
  <c r="AH11" i="13"/>
  <c r="AE11" i="13"/>
  <c r="AK11" i="13" s="1"/>
  <c r="AA11" i="13"/>
  <c r="AG11" i="13" s="1"/>
  <c r="Z11" i="13"/>
  <c r="X11" i="13"/>
  <c r="W11" i="13"/>
  <c r="S11" i="13"/>
  <c r="Y11" i="13" s="1"/>
  <c r="P11" i="13"/>
  <c r="I11" i="13"/>
  <c r="G11" i="13"/>
  <c r="C11" i="13"/>
  <c r="AF10" i="13"/>
  <c r="AL10" i="13" s="1"/>
  <c r="AE10" i="13"/>
  <c r="AK10" i="13" s="1"/>
  <c r="AC10" i="13"/>
  <c r="AI10" i="13" s="1"/>
  <c r="AB10" i="13"/>
  <c r="AH10" i="13" s="1"/>
  <c r="W10" i="13"/>
  <c r="T10" i="13"/>
  <c r="Z10" i="13" s="1"/>
  <c r="S10" i="13"/>
  <c r="Y10" i="13" s="1"/>
  <c r="Q10" i="13"/>
  <c r="P10" i="13"/>
  <c r="V10" i="13" s="1"/>
  <c r="N10" i="13"/>
  <c r="M10" i="13"/>
  <c r="L10" i="13"/>
  <c r="K10" i="13"/>
  <c r="J10" i="13"/>
  <c r="I10" i="13"/>
  <c r="H10" i="13"/>
  <c r="G10" i="13"/>
  <c r="E10" i="13"/>
  <c r="D10" i="13"/>
  <c r="AF9" i="13"/>
  <c r="AL9" i="13" s="1"/>
  <c r="AE9" i="13"/>
  <c r="AK9" i="13" s="1"/>
  <c r="AC9" i="13"/>
  <c r="T9" i="13"/>
  <c r="S9" i="13"/>
  <c r="Y9" i="13" s="1"/>
  <c r="Q9" i="13"/>
  <c r="P9" i="13"/>
  <c r="N9" i="13"/>
  <c r="M9" i="13"/>
  <c r="L9" i="13"/>
  <c r="K9" i="13"/>
  <c r="AI9" i="13" s="1"/>
  <c r="H9" i="13"/>
  <c r="H8" i="13" s="1"/>
  <c r="G9" i="13"/>
  <c r="E9" i="13"/>
  <c r="W9" i="13" s="1"/>
  <c r="D9" i="13"/>
  <c r="AE8" i="13"/>
  <c r="N8" i="13"/>
  <c r="R427" i="9"/>
  <c r="Q427" i="9"/>
  <c r="M427" i="9"/>
  <c r="G427" i="9"/>
  <c r="F427" i="9"/>
  <c r="C427" i="9"/>
  <c r="P427" i="9" s="1"/>
  <c r="R426" i="9"/>
  <c r="Q426" i="9"/>
  <c r="M426" i="9"/>
  <c r="P426" i="9" s="1"/>
  <c r="G426" i="9"/>
  <c r="F426" i="9" s="1"/>
  <c r="C426" i="9"/>
  <c r="R425" i="9"/>
  <c r="Q425" i="9"/>
  <c r="M425" i="9"/>
  <c r="P425" i="9" s="1"/>
  <c r="G425" i="9"/>
  <c r="F425" i="9" s="1"/>
  <c r="C425" i="9"/>
  <c r="R424" i="9"/>
  <c r="Q424" i="9"/>
  <c r="M424" i="9"/>
  <c r="G424" i="9"/>
  <c r="F424" i="9"/>
  <c r="C424" i="9"/>
  <c r="P424" i="9" s="1"/>
  <c r="R423" i="9"/>
  <c r="Q423" i="9"/>
  <c r="M423" i="9"/>
  <c r="G423" i="9"/>
  <c r="F423" i="9"/>
  <c r="C423" i="9"/>
  <c r="P423" i="9" s="1"/>
  <c r="R422" i="9"/>
  <c r="Q422" i="9"/>
  <c r="M422" i="9"/>
  <c r="P422" i="9" s="1"/>
  <c r="G422" i="9"/>
  <c r="F422" i="9" s="1"/>
  <c r="C422" i="9"/>
  <c r="R421" i="9"/>
  <c r="Q421" i="9"/>
  <c r="M421" i="9"/>
  <c r="P421" i="9" s="1"/>
  <c r="G421" i="9"/>
  <c r="F421" i="9" s="1"/>
  <c r="C421" i="9"/>
  <c r="R420" i="9"/>
  <c r="Q420" i="9"/>
  <c r="M420" i="9"/>
  <c r="G420" i="9"/>
  <c r="F420" i="9"/>
  <c r="C420" i="9"/>
  <c r="P420" i="9" s="1"/>
  <c r="R419" i="9"/>
  <c r="Q419" i="9"/>
  <c r="M419" i="9"/>
  <c r="G419" i="9"/>
  <c r="F419" i="9"/>
  <c r="C419" i="9"/>
  <c r="P419" i="9" s="1"/>
  <c r="R418" i="9"/>
  <c r="Q418" i="9"/>
  <c r="M418" i="9"/>
  <c r="P418" i="9" s="1"/>
  <c r="G418" i="9"/>
  <c r="F418" i="9" s="1"/>
  <c r="C418" i="9"/>
  <c r="R417" i="9"/>
  <c r="Q417" i="9"/>
  <c r="M417" i="9"/>
  <c r="P417" i="9" s="1"/>
  <c r="G417" i="9"/>
  <c r="C417" i="9"/>
  <c r="R416" i="9"/>
  <c r="Q416" i="9"/>
  <c r="M416" i="9"/>
  <c r="G416" i="9"/>
  <c r="F416" i="9"/>
  <c r="C416" i="9"/>
  <c r="P416" i="9" s="1"/>
  <c r="R415" i="9"/>
  <c r="Q415" i="9"/>
  <c r="M415" i="9"/>
  <c r="G415" i="9"/>
  <c r="F415" i="9"/>
  <c r="C415" i="9"/>
  <c r="P415" i="9" s="1"/>
  <c r="R414" i="9"/>
  <c r="Q414" i="9"/>
  <c r="M414" i="9"/>
  <c r="P414" i="9" s="1"/>
  <c r="G414" i="9"/>
  <c r="F414" i="9" s="1"/>
  <c r="C414" i="9"/>
  <c r="R413" i="9"/>
  <c r="Q413" i="9"/>
  <c r="P413" i="9"/>
  <c r="O413" i="9"/>
  <c r="L413" i="9"/>
  <c r="K413" i="9"/>
  <c r="J413" i="9"/>
  <c r="I413" i="9"/>
  <c r="H413" i="9"/>
  <c r="E413" i="9"/>
  <c r="R412" i="9"/>
  <c r="Q412" i="9"/>
  <c r="P412" i="9"/>
  <c r="R411" i="9"/>
  <c r="Q411" i="9"/>
  <c r="P411" i="9"/>
  <c r="R410" i="9"/>
  <c r="Q410" i="9"/>
  <c r="P410" i="9"/>
  <c r="R409" i="9"/>
  <c r="Q409" i="9"/>
  <c r="P409" i="9"/>
  <c r="R408" i="9"/>
  <c r="Q408" i="9"/>
  <c r="P408" i="9"/>
  <c r="R407" i="9"/>
  <c r="Q407" i="9"/>
  <c r="P407" i="9"/>
  <c r="R406" i="9"/>
  <c r="Q406" i="9"/>
  <c r="P406" i="9"/>
  <c r="R405" i="9"/>
  <c r="Q405" i="9"/>
  <c r="P405" i="9"/>
  <c r="R404" i="9"/>
  <c r="Q404" i="9"/>
  <c r="P404" i="9"/>
  <c r="R403" i="9"/>
  <c r="Q403" i="9"/>
  <c r="P403" i="9"/>
  <c r="R402" i="9"/>
  <c r="Q402" i="9"/>
  <c r="P402" i="9"/>
  <c r="R401" i="9"/>
  <c r="Q401" i="9"/>
  <c r="P401" i="9"/>
  <c r="R400" i="9"/>
  <c r="Q400" i="9"/>
  <c r="P400" i="9"/>
  <c r="R399" i="9"/>
  <c r="Q399" i="9"/>
  <c r="M399" i="9"/>
  <c r="P399" i="9" s="1"/>
  <c r="L399" i="9"/>
  <c r="K399" i="9"/>
  <c r="J399" i="9"/>
  <c r="I399" i="9"/>
  <c r="H399" i="9"/>
  <c r="G399" i="9"/>
  <c r="F399" i="9" s="1"/>
  <c r="C399" i="9"/>
  <c r="R398" i="9"/>
  <c r="Q398" i="9"/>
  <c r="M398" i="9"/>
  <c r="P398" i="9" s="1"/>
  <c r="G398" i="9"/>
  <c r="F398" i="9"/>
  <c r="C398" i="9"/>
  <c r="R397" i="9"/>
  <c r="Q397" i="9"/>
  <c r="P397" i="9"/>
  <c r="M397" i="9"/>
  <c r="G397" i="9"/>
  <c r="F397" i="9" s="1"/>
  <c r="C397" i="9"/>
  <c r="R396" i="9"/>
  <c r="Q396" i="9"/>
  <c r="M396" i="9"/>
  <c r="P396" i="9" s="1"/>
  <c r="G396" i="9"/>
  <c r="F396" i="9"/>
  <c r="C396" i="9"/>
  <c r="R395" i="9"/>
  <c r="Q395" i="9"/>
  <c r="M395" i="9"/>
  <c r="G395" i="9"/>
  <c r="F395" i="9" s="1"/>
  <c r="C395" i="9"/>
  <c r="P395" i="9" s="1"/>
  <c r="R394" i="9"/>
  <c r="Q394" i="9"/>
  <c r="M394" i="9"/>
  <c r="P394" i="9" s="1"/>
  <c r="G394" i="9"/>
  <c r="F394" i="9"/>
  <c r="C394" i="9"/>
  <c r="R393" i="9"/>
  <c r="Q393" i="9"/>
  <c r="M393" i="9"/>
  <c r="G393" i="9"/>
  <c r="F393" i="9" s="1"/>
  <c r="C393" i="9"/>
  <c r="P393" i="9" s="1"/>
  <c r="R392" i="9"/>
  <c r="Q392" i="9"/>
  <c r="M392" i="9"/>
  <c r="P392" i="9" s="1"/>
  <c r="G392" i="9"/>
  <c r="F392" i="9"/>
  <c r="C392" i="9"/>
  <c r="R391" i="9"/>
  <c r="Q391" i="9"/>
  <c r="M391" i="9"/>
  <c r="P391" i="9" s="1"/>
  <c r="G391" i="9"/>
  <c r="F391" i="9" s="1"/>
  <c r="C391" i="9"/>
  <c r="R390" i="9"/>
  <c r="Q390" i="9"/>
  <c r="M390" i="9"/>
  <c r="P390" i="9" s="1"/>
  <c r="G390" i="9"/>
  <c r="F390" i="9"/>
  <c r="C390" i="9"/>
  <c r="R389" i="9"/>
  <c r="Q389" i="9"/>
  <c r="M389" i="9"/>
  <c r="G389" i="9"/>
  <c r="F389" i="9" s="1"/>
  <c r="C389" i="9"/>
  <c r="P389" i="9" s="1"/>
  <c r="R388" i="9"/>
  <c r="Q388" i="9"/>
  <c r="M388" i="9"/>
  <c r="P388" i="9" s="1"/>
  <c r="G388" i="9"/>
  <c r="F388" i="9" s="1"/>
  <c r="C388" i="9"/>
  <c r="R387" i="9"/>
  <c r="Q387" i="9"/>
  <c r="M387" i="9"/>
  <c r="P387" i="9" s="1"/>
  <c r="G387" i="9"/>
  <c r="F387" i="9" s="1"/>
  <c r="C387" i="9"/>
  <c r="R386" i="9"/>
  <c r="Q386" i="9"/>
  <c r="M386" i="9"/>
  <c r="P386" i="9" s="1"/>
  <c r="G386" i="9"/>
  <c r="F386" i="9"/>
  <c r="C386" i="9"/>
  <c r="R385" i="9"/>
  <c r="Q385" i="9"/>
  <c r="M385" i="9"/>
  <c r="G385" i="9"/>
  <c r="F385" i="9"/>
  <c r="C385" i="9"/>
  <c r="P385" i="9" s="1"/>
  <c r="R384" i="9"/>
  <c r="Q384" i="9"/>
  <c r="M384" i="9"/>
  <c r="L384" i="9"/>
  <c r="K384" i="9"/>
  <c r="J384" i="9"/>
  <c r="I384" i="9"/>
  <c r="H384" i="9"/>
  <c r="G384" i="9" s="1"/>
  <c r="F384" i="9" s="1"/>
  <c r="C384" i="9"/>
  <c r="R383" i="9"/>
  <c r="Q383" i="9"/>
  <c r="M383" i="9"/>
  <c r="P383" i="9" s="1"/>
  <c r="G383" i="9"/>
  <c r="F383" i="9" s="1"/>
  <c r="C383" i="9"/>
  <c r="R382" i="9"/>
  <c r="Q382" i="9"/>
  <c r="M382" i="9"/>
  <c r="P382" i="9" s="1"/>
  <c r="G382" i="9"/>
  <c r="F382" i="9" s="1"/>
  <c r="C382" i="9"/>
  <c r="R381" i="9"/>
  <c r="Q381" i="9"/>
  <c r="M381" i="9"/>
  <c r="P381" i="9" s="1"/>
  <c r="G381" i="9"/>
  <c r="F381" i="9"/>
  <c r="C381" i="9"/>
  <c r="R380" i="9"/>
  <c r="Q380" i="9"/>
  <c r="M380" i="9"/>
  <c r="G380" i="9"/>
  <c r="F380" i="9"/>
  <c r="C380" i="9"/>
  <c r="P380" i="9" s="1"/>
  <c r="R379" i="9"/>
  <c r="Q379" i="9"/>
  <c r="M379" i="9"/>
  <c r="P379" i="9" s="1"/>
  <c r="G379" i="9"/>
  <c r="F379" i="9" s="1"/>
  <c r="C379" i="9"/>
  <c r="R378" i="9"/>
  <c r="Q378" i="9"/>
  <c r="M378" i="9"/>
  <c r="P378" i="9" s="1"/>
  <c r="G378" i="9"/>
  <c r="F378" i="9" s="1"/>
  <c r="C378" i="9"/>
  <c r="R377" i="9"/>
  <c r="Q377" i="9"/>
  <c r="M377" i="9"/>
  <c r="P377" i="9" s="1"/>
  <c r="G377" i="9"/>
  <c r="F377" i="9"/>
  <c r="C377" i="9"/>
  <c r="R376" i="9"/>
  <c r="Q376" i="9"/>
  <c r="M376" i="9"/>
  <c r="G376" i="9"/>
  <c r="F376" i="9"/>
  <c r="C376" i="9"/>
  <c r="P376" i="9" s="1"/>
  <c r="R375" i="9"/>
  <c r="Q375" i="9"/>
  <c r="M375" i="9"/>
  <c r="P375" i="9" s="1"/>
  <c r="G375" i="9"/>
  <c r="F375" i="9"/>
  <c r="C375" i="9"/>
  <c r="R374" i="9"/>
  <c r="Q374" i="9"/>
  <c r="M374" i="9"/>
  <c r="P374" i="9" s="1"/>
  <c r="G374" i="9"/>
  <c r="F374" i="9" s="1"/>
  <c r="C374" i="9"/>
  <c r="R373" i="9"/>
  <c r="Q373" i="9"/>
  <c r="M373" i="9"/>
  <c r="P373" i="9" s="1"/>
  <c r="G373" i="9"/>
  <c r="F373" i="9"/>
  <c r="C373" i="9"/>
  <c r="R372" i="9"/>
  <c r="Q372" i="9"/>
  <c r="M372" i="9"/>
  <c r="G372" i="9"/>
  <c r="F372" i="9"/>
  <c r="C372" i="9"/>
  <c r="P372" i="9" s="1"/>
  <c r="M371" i="9"/>
  <c r="G371" i="9"/>
  <c r="F371" i="9"/>
  <c r="C371" i="9"/>
  <c r="R370" i="9"/>
  <c r="Q370" i="9"/>
  <c r="M370" i="9"/>
  <c r="P370" i="9" s="1"/>
  <c r="G370" i="9"/>
  <c r="F370" i="9" s="1"/>
  <c r="C370" i="9"/>
  <c r="R369" i="9"/>
  <c r="Q369" i="9"/>
  <c r="M369" i="9"/>
  <c r="P369" i="9" s="1"/>
  <c r="L369" i="9"/>
  <c r="K369" i="9"/>
  <c r="J369" i="9"/>
  <c r="I369" i="9"/>
  <c r="H369" i="9"/>
  <c r="C369" i="9"/>
  <c r="R368" i="9"/>
  <c r="Q368" i="9"/>
  <c r="P368" i="9"/>
  <c r="G368" i="9"/>
  <c r="R367" i="9"/>
  <c r="Q367" i="9"/>
  <c r="P367" i="9"/>
  <c r="G367" i="9"/>
  <c r="R366" i="9"/>
  <c r="Q366" i="9"/>
  <c r="P366" i="9"/>
  <c r="G366" i="9"/>
  <c r="R365" i="9"/>
  <c r="Q365" i="9"/>
  <c r="P365" i="9"/>
  <c r="R364" i="9"/>
  <c r="Q364" i="9"/>
  <c r="P364" i="9"/>
  <c r="G364" i="9"/>
  <c r="R363" i="9"/>
  <c r="Q363" i="9"/>
  <c r="P363" i="9"/>
  <c r="G363" i="9"/>
  <c r="R362" i="9"/>
  <c r="Q362" i="9"/>
  <c r="P362" i="9"/>
  <c r="G362" i="9"/>
  <c r="R361" i="9"/>
  <c r="Q361" i="9"/>
  <c r="P361" i="9"/>
  <c r="G361" i="9"/>
  <c r="R360" i="9"/>
  <c r="Q360" i="9"/>
  <c r="P360" i="9"/>
  <c r="G360" i="9"/>
  <c r="R359" i="9"/>
  <c r="Q359" i="9"/>
  <c r="P359" i="9"/>
  <c r="G359" i="9"/>
  <c r="R358" i="9"/>
  <c r="Q358" i="9"/>
  <c r="P358" i="9"/>
  <c r="G358" i="9"/>
  <c r="R357" i="9"/>
  <c r="Q357" i="9"/>
  <c r="P357" i="9"/>
  <c r="R356" i="9"/>
  <c r="Q356" i="9"/>
  <c r="P356" i="9"/>
  <c r="G356" i="9"/>
  <c r="R355" i="9"/>
  <c r="Q355" i="9"/>
  <c r="M355" i="9"/>
  <c r="L355" i="9"/>
  <c r="K355" i="9"/>
  <c r="J355" i="9"/>
  <c r="I355" i="9"/>
  <c r="H355" i="9"/>
  <c r="F355" i="9"/>
  <c r="C355" i="9"/>
  <c r="P355" i="9" s="1"/>
  <c r="R354" i="9"/>
  <c r="Q354" i="9"/>
  <c r="M354" i="9"/>
  <c r="P354" i="9" s="1"/>
  <c r="F354" i="9"/>
  <c r="C354" i="9"/>
  <c r="M353" i="9"/>
  <c r="F353" i="9"/>
  <c r="C353" i="9"/>
  <c r="R352" i="9"/>
  <c r="Q352" i="9"/>
  <c r="P352" i="9"/>
  <c r="M352" i="9"/>
  <c r="F352" i="9"/>
  <c r="C352" i="9"/>
  <c r="R351" i="9"/>
  <c r="Q351" i="9"/>
  <c r="F351" i="9"/>
  <c r="C351" i="9"/>
  <c r="P351" i="9" s="1"/>
  <c r="R350" i="9"/>
  <c r="Q350" i="9"/>
  <c r="M350" i="9"/>
  <c r="P350" i="9" s="1"/>
  <c r="F350" i="9"/>
  <c r="C350" i="9"/>
  <c r="R349" i="9"/>
  <c r="Q349" i="9"/>
  <c r="M349" i="9"/>
  <c r="P349" i="9" s="1"/>
  <c r="F349" i="9"/>
  <c r="C349" i="9"/>
  <c r="R348" i="9"/>
  <c r="Q348" i="9"/>
  <c r="M348" i="9"/>
  <c r="P348" i="9" s="1"/>
  <c r="F348" i="9"/>
  <c r="C348" i="9"/>
  <c r="R347" i="9"/>
  <c r="Q347" i="9"/>
  <c r="M347" i="9"/>
  <c r="F347" i="9"/>
  <c r="C347" i="9"/>
  <c r="R346" i="9"/>
  <c r="Q346" i="9"/>
  <c r="M346" i="9"/>
  <c r="P346" i="9" s="1"/>
  <c r="F346" i="9"/>
  <c r="C346" i="9"/>
  <c r="R345" i="9"/>
  <c r="Q345" i="9"/>
  <c r="M345" i="9"/>
  <c r="P345" i="9" s="1"/>
  <c r="F345" i="9"/>
  <c r="C345" i="9"/>
  <c r="R344" i="9"/>
  <c r="Q344" i="9"/>
  <c r="M344" i="9"/>
  <c r="P344" i="9" s="1"/>
  <c r="F344" i="9"/>
  <c r="C344" i="9"/>
  <c r="R343" i="9"/>
  <c r="Q343" i="9"/>
  <c r="M343" i="9"/>
  <c r="F343" i="9"/>
  <c r="C343" i="9"/>
  <c r="R342" i="9"/>
  <c r="Q342" i="9"/>
  <c r="M342" i="9"/>
  <c r="P342" i="9" s="1"/>
  <c r="F342" i="9"/>
  <c r="C342" i="9"/>
  <c r="R341" i="9"/>
  <c r="Q341" i="9"/>
  <c r="P341" i="9"/>
  <c r="F341" i="9"/>
  <c r="R340" i="9"/>
  <c r="Q340" i="9"/>
  <c r="M340" i="9"/>
  <c r="P340" i="9" s="1"/>
  <c r="L340" i="9"/>
  <c r="K340" i="9"/>
  <c r="J340" i="9"/>
  <c r="I340" i="9"/>
  <c r="H340" i="9"/>
  <c r="G340" i="9"/>
  <c r="F340" i="9" s="1"/>
  <c r="C340" i="9"/>
  <c r="R339" i="9"/>
  <c r="Q339" i="9"/>
  <c r="M339" i="9"/>
  <c r="F339" i="9"/>
  <c r="C339" i="9"/>
  <c r="M338" i="9"/>
  <c r="G338" i="9"/>
  <c r="C338" i="9"/>
  <c r="M337" i="9"/>
  <c r="G337" i="9"/>
  <c r="C337" i="9"/>
  <c r="M336" i="9"/>
  <c r="G336" i="9"/>
  <c r="C336" i="9"/>
  <c r="M335" i="9"/>
  <c r="G335" i="9"/>
  <c r="C335" i="9"/>
  <c r="M334" i="9"/>
  <c r="G334" i="9"/>
  <c r="C334" i="9"/>
  <c r="M333" i="9"/>
  <c r="G333" i="9"/>
  <c r="C333" i="9"/>
  <c r="M332" i="9"/>
  <c r="G332" i="9"/>
  <c r="C332" i="9"/>
  <c r="M331" i="9"/>
  <c r="G331" i="9"/>
  <c r="C331" i="9"/>
  <c r="M330" i="9"/>
  <c r="G330" i="9"/>
  <c r="C330" i="9"/>
  <c r="M329" i="9"/>
  <c r="G329" i="9"/>
  <c r="C329" i="9"/>
  <c r="M328" i="9"/>
  <c r="G328" i="9"/>
  <c r="C328" i="9"/>
  <c r="M327" i="9"/>
  <c r="G327" i="9"/>
  <c r="C327" i="9"/>
  <c r="M326" i="9"/>
  <c r="G326" i="9"/>
  <c r="C326" i="9"/>
  <c r="M325" i="9"/>
  <c r="G325" i="9"/>
  <c r="C325" i="9"/>
  <c r="R324" i="9"/>
  <c r="Q324" i="9"/>
  <c r="N324" i="9"/>
  <c r="M324" i="9"/>
  <c r="P324" i="9" s="1"/>
  <c r="K324" i="9"/>
  <c r="J324" i="9"/>
  <c r="I324" i="9"/>
  <c r="C324" i="9"/>
  <c r="R323" i="9"/>
  <c r="Q323" i="9"/>
  <c r="M323" i="9"/>
  <c r="P323" i="9" s="1"/>
  <c r="G323" i="9"/>
  <c r="F323" i="9" s="1"/>
  <c r="C323" i="9"/>
  <c r="R322" i="9"/>
  <c r="Q322" i="9"/>
  <c r="P322" i="9"/>
  <c r="G322" i="9"/>
  <c r="F322" i="9"/>
  <c r="R321" i="9"/>
  <c r="Q321" i="9"/>
  <c r="M321" i="9"/>
  <c r="P321" i="9" s="1"/>
  <c r="G321" i="9"/>
  <c r="F321" i="9" s="1"/>
  <c r="C321" i="9"/>
  <c r="R320" i="9"/>
  <c r="Q320" i="9"/>
  <c r="M320" i="9"/>
  <c r="P320" i="9" s="1"/>
  <c r="G320" i="9"/>
  <c r="F320" i="9"/>
  <c r="C320" i="9"/>
  <c r="R319" i="9"/>
  <c r="Q319" i="9"/>
  <c r="M319" i="9"/>
  <c r="G319" i="9"/>
  <c r="F319" i="9"/>
  <c r="C319" i="9"/>
  <c r="P319" i="9" s="1"/>
  <c r="R318" i="9"/>
  <c r="Q318" i="9"/>
  <c r="M318" i="9"/>
  <c r="P318" i="9" s="1"/>
  <c r="F318" i="9"/>
  <c r="C318" i="9"/>
  <c r="R317" i="9"/>
  <c r="Q317" i="9"/>
  <c r="M317" i="9"/>
  <c r="P317" i="9" s="1"/>
  <c r="G317" i="9"/>
  <c r="F317" i="9"/>
  <c r="C317" i="9"/>
  <c r="R316" i="9"/>
  <c r="Q316" i="9"/>
  <c r="M316" i="9"/>
  <c r="G316" i="9"/>
  <c r="F316" i="9"/>
  <c r="C316" i="9"/>
  <c r="P316" i="9" s="1"/>
  <c r="R315" i="9"/>
  <c r="Q315" i="9"/>
  <c r="M315" i="9"/>
  <c r="P315" i="9" s="1"/>
  <c r="G315" i="9"/>
  <c r="F315" i="9" s="1"/>
  <c r="C315" i="9"/>
  <c r="R314" i="9"/>
  <c r="Q314" i="9"/>
  <c r="M314" i="9"/>
  <c r="P314" i="9" s="1"/>
  <c r="F314" i="9"/>
  <c r="C314" i="9"/>
  <c r="R313" i="9"/>
  <c r="Q313" i="9"/>
  <c r="M313" i="9"/>
  <c r="G313" i="9"/>
  <c r="F313" i="9"/>
  <c r="C313" i="9"/>
  <c r="P313" i="9" s="1"/>
  <c r="R312" i="9"/>
  <c r="Q312" i="9"/>
  <c r="M312" i="9"/>
  <c r="P312" i="9" s="1"/>
  <c r="G312" i="9"/>
  <c r="F312" i="9" s="1"/>
  <c r="C312" i="9"/>
  <c r="R311" i="9"/>
  <c r="Q311" i="9"/>
  <c r="M311" i="9"/>
  <c r="P311" i="9" s="1"/>
  <c r="G311" i="9"/>
  <c r="F311" i="9" s="1"/>
  <c r="C311" i="9"/>
  <c r="R310" i="9"/>
  <c r="Q310" i="9"/>
  <c r="M310" i="9"/>
  <c r="L310" i="9"/>
  <c r="J310" i="9"/>
  <c r="C310" i="9"/>
  <c r="P310" i="9" s="1"/>
  <c r="R309" i="9"/>
  <c r="Q309" i="9"/>
  <c r="M309" i="9"/>
  <c r="G309" i="9"/>
  <c r="F309" i="9"/>
  <c r="C309" i="9"/>
  <c r="P309" i="9" s="1"/>
  <c r="R308" i="9"/>
  <c r="Q308" i="9"/>
  <c r="M308" i="9"/>
  <c r="P308" i="9" s="1"/>
  <c r="G308" i="9"/>
  <c r="F308" i="9" s="1"/>
  <c r="C308" i="9"/>
  <c r="R307" i="9"/>
  <c r="Q307" i="9"/>
  <c r="M307" i="9"/>
  <c r="P307" i="9" s="1"/>
  <c r="G307" i="9"/>
  <c r="F307" i="9" s="1"/>
  <c r="C307" i="9"/>
  <c r="R306" i="9"/>
  <c r="Q306" i="9"/>
  <c r="M306" i="9"/>
  <c r="G306" i="9"/>
  <c r="F306" i="9"/>
  <c r="C306" i="9"/>
  <c r="P306" i="9" s="1"/>
  <c r="R305" i="9"/>
  <c r="Q305" i="9"/>
  <c r="M305" i="9"/>
  <c r="G305" i="9"/>
  <c r="F305" i="9"/>
  <c r="C305" i="9"/>
  <c r="P305" i="9" s="1"/>
  <c r="R304" i="9"/>
  <c r="Q304" i="9"/>
  <c r="M304" i="9"/>
  <c r="P304" i="9" s="1"/>
  <c r="G304" i="9"/>
  <c r="F304" i="9" s="1"/>
  <c r="C304" i="9"/>
  <c r="R303" i="9"/>
  <c r="Q303" i="9"/>
  <c r="M303" i="9"/>
  <c r="P303" i="9" s="1"/>
  <c r="G303" i="9"/>
  <c r="F303" i="9" s="1"/>
  <c r="C303" i="9"/>
  <c r="R302" i="9"/>
  <c r="Q302" i="9"/>
  <c r="M302" i="9"/>
  <c r="P302" i="9" s="1"/>
  <c r="G302" i="9"/>
  <c r="F302" i="9"/>
  <c r="C302" i="9"/>
  <c r="R301" i="9"/>
  <c r="Q301" i="9"/>
  <c r="M301" i="9"/>
  <c r="G301" i="9"/>
  <c r="F301" i="9"/>
  <c r="C301" i="9"/>
  <c r="P301" i="9" s="1"/>
  <c r="R300" i="9"/>
  <c r="Q300" i="9"/>
  <c r="M300" i="9"/>
  <c r="P300" i="9" s="1"/>
  <c r="G300" i="9"/>
  <c r="F300" i="9" s="1"/>
  <c r="C300" i="9"/>
  <c r="R299" i="9"/>
  <c r="Q299" i="9"/>
  <c r="M299" i="9"/>
  <c r="P299" i="9" s="1"/>
  <c r="G299" i="9"/>
  <c r="C299" i="9"/>
  <c r="R298" i="9"/>
  <c r="Q298" i="9"/>
  <c r="M298" i="9"/>
  <c r="P298" i="9" s="1"/>
  <c r="G298" i="9"/>
  <c r="F298" i="9"/>
  <c r="C298" i="9"/>
  <c r="R297" i="9"/>
  <c r="Q297" i="9"/>
  <c r="M297" i="9"/>
  <c r="G297" i="9"/>
  <c r="F297" i="9"/>
  <c r="C297" i="9"/>
  <c r="P297" i="9" s="1"/>
  <c r="M296" i="9"/>
  <c r="G296" i="9"/>
  <c r="F296" i="9"/>
  <c r="C296" i="9"/>
  <c r="O295" i="9"/>
  <c r="L295" i="9"/>
  <c r="K295" i="9"/>
  <c r="J295" i="9"/>
  <c r="I295" i="9"/>
  <c r="I249" i="9" s="1"/>
  <c r="H295" i="9"/>
  <c r="E295" i="9"/>
  <c r="C295" i="9" s="1"/>
  <c r="P295" i="9" s="1"/>
  <c r="D295" i="9"/>
  <c r="Q295" i="9" s="1"/>
  <c r="R294" i="9"/>
  <c r="Q294" i="9"/>
  <c r="M294" i="9"/>
  <c r="P294" i="9" s="1"/>
  <c r="G294" i="9"/>
  <c r="F294" i="9"/>
  <c r="C294" i="9"/>
  <c r="R293" i="9"/>
  <c r="Q293" i="9"/>
  <c r="M293" i="9"/>
  <c r="G293" i="9"/>
  <c r="F293" i="9"/>
  <c r="C293" i="9"/>
  <c r="P293" i="9" s="1"/>
  <c r="R292" i="9"/>
  <c r="Q292" i="9"/>
  <c r="M292" i="9"/>
  <c r="P292" i="9" s="1"/>
  <c r="G292" i="9"/>
  <c r="F292" i="9"/>
  <c r="C292" i="9"/>
  <c r="R291" i="9"/>
  <c r="Q291" i="9"/>
  <c r="M291" i="9"/>
  <c r="P291" i="9" s="1"/>
  <c r="G291" i="9"/>
  <c r="F291" i="9" s="1"/>
  <c r="C291" i="9"/>
  <c r="R290" i="9"/>
  <c r="Q290" i="9"/>
  <c r="M290" i="9"/>
  <c r="P290" i="9" s="1"/>
  <c r="G290" i="9"/>
  <c r="F290" i="9"/>
  <c r="C290" i="9"/>
  <c r="R289" i="9"/>
  <c r="Q289" i="9"/>
  <c r="M289" i="9"/>
  <c r="G289" i="9"/>
  <c r="F289" i="9"/>
  <c r="C289" i="9"/>
  <c r="P289" i="9" s="1"/>
  <c r="R288" i="9"/>
  <c r="Q288" i="9"/>
  <c r="M288" i="9"/>
  <c r="P288" i="9" s="1"/>
  <c r="G288" i="9"/>
  <c r="F288" i="9"/>
  <c r="C288" i="9"/>
  <c r="R287" i="9"/>
  <c r="Q287" i="9"/>
  <c r="M287" i="9"/>
  <c r="P287" i="9" s="1"/>
  <c r="G287" i="9"/>
  <c r="F287" i="9" s="1"/>
  <c r="C287" i="9"/>
  <c r="R286" i="9"/>
  <c r="Q286" i="9"/>
  <c r="M286" i="9"/>
  <c r="P286" i="9" s="1"/>
  <c r="G286" i="9"/>
  <c r="F286" i="9"/>
  <c r="C286" i="9"/>
  <c r="R285" i="9"/>
  <c r="Q285" i="9"/>
  <c r="M285" i="9"/>
  <c r="G285" i="9"/>
  <c r="F285" i="9"/>
  <c r="C285" i="9"/>
  <c r="P285" i="9" s="1"/>
  <c r="R284" i="9"/>
  <c r="Q284" i="9"/>
  <c r="M284" i="9"/>
  <c r="P284" i="9" s="1"/>
  <c r="G284" i="9"/>
  <c r="F284" i="9"/>
  <c r="C284" i="9"/>
  <c r="R283" i="9"/>
  <c r="Q283" i="9"/>
  <c r="M283" i="9"/>
  <c r="P283" i="9" s="1"/>
  <c r="G283" i="9"/>
  <c r="F283" i="9" s="1"/>
  <c r="C283" i="9"/>
  <c r="R282" i="9"/>
  <c r="Q282" i="9"/>
  <c r="M282" i="9"/>
  <c r="P282" i="9" s="1"/>
  <c r="G282" i="9"/>
  <c r="F282" i="9"/>
  <c r="C282" i="9"/>
  <c r="R281" i="9"/>
  <c r="Q281" i="9"/>
  <c r="M281" i="9"/>
  <c r="G281" i="9"/>
  <c r="F281" i="9"/>
  <c r="C281" i="9"/>
  <c r="P281" i="9" s="1"/>
  <c r="R280" i="9"/>
  <c r="Q280" i="9"/>
  <c r="M280" i="9"/>
  <c r="P280" i="9" s="1"/>
  <c r="G280" i="9"/>
  <c r="F280" i="9"/>
  <c r="C280" i="9"/>
  <c r="R279" i="9"/>
  <c r="Q279" i="9"/>
  <c r="M279" i="9"/>
  <c r="P279" i="9" s="1"/>
  <c r="L279" i="9"/>
  <c r="L249" i="9" s="1"/>
  <c r="C279" i="9"/>
  <c r="R278" i="9"/>
  <c r="Q278" i="9"/>
  <c r="P278" i="9"/>
  <c r="M278" i="9"/>
  <c r="F278" i="9"/>
  <c r="C278" i="9"/>
  <c r="R277" i="9"/>
  <c r="Q277" i="9"/>
  <c r="M277" i="9"/>
  <c r="P277" i="9" s="1"/>
  <c r="F277" i="9"/>
  <c r="C277" i="9"/>
  <c r="R276" i="9"/>
  <c r="Q276" i="9"/>
  <c r="P276" i="9"/>
  <c r="M276" i="9"/>
  <c r="F276" i="9"/>
  <c r="C276" i="9"/>
  <c r="R275" i="9"/>
  <c r="Q275" i="9"/>
  <c r="M275" i="9"/>
  <c r="P275" i="9" s="1"/>
  <c r="F275" i="9"/>
  <c r="C275" i="9"/>
  <c r="R274" i="9"/>
  <c r="Q274" i="9"/>
  <c r="P274" i="9"/>
  <c r="M274" i="9"/>
  <c r="C274" i="9"/>
  <c r="R273" i="9"/>
  <c r="Q273" i="9"/>
  <c r="M273" i="9"/>
  <c r="F273" i="9"/>
  <c r="C273" i="9"/>
  <c r="R272" i="9"/>
  <c r="Q272" i="9"/>
  <c r="M272" i="9"/>
  <c r="P272" i="9" s="1"/>
  <c r="F272" i="9"/>
  <c r="C272" i="9"/>
  <c r="R271" i="9"/>
  <c r="Q271" i="9"/>
  <c r="M271" i="9"/>
  <c r="P271" i="9" s="1"/>
  <c r="C271" i="9"/>
  <c r="R270" i="9"/>
  <c r="Q270" i="9"/>
  <c r="M270" i="9"/>
  <c r="P270" i="9" s="1"/>
  <c r="F270" i="9"/>
  <c r="C270" i="9"/>
  <c r="R269" i="9"/>
  <c r="Q269" i="9"/>
  <c r="P269" i="9"/>
  <c r="F269" i="9"/>
  <c r="R268" i="9"/>
  <c r="Q268" i="9"/>
  <c r="P268" i="9"/>
  <c r="M268" i="9"/>
  <c r="F268" i="9"/>
  <c r="C268" i="9"/>
  <c r="R267" i="9"/>
  <c r="Q267" i="9"/>
  <c r="M267" i="9"/>
  <c r="M265" i="9" s="1"/>
  <c r="F267" i="9"/>
  <c r="F265" i="9" s="1"/>
  <c r="C267" i="9"/>
  <c r="R266" i="9"/>
  <c r="Q266" i="9"/>
  <c r="P266" i="9"/>
  <c r="M266" i="9"/>
  <c r="F266" i="9"/>
  <c r="C266" i="9"/>
  <c r="C265" i="9" s="1"/>
  <c r="O265" i="9"/>
  <c r="N265" i="9"/>
  <c r="Q265" i="9" s="1"/>
  <c r="G265" i="9"/>
  <c r="E265" i="9"/>
  <c r="D265" i="9"/>
  <c r="R264" i="9"/>
  <c r="Q264" i="9"/>
  <c r="M264" i="9"/>
  <c r="P264" i="9" s="1"/>
  <c r="C264" i="9"/>
  <c r="R263" i="9"/>
  <c r="Q263" i="9"/>
  <c r="M263" i="9"/>
  <c r="P263" i="9" s="1"/>
  <c r="G263" i="9"/>
  <c r="F263" i="9"/>
  <c r="C263" i="9"/>
  <c r="R262" i="9"/>
  <c r="Q262" i="9"/>
  <c r="M262" i="9"/>
  <c r="P262" i="9" s="1"/>
  <c r="C262" i="9"/>
  <c r="R261" i="9"/>
  <c r="Q261" i="9"/>
  <c r="M261" i="9"/>
  <c r="P261" i="9" s="1"/>
  <c r="G261" i="9"/>
  <c r="F261" i="9"/>
  <c r="C261" i="9"/>
  <c r="R260" i="9"/>
  <c r="Q260" i="9"/>
  <c r="M260" i="9"/>
  <c r="P260" i="9" s="1"/>
  <c r="G260" i="9"/>
  <c r="F260" i="9"/>
  <c r="C260" i="9"/>
  <c r="R259" i="9"/>
  <c r="Q259" i="9"/>
  <c r="M259" i="9"/>
  <c r="G259" i="9"/>
  <c r="F259" i="9"/>
  <c r="C259" i="9"/>
  <c r="P259" i="9" s="1"/>
  <c r="R258" i="9"/>
  <c r="Q258" i="9"/>
  <c r="M258" i="9"/>
  <c r="P258" i="9" s="1"/>
  <c r="G258" i="9"/>
  <c r="F258" i="9"/>
  <c r="R257" i="9"/>
  <c r="Q257" i="9"/>
  <c r="M257" i="9"/>
  <c r="P257" i="9" s="1"/>
  <c r="G257" i="9"/>
  <c r="F257" i="9"/>
  <c r="C257" i="9"/>
  <c r="R256" i="9"/>
  <c r="Q256" i="9"/>
  <c r="M256" i="9"/>
  <c r="G256" i="9"/>
  <c r="F256" i="9"/>
  <c r="C256" i="9"/>
  <c r="P256" i="9" s="1"/>
  <c r="R255" i="9"/>
  <c r="Q255" i="9"/>
  <c r="M255" i="9"/>
  <c r="P255" i="9" s="1"/>
  <c r="G255" i="9"/>
  <c r="F255" i="9"/>
  <c r="C255" i="9"/>
  <c r="R254" i="9"/>
  <c r="Q254" i="9"/>
  <c r="M254" i="9"/>
  <c r="P254" i="9" s="1"/>
  <c r="G254" i="9"/>
  <c r="F254" i="9"/>
  <c r="C254" i="9"/>
  <c r="R253" i="9"/>
  <c r="Q253" i="9"/>
  <c r="M253" i="9"/>
  <c r="P253" i="9" s="1"/>
  <c r="G253" i="9"/>
  <c r="F253" i="9"/>
  <c r="F250" i="9" s="1"/>
  <c r="C253" i="9"/>
  <c r="R252" i="9"/>
  <c r="Q252" i="9"/>
  <c r="M252" i="9"/>
  <c r="G252" i="9"/>
  <c r="F252" i="9"/>
  <c r="C252" i="9"/>
  <c r="R251" i="9"/>
  <c r="Q251" i="9"/>
  <c r="M251" i="9"/>
  <c r="P251" i="9" s="1"/>
  <c r="C251" i="9"/>
  <c r="Q250" i="9"/>
  <c r="M250" i="9"/>
  <c r="L250" i="9"/>
  <c r="K250" i="9"/>
  <c r="J250" i="9"/>
  <c r="J249" i="9" s="1"/>
  <c r="I250" i="9"/>
  <c r="H250" i="9"/>
  <c r="E250" i="9"/>
  <c r="R250" i="9" s="1"/>
  <c r="D250" i="9"/>
  <c r="N249" i="9"/>
  <c r="D249" i="9"/>
  <c r="R248" i="9"/>
  <c r="Q248" i="9"/>
  <c r="M248" i="9"/>
  <c r="P248" i="9" s="1"/>
  <c r="C248" i="9"/>
  <c r="R247" i="9"/>
  <c r="Q247" i="9"/>
  <c r="M247" i="9"/>
  <c r="P247" i="9" s="1"/>
  <c r="C247" i="9"/>
  <c r="R246" i="9"/>
  <c r="Q246" i="9"/>
  <c r="M246" i="9"/>
  <c r="G246" i="9"/>
  <c r="F246" i="9"/>
  <c r="C246" i="9"/>
  <c r="P246" i="9" s="1"/>
  <c r="R245" i="9"/>
  <c r="Q245" i="9"/>
  <c r="M245" i="9"/>
  <c r="P245" i="9" s="1"/>
  <c r="G245" i="9"/>
  <c r="F245" i="9"/>
  <c r="C245" i="9"/>
  <c r="R244" i="9"/>
  <c r="Q244" i="9"/>
  <c r="M244" i="9"/>
  <c r="P244" i="9" s="1"/>
  <c r="G244" i="9"/>
  <c r="F244" i="9" s="1"/>
  <c r="C244" i="9"/>
  <c r="R243" i="9"/>
  <c r="Q243" i="9"/>
  <c r="M243" i="9"/>
  <c r="P243" i="9" s="1"/>
  <c r="G243" i="9"/>
  <c r="F243" i="9"/>
  <c r="C243" i="9"/>
  <c r="R242" i="9"/>
  <c r="Q242" i="9"/>
  <c r="M242" i="9"/>
  <c r="G242" i="9"/>
  <c r="F242" i="9"/>
  <c r="C242" i="9"/>
  <c r="P242" i="9" s="1"/>
  <c r="R241" i="9"/>
  <c r="Q241" i="9"/>
  <c r="M241" i="9"/>
  <c r="P241" i="9" s="1"/>
  <c r="G241" i="9"/>
  <c r="F241" i="9"/>
  <c r="C241" i="9"/>
  <c r="R240" i="9"/>
  <c r="Q240" i="9"/>
  <c r="M240" i="9"/>
  <c r="P240" i="9" s="1"/>
  <c r="G240" i="9"/>
  <c r="C240" i="9"/>
  <c r="R239" i="9"/>
  <c r="Q239" i="9"/>
  <c r="M239" i="9"/>
  <c r="P239" i="9" s="1"/>
  <c r="G239" i="9"/>
  <c r="F239" i="9"/>
  <c r="C239" i="9"/>
  <c r="R238" i="9"/>
  <c r="Q238" i="9"/>
  <c r="P238" i="9"/>
  <c r="O238" i="9"/>
  <c r="L238" i="9"/>
  <c r="K238" i="9"/>
  <c r="J238" i="9"/>
  <c r="I238" i="9"/>
  <c r="H238" i="9"/>
  <c r="C238" i="9"/>
  <c r="R237" i="9"/>
  <c r="Q237" i="9"/>
  <c r="P237" i="9"/>
  <c r="R236" i="9"/>
  <c r="Q236" i="9"/>
  <c r="P236" i="9"/>
  <c r="R235" i="9"/>
  <c r="Q235" i="9"/>
  <c r="P235" i="9"/>
  <c r="R234" i="9"/>
  <c r="Q234" i="9"/>
  <c r="P234" i="9"/>
  <c r="R233" i="9"/>
  <c r="Q233" i="9"/>
  <c r="P233" i="9"/>
  <c r="R232" i="9"/>
  <c r="Q232" i="9"/>
  <c r="P232" i="9"/>
  <c r="R231" i="9"/>
  <c r="Q231" i="9"/>
  <c r="P231" i="9"/>
  <c r="K231" i="9"/>
  <c r="J231" i="9"/>
  <c r="I231" i="9"/>
  <c r="H231" i="9"/>
  <c r="R230" i="9"/>
  <c r="Q230" i="9"/>
  <c r="P230" i="9"/>
  <c r="R229" i="9"/>
  <c r="Q229" i="9"/>
  <c r="P229" i="9"/>
  <c r="R228" i="9"/>
  <c r="Q228" i="9"/>
  <c r="P228" i="9"/>
  <c r="R227" i="9"/>
  <c r="Q227" i="9"/>
  <c r="P227" i="9"/>
  <c r="R226" i="9"/>
  <c r="Q226" i="9"/>
  <c r="P226" i="9"/>
  <c r="R225" i="9"/>
  <c r="Q225" i="9"/>
  <c r="P225" i="9"/>
  <c r="R224" i="9"/>
  <c r="Q224" i="9"/>
  <c r="P224" i="9"/>
  <c r="R223" i="9"/>
  <c r="Q223" i="9"/>
  <c r="P223" i="9"/>
  <c r="R222" i="9"/>
  <c r="Q222" i="9"/>
  <c r="P222" i="9"/>
  <c r="R221" i="9"/>
  <c r="Q221" i="9"/>
  <c r="P221" i="9"/>
  <c r="R220" i="9"/>
  <c r="Q220" i="9"/>
  <c r="P220" i="9"/>
  <c r="R219" i="9"/>
  <c r="Q219" i="9"/>
  <c r="P219" i="9"/>
  <c r="R218" i="9"/>
  <c r="Q218" i="9"/>
  <c r="P218" i="9"/>
  <c r="R217" i="9"/>
  <c r="Q217" i="9"/>
  <c r="P217" i="9"/>
  <c r="R216" i="9"/>
  <c r="Q216" i="9"/>
  <c r="P216" i="9"/>
  <c r="R215" i="9"/>
  <c r="Q215" i="9"/>
  <c r="P215" i="9"/>
  <c r="R214" i="9"/>
  <c r="Q214" i="9"/>
  <c r="M214" i="9"/>
  <c r="P214" i="9" s="1"/>
  <c r="L214" i="9"/>
  <c r="K214" i="9"/>
  <c r="J214" i="9"/>
  <c r="I214" i="9"/>
  <c r="G214" i="9"/>
  <c r="F214" i="9"/>
  <c r="D214" i="9"/>
  <c r="C214" i="9"/>
  <c r="R213" i="9"/>
  <c r="Q213" i="9"/>
  <c r="P213" i="9"/>
  <c r="R212" i="9"/>
  <c r="Q212" i="9"/>
  <c r="P212" i="9"/>
  <c r="R211" i="9"/>
  <c r="Q211" i="9"/>
  <c r="P211" i="9"/>
  <c r="R210" i="9"/>
  <c r="Q210" i="9"/>
  <c r="P210" i="9"/>
  <c r="R209" i="9"/>
  <c r="Q209" i="9"/>
  <c r="P209" i="9"/>
  <c r="R208" i="9"/>
  <c r="Q208" i="9"/>
  <c r="P208" i="9"/>
  <c r="R207" i="9"/>
  <c r="Q207" i="9"/>
  <c r="P207" i="9"/>
  <c r="R206" i="9"/>
  <c r="Q206" i="9"/>
  <c r="P206" i="9"/>
  <c r="R205" i="9"/>
  <c r="Q205" i="9"/>
  <c r="P205" i="9"/>
  <c r="R204" i="9"/>
  <c r="Q204" i="9"/>
  <c r="P204" i="9"/>
  <c r="P203" i="9"/>
  <c r="O203" i="9"/>
  <c r="L203" i="9"/>
  <c r="K203" i="9"/>
  <c r="J203" i="9"/>
  <c r="I203" i="9"/>
  <c r="H203" i="9"/>
  <c r="G203" i="9"/>
  <c r="F203" i="9"/>
  <c r="E203" i="9"/>
  <c r="D203" i="9"/>
  <c r="Q203" i="9" s="1"/>
  <c r="C203" i="9"/>
  <c r="R202" i="9"/>
  <c r="Q202" i="9"/>
  <c r="M202" i="9"/>
  <c r="F202" i="9"/>
  <c r="C202" i="9"/>
  <c r="R201" i="9"/>
  <c r="Q201" i="9"/>
  <c r="M201" i="9"/>
  <c r="F201" i="9"/>
  <c r="C201" i="9"/>
  <c r="R200" i="9"/>
  <c r="Q200" i="9"/>
  <c r="G200" i="9"/>
  <c r="G196" i="9" s="1"/>
  <c r="F196" i="9" s="1"/>
  <c r="F200" i="9"/>
  <c r="C200" i="9"/>
  <c r="R199" i="9"/>
  <c r="Q199" i="9"/>
  <c r="M199" i="9"/>
  <c r="G199" i="9"/>
  <c r="F199" i="9" s="1"/>
  <c r="C199" i="9"/>
  <c r="R198" i="9"/>
  <c r="Q198" i="9"/>
  <c r="M198" i="9"/>
  <c r="F198" i="9"/>
  <c r="C198" i="9"/>
  <c r="R197" i="9"/>
  <c r="Q197" i="9"/>
  <c r="M197" i="9"/>
  <c r="C197" i="9"/>
  <c r="R196" i="9"/>
  <c r="Q196" i="9"/>
  <c r="M196" i="9"/>
  <c r="L196" i="9"/>
  <c r="K196" i="9"/>
  <c r="J196" i="9"/>
  <c r="I196" i="9"/>
  <c r="H196" i="9"/>
  <c r="C196" i="9"/>
  <c r="R195" i="9"/>
  <c r="Q195" i="9"/>
  <c r="P195" i="9"/>
  <c r="R194" i="9"/>
  <c r="Q194" i="9"/>
  <c r="P194" i="9"/>
  <c r="R193" i="9"/>
  <c r="Q193" i="9"/>
  <c r="P193" i="9"/>
  <c r="R192" i="9"/>
  <c r="Q192" i="9"/>
  <c r="P192" i="9"/>
  <c r="P191" i="9"/>
  <c r="I191" i="9"/>
  <c r="H191" i="9"/>
  <c r="G191" i="9"/>
  <c r="F191" i="9"/>
  <c r="E191" i="9"/>
  <c r="R191" i="9" s="1"/>
  <c r="D191" i="9"/>
  <c r="Q191" i="9" s="1"/>
  <c r="C191" i="9"/>
  <c r="R190" i="9"/>
  <c r="Q190" i="9"/>
  <c r="P190" i="9"/>
  <c r="G190" i="9"/>
  <c r="F190" i="9"/>
  <c r="R189" i="9"/>
  <c r="Q189" i="9"/>
  <c r="P189" i="9"/>
  <c r="R188" i="9"/>
  <c r="Q188" i="9"/>
  <c r="P188" i="9"/>
  <c r="G188" i="9"/>
  <c r="F188" i="9"/>
  <c r="R187" i="9"/>
  <c r="Q187" i="9"/>
  <c r="P187" i="9"/>
  <c r="G187" i="9"/>
  <c r="F187" i="9"/>
  <c r="R186" i="9"/>
  <c r="Q186" i="9"/>
  <c r="P186" i="9"/>
  <c r="G186" i="9"/>
  <c r="R185" i="9"/>
  <c r="Q185" i="9"/>
  <c r="P185" i="9"/>
  <c r="G185" i="9"/>
  <c r="F185" i="9" s="1"/>
  <c r="R184" i="9"/>
  <c r="Q184" i="9"/>
  <c r="P184" i="9"/>
  <c r="Q183" i="9"/>
  <c r="O183" i="9"/>
  <c r="L183" i="9"/>
  <c r="K183" i="9"/>
  <c r="J183" i="9"/>
  <c r="I183" i="9"/>
  <c r="H183" i="9" s="1"/>
  <c r="H182" i="9" s="1"/>
  <c r="E183" i="9"/>
  <c r="E182" i="9" s="1"/>
  <c r="D183" i="9"/>
  <c r="Q182" i="9"/>
  <c r="N182" i="9"/>
  <c r="L182" i="9"/>
  <c r="K182" i="9"/>
  <c r="J182" i="9"/>
  <c r="D182" i="9"/>
  <c r="R181" i="9"/>
  <c r="Q181" i="9"/>
  <c r="M181" i="9"/>
  <c r="G181" i="9"/>
  <c r="C181" i="9"/>
  <c r="R180" i="9"/>
  <c r="Q180" i="9"/>
  <c r="M180" i="9"/>
  <c r="P180" i="9" s="1"/>
  <c r="G180" i="9"/>
  <c r="C180" i="9"/>
  <c r="R179" i="9"/>
  <c r="Q179" i="9"/>
  <c r="M179" i="9"/>
  <c r="P179" i="9" s="1"/>
  <c r="G179" i="9"/>
  <c r="C179" i="9"/>
  <c r="R178" i="9"/>
  <c r="Q178" i="9"/>
  <c r="M178" i="9"/>
  <c r="P178" i="9" s="1"/>
  <c r="G178" i="9"/>
  <c r="C178" i="9"/>
  <c r="R177" i="9"/>
  <c r="Q177" i="9"/>
  <c r="M177" i="9"/>
  <c r="G177" i="9"/>
  <c r="C177" i="9"/>
  <c r="R176" i="9"/>
  <c r="Q176" i="9"/>
  <c r="M176" i="9"/>
  <c r="P176" i="9" s="1"/>
  <c r="G176" i="9"/>
  <c r="C176" i="9"/>
  <c r="R175" i="9"/>
  <c r="Q175" i="9"/>
  <c r="M175" i="9"/>
  <c r="P175" i="9" s="1"/>
  <c r="G175" i="9"/>
  <c r="C175" i="9"/>
  <c r="R174" i="9"/>
  <c r="Q174" i="9"/>
  <c r="M174" i="9"/>
  <c r="P174" i="9" s="1"/>
  <c r="L174" i="9"/>
  <c r="K174" i="9"/>
  <c r="J174" i="9"/>
  <c r="I174" i="9"/>
  <c r="H174" i="9"/>
  <c r="C174" i="9"/>
  <c r="R173" i="9"/>
  <c r="Q173" i="9"/>
  <c r="P173" i="9"/>
  <c r="R172" i="9"/>
  <c r="Q172" i="9"/>
  <c r="P172" i="9"/>
  <c r="R171" i="9"/>
  <c r="Q171" i="9"/>
  <c r="P171" i="9"/>
  <c r="R170" i="9"/>
  <c r="Q170" i="9"/>
  <c r="P170" i="9"/>
  <c r="R169" i="9"/>
  <c r="Q169" i="9"/>
  <c r="P169" i="9"/>
  <c r="R168" i="9"/>
  <c r="Q168" i="9"/>
  <c r="P168" i="9"/>
  <c r="R167" i="9"/>
  <c r="Q167" i="9"/>
  <c r="P167" i="9"/>
  <c r="J167" i="9"/>
  <c r="I167" i="9"/>
  <c r="H167" i="9"/>
  <c r="G167" i="9"/>
  <c r="F167" i="9"/>
  <c r="R166" i="9"/>
  <c r="Q166" i="9"/>
  <c r="P166" i="9"/>
  <c r="R165" i="9"/>
  <c r="Q165" i="9"/>
  <c r="P165" i="9"/>
  <c r="R164" i="9"/>
  <c r="Q164" i="9"/>
  <c r="P164" i="9"/>
  <c r="R163" i="9"/>
  <c r="Q163" i="9"/>
  <c r="P163" i="9"/>
  <c r="R162" i="9"/>
  <c r="Q162" i="9"/>
  <c r="M162" i="9"/>
  <c r="P162" i="9" s="1"/>
  <c r="L162" i="9"/>
  <c r="K162" i="9"/>
  <c r="J162" i="9"/>
  <c r="I162" i="9"/>
  <c r="H162" i="9"/>
  <c r="G162" i="9"/>
  <c r="F162" i="9" s="1"/>
  <c r="C162" i="9"/>
  <c r="R161" i="9"/>
  <c r="R152" i="9" s="1"/>
  <c r="Q161" i="9"/>
  <c r="P161" i="9"/>
  <c r="R160" i="9"/>
  <c r="Q160" i="9"/>
  <c r="P160" i="9"/>
  <c r="R153" i="9"/>
  <c r="N153" i="9"/>
  <c r="K153" i="9"/>
  <c r="J153" i="9"/>
  <c r="J152" i="9" s="1"/>
  <c r="I153" i="9"/>
  <c r="H153" i="9"/>
  <c r="C153" i="9"/>
  <c r="O152" i="9"/>
  <c r="L152" i="9"/>
  <c r="K152" i="9"/>
  <c r="H152" i="9"/>
  <c r="E152" i="9"/>
  <c r="D152" i="9"/>
  <c r="C152" i="9"/>
  <c r="R151" i="9"/>
  <c r="Q151" i="9"/>
  <c r="P151" i="9"/>
  <c r="R150" i="9"/>
  <c r="Q150" i="9"/>
  <c r="P150" i="9"/>
  <c r="R149" i="9"/>
  <c r="Q149" i="9"/>
  <c r="P149" i="9"/>
  <c r="R148" i="9"/>
  <c r="Q148" i="9"/>
  <c r="P148" i="9"/>
  <c r="R147" i="9"/>
  <c r="Q147" i="9"/>
  <c r="P147" i="9"/>
  <c r="R146" i="9"/>
  <c r="Q146" i="9"/>
  <c r="P146" i="9"/>
  <c r="R145" i="9"/>
  <c r="Q145" i="9"/>
  <c r="O145" i="9"/>
  <c r="L145" i="9"/>
  <c r="K145" i="9"/>
  <c r="J145" i="9"/>
  <c r="I145" i="9"/>
  <c r="H145" i="9"/>
  <c r="G145" i="9"/>
  <c r="F145" i="9" s="1"/>
  <c r="E145" i="9"/>
  <c r="D145" i="9"/>
  <c r="C145" i="9"/>
  <c r="P145" i="9" s="1"/>
  <c r="R144" i="9"/>
  <c r="Q144" i="9"/>
  <c r="M144" i="9"/>
  <c r="P144" i="9" s="1"/>
  <c r="C144" i="9"/>
  <c r="R143" i="9"/>
  <c r="Q143" i="9"/>
  <c r="P143" i="9"/>
  <c r="M143" i="9"/>
  <c r="C143" i="9"/>
  <c r="R142" i="9"/>
  <c r="Q142" i="9"/>
  <c r="M142" i="9"/>
  <c r="P142" i="9" s="1"/>
  <c r="C142" i="9"/>
  <c r="R141" i="9"/>
  <c r="Q141" i="9"/>
  <c r="M141" i="9"/>
  <c r="C141" i="9"/>
  <c r="R140" i="9"/>
  <c r="Q140" i="9"/>
  <c r="M140" i="9"/>
  <c r="P140" i="9" s="1"/>
  <c r="C140" i="9"/>
  <c r="R139" i="9"/>
  <c r="Q139" i="9"/>
  <c r="P139" i="9"/>
  <c r="M139" i="9"/>
  <c r="C139" i="9"/>
  <c r="R138" i="9"/>
  <c r="Q138" i="9"/>
  <c r="O138" i="9"/>
  <c r="M138" i="9"/>
  <c r="P138" i="9" s="1"/>
  <c r="L138" i="9"/>
  <c r="K138" i="9"/>
  <c r="J138" i="9"/>
  <c r="I138" i="9"/>
  <c r="H138" i="9"/>
  <c r="E138" i="9"/>
  <c r="C138" i="9" s="1"/>
  <c r="R137" i="9"/>
  <c r="Q137" i="9"/>
  <c r="P137" i="9"/>
  <c r="R136" i="9"/>
  <c r="Q136" i="9"/>
  <c r="P136" i="9"/>
  <c r="R135" i="9"/>
  <c r="Q135" i="9"/>
  <c r="P135" i="9"/>
  <c r="R134" i="9"/>
  <c r="Q134" i="9"/>
  <c r="P134" i="9"/>
  <c r="R133" i="9"/>
  <c r="Q133" i="9"/>
  <c r="P133" i="9"/>
  <c r="R132" i="9"/>
  <c r="Q132" i="9"/>
  <c r="P132" i="9"/>
  <c r="R131" i="9"/>
  <c r="Q131" i="9"/>
  <c r="P131" i="9"/>
  <c r="R130" i="9"/>
  <c r="Q130" i="9"/>
  <c r="P130" i="9"/>
  <c r="R129" i="9"/>
  <c r="Q129" i="9"/>
  <c r="P129" i="9"/>
  <c r="R128" i="9"/>
  <c r="Q128" i="9"/>
  <c r="P128" i="9"/>
  <c r="R127" i="9"/>
  <c r="Q127" i="9"/>
  <c r="P127" i="9"/>
  <c r="R126" i="9"/>
  <c r="Q126" i="9"/>
  <c r="P126" i="9"/>
  <c r="R125" i="9"/>
  <c r="Q125" i="9"/>
  <c r="P125" i="9"/>
  <c r="R124" i="9"/>
  <c r="Q124" i="9"/>
  <c r="P124" i="9"/>
  <c r="M124" i="9"/>
  <c r="L124" i="9"/>
  <c r="K124" i="9"/>
  <c r="J124" i="9"/>
  <c r="J111" i="9" s="1"/>
  <c r="I124" i="9"/>
  <c r="H124" i="9"/>
  <c r="G124" i="9"/>
  <c r="F124" i="9"/>
  <c r="C124" i="9"/>
  <c r="R123" i="9"/>
  <c r="Q123" i="9"/>
  <c r="P123" i="9"/>
  <c r="M123" i="9"/>
  <c r="G123" i="9"/>
  <c r="C123" i="9"/>
  <c r="R122" i="9"/>
  <c r="Q122" i="9"/>
  <c r="M122" i="9"/>
  <c r="P122" i="9" s="1"/>
  <c r="G122" i="9"/>
  <c r="G120" i="9" s="1"/>
  <c r="F120" i="9" s="1"/>
  <c r="C122" i="9"/>
  <c r="R121" i="9"/>
  <c r="Q121" i="9"/>
  <c r="P121" i="9"/>
  <c r="M121" i="9"/>
  <c r="G121" i="9"/>
  <c r="C121" i="9"/>
  <c r="Q120" i="9"/>
  <c r="O120" i="9"/>
  <c r="M120" i="9"/>
  <c r="L120" i="9"/>
  <c r="K120" i="9"/>
  <c r="J120" i="9"/>
  <c r="I120" i="9"/>
  <c r="H120" i="9"/>
  <c r="E120" i="9"/>
  <c r="C120" i="9" s="1"/>
  <c r="R119" i="9"/>
  <c r="Q119" i="9"/>
  <c r="P119" i="9"/>
  <c r="R118" i="9"/>
  <c r="Q118" i="9"/>
  <c r="P118" i="9"/>
  <c r="R117" i="9"/>
  <c r="Q117" i="9"/>
  <c r="P117" i="9"/>
  <c r="R116" i="9"/>
  <c r="Q116" i="9"/>
  <c r="P116" i="9"/>
  <c r="R115" i="9"/>
  <c r="Q115" i="9"/>
  <c r="P115" i="9"/>
  <c r="R114" i="9"/>
  <c r="Q114" i="9"/>
  <c r="P114" i="9"/>
  <c r="R113" i="9"/>
  <c r="Q113" i="9"/>
  <c r="P113" i="9"/>
  <c r="Q112" i="9"/>
  <c r="O112" i="9"/>
  <c r="M112" i="9"/>
  <c r="L112" i="9"/>
  <c r="K112" i="9"/>
  <c r="J112" i="9"/>
  <c r="I112" i="9"/>
  <c r="I111" i="9" s="1"/>
  <c r="H112" i="9"/>
  <c r="H111" i="9" s="1"/>
  <c r="G112" i="9"/>
  <c r="E112" i="9"/>
  <c r="C112" i="9"/>
  <c r="O111" i="9"/>
  <c r="N111" i="9"/>
  <c r="Q111" i="9" s="1"/>
  <c r="K111" i="9"/>
  <c r="G111" i="9"/>
  <c r="D111" i="9"/>
  <c r="R110" i="9"/>
  <c r="Q110" i="9"/>
  <c r="M110" i="9"/>
  <c r="P110" i="9" s="1"/>
  <c r="G110" i="9"/>
  <c r="F110" i="9" s="1"/>
  <c r="C110" i="9"/>
  <c r="R109" i="9"/>
  <c r="Q109" i="9"/>
  <c r="M109" i="9"/>
  <c r="P109" i="9" s="1"/>
  <c r="G109" i="9"/>
  <c r="C109" i="9"/>
  <c r="R108" i="9"/>
  <c r="Q108" i="9"/>
  <c r="M108" i="9"/>
  <c r="P108" i="9" s="1"/>
  <c r="G108" i="9"/>
  <c r="F108" i="9"/>
  <c r="C108" i="9"/>
  <c r="R107" i="9"/>
  <c r="Q107" i="9"/>
  <c r="P107" i="9"/>
  <c r="M107" i="9"/>
  <c r="L107" i="9"/>
  <c r="K107" i="9"/>
  <c r="J107" i="9"/>
  <c r="J53" i="9" s="1"/>
  <c r="J11" i="9" s="1"/>
  <c r="J10" i="9" s="1"/>
  <c r="I107" i="9"/>
  <c r="H107" i="9"/>
  <c r="C107" i="9"/>
  <c r="R106" i="9"/>
  <c r="Q106" i="9"/>
  <c r="M106" i="9"/>
  <c r="G106" i="9"/>
  <c r="F106" i="9"/>
  <c r="C106" i="9"/>
  <c r="P106" i="9" s="1"/>
  <c r="R105" i="9"/>
  <c r="Q105" i="9"/>
  <c r="M105" i="9"/>
  <c r="P105" i="9" s="1"/>
  <c r="G105" i="9"/>
  <c r="F105" i="9" s="1"/>
  <c r="C105" i="9"/>
  <c r="R104" i="9"/>
  <c r="Q104" i="9"/>
  <c r="M104" i="9"/>
  <c r="P104" i="9" s="1"/>
  <c r="G104" i="9"/>
  <c r="F104" i="9" s="1"/>
  <c r="C104" i="9"/>
  <c r="R103" i="9"/>
  <c r="Q103" i="9"/>
  <c r="M103" i="9"/>
  <c r="P103" i="9" s="1"/>
  <c r="G103" i="9"/>
  <c r="F103" i="9"/>
  <c r="C103" i="9"/>
  <c r="R102" i="9"/>
  <c r="Q102" i="9"/>
  <c r="M102" i="9"/>
  <c r="G102" i="9"/>
  <c r="F102" i="9"/>
  <c r="C102" i="9"/>
  <c r="P102" i="9" s="1"/>
  <c r="R101" i="9"/>
  <c r="Q101" i="9"/>
  <c r="M101" i="9"/>
  <c r="L101" i="9"/>
  <c r="K101" i="9"/>
  <c r="J101" i="9"/>
  <c r="I101" i="9"/>
  <c r="H101" i="9"/>
  <c r="C101" i="9"/>
  <c r="C53" i="9" s="1"/>
  <c r="R100" i="9"/>
  <c r="Q100" i="9"/>
  <c r="M100" i="9"/>
  <c r="P100" i="9" s="1"/>
  <c r="G100" i="9"/>
  <c r="F100" i="9" s="1"/>
  <c r="C100" i="9"/>
  <c r="R99" i="9"/>
  <c r="Q99" i="9"/>
  <c r="M99" i="9"/>
  <c r="P99" i="9" s="1"/>
  <c r="G99" i="9"/>
  <c r="F99" i="9" s="1"/>
  <c r="C99" i="9"/>
  <c r="R98" i="9"/>
  <c r="Q98" i="9"/>
  <c r="M98" i="9"/>
  <c r="P98" i="9" s="1"/>
  <c r="G98" i="9"/>
  <c r="F98" i="9"/>
  <c r="C98" i="9"/>
  <c r="R97" i="9"/>
  <c r="Q97" i="9"/>
  <c r="M97" i="9"/>
  <c r="G97" i="9"/>
  <c r="F97" i="9"/>
  <c r="C97" i="9"/>
  <c r="P97" i="9" s="1"/>
  <c r="R96" i="9"/>
  <c r="Q96" i="9"/>
  <c r="M96" i="9"/>
  <c r="P96" i="9" s="1"/>
  <c r="G96" i="9"/>
  <c r="F96" i="9" s="1"/>
  <c r="C96" i="9"/>
  <c r="R95" i="9"/>
  <c r="Q95" i="9"/>
  <c r="M95" i="9"/>
  <c r="P95" i="9" s="1"/>
  <c r="G95" i="9"/>
  <c r="F95" i="9" s="1"/>
  <c r="C95" i="9"/>
  <c r="R94" i="9"/>
  <c r="Q94" i="9"/>
  <c r="M94" i="9"/>
  <c r="P94" i="9" s="1"/>
  <c r="G94" i="9"/>
  <c r="F94" i="9"/>
  <c r="C94" i="9"/>
  <c r="R93" i="9"/>
  <c r="Q93" i="9"/>
  <c r="M93" i="9"/>
  <c r="G93" i="9"/>
  <c r="F93" i="9"/>
  <c r="C93" i="9"/>
  <c r="P93" i="9" s="1"/>
  <c r="R92" i="9"/>
  <c r="Q92" i="9"/>
  <c r="M92" i="9"/>
  <c r="P92" i="9" s="1"/>
  <c r="G92" i="9"/>
  <c r="F92" i="9" s="1"/>
  <c r="C92" i="9"/>
  <c r="R91" i="9"/>
  <c r="Q91" i="9"/>
  <c r="M91" i="9"/>
  <c r="P91" i="9" s="1"/>
  <c r="G91" i="9"/>
  <c r="F91" i="9" s="1"/>
  <c r="C91" i="9"/>
  <c r="R90" i="9"/>
  <c r="Q90" i="9"/>
  <c r="M90" i="9"/>
  <c r="P90" i="9" s="1"/>
  <c r="G90" i="9"/>
  <c r="F90" i="9"/>
  <c r="C90" i="9"/>
  <c r="R89" i="9"/>
  <c r="Q89" i="9"/>
  <c r="M89" i="9"/>
  <c r="G89" i="9"/>
  <c r="F89" i="9"/>
  <c r="C89" i="9"/>
  <c r="P89" i="9" s="1"/>
  <c r="R88" i="9"/>
  <c r="Q88" i="9"/>
  <c r="M88" i="9"/>
  <c r="P88" i="9" s="1"/>
  <c r="G88" i="9"/>
  <c r="F88" i="9" s="1"/>
  <c r="C88" i="9"/>
  <c r="R87" i="9"/>
  <c r="Q87" i="9"/>
  <c r="M87" i="9"/>
  <c r="P87" i="9" s="1"/>
  <c r="G87" i="9"/>
  <c r="F87" i="9" s="1"/>
  <c r="C87" i="9"/>
  <c r="R86" i="9"/>
  <c r="Q86" i="9"/>
  <c r="M86" i="9"/>
  <c r="P86" i="9" s="1"/>
  <c r="G86" i="9"/>
  <c r="F86" i="9"/>
  <c r="C86" i="9"/>
  <c r="R85" i="9"/>
  <c r="Q85" i="9"/>
  <c r="P85" i="9"/>
  <c r="M85" i="9"/>
  <c r="G85" i="9"/>
  <c r="F85" i="9"/>
  <c r="C85" i="9"/>
  <c r="R84" i="9"/>
  <c r="Q84" i="9"/>
  <c r="M84" i="9"/>
  <c r="P84" i="9" s="1"/>
  <c r="G84" i="9"/>
  <c r="F84" i="9" s="1"/>
  <c r="C84" i="9"/>
  <c r="R83" i="9"/>
  <c r="Q83" i="9"/>
  <c r="M83" i="9"/>
  <c r="P83" i="9" s="1"/>
  <c r="G83" i="9"/>
  <c r="F83" i="9" s="1"/>
  <c r="C83" i="9"/>
  <c r="R82" i="9"/>
  <c r="Q82" i="9"/>
  <c r="M82" i="9"/>
  <c r="P82" i="9" s="1"/>
  <c r="L82" i="9"/>
  <c r="K82" i="9"/>
  <c r="J82" i="9"/>
  <c r="I82" i="9"/>
  <c r="H82" i="9"/>
  <c r="C82" i="9"/>
  <c r="R81" i="9"/>
  <c r="Q81" i="9"/>
  <c r="M81" i="9"/>
  <c r="P81" i="9" s="1"/>
  <c r="G81" i="9"/>
  <c r="F81" i="9"/>
  <c r="C81" i="9"/>
  <c r="R80" i="9"/>
  <c r="Q80" i="9"/>
  <c r="P80" i="9"/>
  <c r="G80" i="9"/>
  <c r="F80" i="9"/>
  <c r="C80" i="9"/>
  <c r="R79" i="9"/>
  <c r="Q79" i="9"/>
  <c r="M79" i="9"/>
  <c r="P79" i="9" s="1"/>
  <c r="G79" i="9"/>
  <c r="F79" i="9" s="1"/>
  <c r="C79" i="9"/>
  <c r="R78" i="9"/>
  <c r="Q78" i="9"/>
  <c r="M78" i="9"/>
  <c r="P78" i="9" s="1"/>
  <c r="G78" i="9"/>
  <c r="F78" i="9"/>
  <c r="C78" i="9"/>
  <c r="R77" i="9"/>
  <c r="Q77" i="9"/>
  <c r="P77" i="9"/>
  <c r="L77" i="9"/>
  <c r="K77" i="9"/>
  <c r="J77" i="9"/>
  <c r="I77" i="9"/>
  <c r="H77" i="9"/>
  <c r="R76" i="9"/>
  <c r="Q76" i="9"/>
  <c r="M76" i="9"/>
  <c r="P76" i="9" s="1"/>
  <c r="G76" i="9"/>
  <c r="F76" i="9" s="1"/>
  <c r="C76" i="9"/>
  <c r="R75" i="9"/>
  <c r="Q75" i="9"/>
  <c r="M75" i="9"/>
  <c r="P75" i="9" s="1"/>
  <c r="G75" i="9"/>
  <c r="F75" i="9"/>
  <c r="C75" i="9"/>
  <c r="R74" i="9"/>
  <c r="Q74" i="9"/>
  <c r="M74" i="9"/>
  <c r="G74" i="9"/>
  <c r="F74" i="9"/>
  <c r="C74" i="9"/>
  <c r="P74" i="9" s="1"/>
  <c r="R73" i="9"/>
  <c r="Q73" i="9"/>
  <c r="M73" i="9"/>
  <c r="P73" i="9" s="1"/>
  <c r="G73" i="9"/>
  <c r="F73" i="9" s="1"/>
  <c r="C73" i="9"/>
  <c r="R72" i="9"/>
  <c r="Q72" i="9"/>
  <c r="P72" i="9"/>
  <c r="L72" i="9"/>
  <c r="K72" i="9"/>
  <c r="J72" i="9"/>
  <c r="I72" i="9"/>
  <c r="H72" i="9"/>
  <c r="G72" i="9"/>
  <c r="F72" i="9" s="1"/>
  <c r="R71" i="9"/>
  <c r="Q71" i="9"/>
  <c r="M71" i="9"/>
  <c r="G71" i="9"/>
  <c r="F71" i="9"/>
  <c r="C71" i="9"/>
  <c r="P71" i="9" s="1"/>
  <c r="R70" i="9"/>
  <c r="Q70" i="9"/>
  <c r="M70" i="9"/>
  <c r="P70" i="9" s="1"/>
  <c r="G70" i="9"/>
  <c r="F70" i="9"/>
  <c r="C70" i="9"/>
  <c r="R69" i="9"/>
  <c r="Q69" i="9"/>
  <c r="M69" i="9"/>
  <c r="P69" i="9" s="1"/>
  <c r="G69" i="9"/>
  <c r="C69" i="9"/>
  <c r="R68" i="9"/>
  <c r="Q68" i="9"/>
  <c r="M68" i="9"/>
  <c r="P68" i="9" s="1"/>
  <c r="G68" i="9"/>
  <c r="F68" i="9"/>
  <c r="C68" i="9"/>
  <c r="R67" i="9"/>
  <c r="Q67" i="9"/>
  <c r="P67" i="9"/>
  <c r="M67" i="9"/>
  <c r="L67" i="9"/>
  <c r="K67" i="9"/>
  <c r="J67" i="9"/>
  <c r="I67" i="9"/>
  <c r="H67" i="9"/>
  <c r="C67" i="9"/>
  <c r="R66" i="9"/>
  <c r="Q66" i="9"/>
  <c r="M66" i="9"/>
  <c r="G66" i="9"/>
  <c r="F66" i="9"/>
  <c r="C66" i="9"/>
  <c r="P66" i="9" s="1"/>
  <c r="R65" i="9"/>
  <c r="Q65" i="9"/>
  <c r="M65" i="9"/>
  <c r="P65" i="9" s="1"/>
  <c r="G65" i="9"/>
  <c r="F65" i="9"/>
  <c r="C65" i="9"/>
  <c r="R64" i="9"/>
  <c r="Q64" i="9"/>
  <c r="M64" i="9"/>
  <c r="P64" i="9" s="1"/>
  <c r="G64" i="9"/>
  <c r="F64" i="9" s="1"/>
  <c r="C64" i="9"/>
  <c r="R63" i="9"/>
  <c r="Q63" i="9"/>
  <c r="M63" i="9"/>
  <c r="P63" i="9" s="1"/>
  <c r="G63" i="9"/>
  <c r="G61" i="9" s="1"/>
  <c r="F61" i="9" s="1"/>
  <c r="F63" i="9"/>
  <c r="C63" i="9"/>
  <c r="R62" i="9"/>
  <c r="Q62" i="9"/>
  <c r="M62" i="9"/>
  <c r="G62" i="9"/>
  <c r="F62" i="9"/>
  <c r="C62" i="9"/>
  <c r="P62" i="9" s="1"/>
  <c r="R61" i="9"/>
  <c r="Q61" i="9"/>
  <c r="P61" i="9"/>
  <c r="L61" i="9"/>
  <c r="K61" i="9"/>
  <c r="J61" i="9"/>
  <c r="I61" i="9"/>
  <c r="H61" i="9"/>
  <c r="R60" i="9"/>
  <c r="Q60" i="9"/>
  <c r="M60" i="9"/>
  <c r="G60" i="9"/>
  <c r="F60" i="9"/>
  <c r="C60" i="9"/>
  <c r="P60" i="9" s="1"/>
  <c r="R59" i="9"/>
  <c r="Q59" i="9"/>
  <c r="M59" i="9"/>
  <c r="G59" i="9"/>
  <c r="F59" i="9"/>
  <c r="C59" i="9"/>
  <c r="P59" i="9" s="1"/>
  <c r="R58" i="9"/>
  <c r="Q58" i="9"/>
  <c r="M58" i="9"/>
  <c r="G58" i="9"/>
  <c r="F58" i="9"/>
  <c r="C58" i="9"/>
  <c r="P58" i="9" s="1"/>
  <c r="R57" i="9"/>
  <c r="Q57" i="9"/>
  <c r="M57" i="9"/>
  <c r="G57" i="9"/>
  <c r="F57" i="9" s="1"/>
  <c r="C57" i="9"/>
  <c r="P57" i="9" s="1"/>
  <c r="R56" i="9"/>
  <c r="Q56" i="9"/>
  <c r="M56" i="9"/>
  <c r="G56" i="9"/>
  <c r="F56" i="9" s="1"/>
  <c r="C56" i="9"/>
  <c r="P56" i="9" s="1"/>
  <c r="R55" i="9"/>
  <c r="Q55" i="9"/>
  <c r="M55" i="9"/>
  <c r="G55" i="9"/>
  <c r="F55" i="9"/>
  <c r="C55" i="9"/>
  <c r="P55" i="9" s="1"/>
  <c r="R54" i="9"/>
  <c r="Q54" i="9"/>
  <c r="P54" i="9"/>
  <c r="L54" i="9"/>
  <c r="K54" i="9"/>
  <c r="J54" i="9"/>
  <c r="I54" i="9"/>
  <c r="I53" i="9" s="1"/>
  <c r="H54" i="9"/>
  <c r="C54" i="9"/>
  <c r="R53" i="9"/>
  <c r="O53" i="9"/>
  <c r="N53" i="9"/>
  <c r="M53" i="9"/>
  <c r="L53" i="9"/>
  <c r="K53" i="9"/>
  <c r="H53" i="9"/>
  <c r="E53" i="9"/>
  <c r="D53" i="9"/>
  <c r="R52" i="9"/>
  <c r="Q52" i="9"/>
  <c r="P52" i="9"/>
  <c r="R51" i="9"/>
  <c r="Q51" i="9"/>
  <c r="P51" i="9"/>
  <c r="R50" i="9"/>
  <c r="Q50" i="9"/>
  <c r="P50" i="9"/>
  <c r="R49" i="9"/>
  <c r="Q49" i="9"/>
  <c r="P49" i="9"/>
  <c r="R48" i="9"/>
  <c r="Q48" i="9"/>
  <c r="P48" i="9"/>
  <c r="R47" i="9"/>
  <c r="Q47" i="9"/>
  <c r="P47" i="9"/>
  <c r="R46" i="9"/>
  <c r="Q46" i="9"/>
  <c r="P46" i="9"/>
  <c r="R45" i="9"/>
  <c r="Q45" i="9"/>
  <c r="P45" i="9"/>
  <c r="R44" i="9"/>
  <c r="Q44" i="9"/>
  <c r="P44" i="9"/>
  <c r="R43" i="9"/>
  <c r="Q43" i="9"/>
  <c r="M43" i="9"/>
  <c r="P43" i="9" s="1"/>
  <c r="L43" i="9"/>
  <c r="K43" i="9"/>
  <c r="J43" i="9"/>
  <c r="I43" i="9"/>
  <c r="H43" i="9"/>
  <c r="G43" i="9" s="1"/>
  <c r="F43" i="9" s="1"/>
  <c r="C43" i="9"/>
  <c r="M42" i="9"/>
  <c r="G42" i="9"/>
  <c r="F42" i="9" s="1"/>
  <c r="C42" i="9"/>
  <c r="R41" i="9"/>
  <c r="Q41" i="9"/>
  <c r="M41" i="9"/>
  <c r="P41" i="9" s="1"/>
  <c r="G41" i="9"/>
  <c r="F41" i="9" s="1"/>
  <c r="C41" i="9"/>
  <c r="R40" i="9"/>
  <c r="Q40" i="9"/>
  <c r="M40" i="9"/>
  <c r="P40" i="9" s="1"/>
  <c r="G40" i="9"/>
  <c r="F40" i="9" s="1"/>
  <c r="C40" i="9"/>
  <c r="R39" i="9"/>
  <c r="Q39" i="9"/>
  <c r="M39" i="9"/>
  <c r="G39" i="9"/>
  <c r="F39" i="9"/>
  <c r="C39" i="9"/>
  <c r="P39" i="9" s="1"/>
  <c r="R38" i="9"/>
  <c r="Q38" i="9"/>
  <c r="M38" i="9"/>
  <c r="G38" i="9"/>
  <c r="F38" i="9" s="1"/>
  <c r="C38" i="9"/>
  <c r="P38" i="9" s="1"/>
  <c r="R37" i="9"/>
  <c r="Q37" i="9"/>
  <c r="M37" i="9"/>
  <c r="P37" i="9" s="1"/>
  <c r="G37" i="9"/>
  <c r="F37" i="9" s="1"/>
  <c r="C37" i="9"/>
  <c r="R36" i="9"/>
  <c r="Q36" i="9"/>
  <c r="M36" i="9"/>
  <c r="P36" i="9" s="1"/>
  <c r="G36" i="9"/>
  <c r="F36" i="9" s="1"/>
  <c r="C36" i="9"/>
  <c r="R35" i="9"/>
  <c r="Q35" i="9"/>
  <c r="M35" i="9"/>
  <c r="G35" i="9"/>
  <c r="F35" i="9"/>
  <c r="C35" i="9"/>
  <c r="P35" i="9" s="1"/>
  <c r="O34" i="9"/>
  <c r="R34" i="9" s="1"/>
  <c r="N34" i="9"/>
  <c r="Q34" i="9" s="1"/>
  <c r="L34" i="9"/>
  <c r="K34" i="9"/>
  <c r="J34" i="9"/>
  <c r="H34" i="9"/>
  <c r="E34" i="9"/>
  <c r="D34" i="9"/>
  <c r="D11" i="9" s="1"/>
  <c r="D10" i="9" s="1"/>
  <c r="R33" i="9"/>
  <c r="Q33" i="9"/>
  <c r="P33" i="9"/>
  <c r="R32" i="9"/>
  <c r="Q32" i="9"/>
  <c r="P32" i="9"/>
  <c r="R31" i="9"/>
  <c r="Q31" i="9"/>
  <c r="P31" i="9"/>
  <c r="R30" i="9"/>
  <c r="Q30" i="9"/>
  <c r="P30" i="9"/>
  <c r="R29" i="9"/>
  <c r="Q29" i="9"/>
  <c r="P29" i="9"/>
  <c r="R28" i="9"/>
  <c r="Q28" i="9"/>
  <c r="P28" i="9"/>
  <c r="R27" i="9"/>
  <c r="Q27" i="9"/>
  <c r="P27" i="9"/>
  <c r="R26" i="9"/>
  <c r="Q26" i="9"/>
  <c r="P26" i="9"/>
  <c r="R25" i="9"/>
  <c r="Q25" i="9"/>
  <c r="P25" i="9"/>
  <c r="R24" i="9"/>
  <c r="Q24" i="9"/>
  <c r="P24" i="9"/>
  <c r="R23" i="9"/>
  <c r="Q23" i="9"/>
  <c r="P23" i="9"/>
  <c r="R22" i="9"/>
  <c r="Q22" i="9"/>
  <c r="M22" i="9"/>
  <c r="P22" i="9" s="1"/>
  <c r="L22" i="9"/>
  <c r="K22" i="9"/>
  <c r="J22" i="9"/>
  <c r="I22" i="9"/>
  <c r="H22" i="9"/>
  <c r="G22" i="9"/>
  <c r="F22" i="9" s="1"/>
  <c r="C22" i="9"/>
  <c r="R21" i="9"/>
  <c r="Q21" i="9"/>
  <c r="M21" i="9"/>
  <c r="P21" i="9" s="1"/>
  <c r="G21" i="9"/>
  <c r="F21" i="9" s="1"/>
  <c r="F20" i="9" s="1"/>
  <c r="C21" i="9"/>
  <c r="R20" i="9"/>
  <c r="Q20" i="9"/>
  <c r="N20" i="9"/>
  <c r="M20" i="9"/>
  <c r="L20" i="9"/>
  <c r="K20" i="9"/>
  <c r="K11" i="9" s="1"/>
  <c r="J20" i="9"/>
  <c r="I20" i="9"/>
  <c r="H20" i="9"/>
  <c r="H11" i="9" s="1"/>
  <c r="D20" i="9"/>
  <c r="C20" i="9"/>
  <c r="P20" i="9" s="1"/>
  <c r="R19" i="9"/>
  <c r="Q19" i="9"/>
  <c r="M19" i="9"/>
  <c r="P19" i="9" s="1"/>
  <c r="F19" i="9"/>
  <c r="C19" i="9"/>
  <c r="R18" i="9"/>
  <c r="Q18" i="9"/>
  <c r="M18" i="9"/>
  <c r="F18" i="9"/>
  <c r="C18" i="9"/>
  <c r="P18" i="9" s="1"/>
  <c r="R17" i="9"/>
  <c r="Q17" i="9"/>
  <c r="M17" i="9"/>
  <c r="P17" i="9" s="1"/>
  <c r="F17" i="9"/>
  <c r="C17" i="9"/>
  <c r="R16" i="9"/>
  <c r="Q16" i="9"/>
  <c r="M16" i="9"/>
  <c r="F16" i="9"/>
  <c r="C16" i="9"/>
  <c r="P16" i="9" s="1"/>
  <c r="R15" i="9"/>
  <c r="Q15" i="9"/>
  <c r="M15" i="9"/>
  <c r="P15" i="9" s="1"/>
  <c r="F15" i="9"/>
  <c r="C15" i="9"/>
  <c r="R14" i="9"/>
  <c r="Q14" i="9"/>
  <c r="M14" i="9"/>
  <c r="K14" i="9"/>
  <c r="J14" i="9"/>
  <c r="I14" i="9"/>
  <c r="H14" i="9"/>
  <c r="F14" i="9"/>
  <c r="C14" i="9"/>
  <c r="P14" i="9" s="1"/>
  <c r="R13" i="9"/>
  <c r="Q13" i="9"/>
  <c r="M13" i="9"/>
  <c r="M12" i="9" s="1"/>
  <c r="G13" i="9"/>
  <c r="F13" i="9" s="1"/>
  <c r="C13" i="9"/>
  <c r="R12" i="9"/>
  <c r="O12" i="9"/>
  <c r="N12" i="9"/>
  <c r="Q12" i="9" s="1"/>
  <c r="L12" i="9"/>
  <c r="K12" i="9"/>
  <c r="J12" i="9"/>
  <c r="I12" i="9"/>
  <c r="H12" i="9"/>
  <c r="E12" i="9"/>
  <c r="D12" i="9"/>
  <c r="P112" i="9" l="1"/>
  <c r="M249" i="9"/>
  <c r="P265" i="9"/>
  <c r="T45" i="13"/>
  <c r="Z48" i="13"/>
  <c r="S48" i="13"/>
  <c r="Y51" i="13"/>
  <c r="C12" i="9"/>
  <c r="G12" i="9"/>
  <c r="P13" i="9"/>
  <c r="M34" i="9"/>
  <c r="P53" i="9"/>
  <c r="G82" i="9"/>
  <c r="F82" i="9" s="1"/>
  <c r="F109" i="9"/>
  <c r="G107" i="9"/>
  <c r="F107" i="9" s="1"/>
  <c r="E111" i="9"/>
  <c r="C111" i="9" s="1"/>
  <c r="R120" i="9"/>
  <c r="M153" i="9"/>
  <c r="N152" i="9"/>
  <c r="N11" i="9" s="1"/>
  <c r="Q153" i="9"/>
  <c r="Q152" i="9" s="1"/>
  <c r="C182" i="9"/>
  <c r="F186" i="9"/>
  <c r="F183" i="9" s="1"/>
  <c r="G183" i="9"/>
  <c r="G182" i="9" s="1"/>
  <c r="F182" i="9" s="1"/>
  <c r="P196" i="9"/>
  <c r="F240" i="9"/>
  <c r="G238" i="9"/>
  <c r="F238" i="9" s="1"/>
  <c r="Q249" i="9"/>
  <c r="G250" i="9"/>
  <c r="P273" i="9"/>
  <c r="F299" i="9"/>
  <c r="G295" i="9"/>
  <c r="K249" i="9"/>
  <c r="K10" i="9" s="1"/>
  <c r="P384" i="9"/>
  <c r="AB9" i="13"/>
  <c r="O11" i="13"/>
  <c r="V11" i="13"/>
  <c r="W37" i="13"/>
  <c r="G37" i="13"/>
  <c r="Y41" i="13"/>
  <c r="L37" i="13"/>
  <c r="AJ41" i="13"/>
  <c r="I45" i="13"/>
  <c r="R183" i="9"/>
  <c r="O182" i="9"/>
  <c r="G369" i="9"/>
  <c r="F369" i="9" s="1"/>
  <c r="H249" i="9"/>
  <c r="H10" i="9" s="1"/>
  <c r="V9" i="13"/>
  <c r="X17" i="13"/>
  <c r="R16" i="13"/>
  <c r="M37" i="13"/>
  <c r="AK38" i="13"/>
  <c r="W46" i="13"/>
  <c r="Q45" i="13"/>
  <c r="W45" i="13" s="1"/>
  <c r="AJ124" i="13"/>
  <c r="C34" i="9"/>
  <c r="Q53" i="9"/>
  <c r="G54" i="9"/>
  <c r="P101" i="9"/>
  <c r="G101" i="9"/>
  <c r="F101" i="9" s="1"/>
  <c r="P120" i="9"/>
  <c r="P141" i="9"/>
  <c r="G153" i="9"/>
  <c r="I152" i="9"/>
  <c r="I11" i="9" s="1"/>
  <c r="I10" i="9" s="1"/>
  <c r="G174" i="9"/>
  <c r="F174" i="9" s="1"/>
  <c r="P177" i="9"/>
  <c r="P181" i="9"/>
  <c r="C183" i="9"/>
  <c r="C250" i="9"/>
  <c r="P252" i="9"/>
  <c r="R295" i="9"/>
  <c r="O249" i="9"/>
  <c r="P339" i="9"/>
  <c r="P343" i="9"/>
  <c r="P347" i="9"/>
  <c r="AG29" i="13"/>
  <c r="AA24" i="13"/>
  <c r="AG24" i="13" s="1"/>
  <c r="I37" i="13"/>
  <c r="F69" i="9"/>
  <c r="G67" i="9"/>
  <c r="F67" i="9" s="1"/>
  <c r="G20" i="9"/>
  <c r="G77" i="9"/>
  <c r="F77" i="9" s="1"/>
  <c r="R111" i="9"/>
  <c r="M111" i="9"/>
  <c r="P111" i="9" s="1"/>
  <c r="F112" i="9"/>
  <c r="L111" i="9"/>
  <c r="L11" i="9" s="1"/>
  <c r="L10" i="9" s="1"/>
  <c r="I182" i="9"/>
  <c r="R203" i="9"/>
  <c r="E249" i="9"/>
  <c r="R265" i="9"/>
  <c r="R249" i="9" s="1"/>
  <c r="F295" i="9"/>
  <c r="F249" i="9" s="1"/>
  <c r="F417" i="9"/>
  <c r="G413" i="9"/>
  <c r="F413" i="9" s="1"/>
  <c r="Z9" i="13"/>
  <c r="F8" i="13"/>
  <c r="AI38" i="13"/>
  <c r="AC37" i="13"/>
  <c r="V63" i="13"/>
  <c r="C63" i="13"/>
  <c r="C62" i="13" s="1"/>
  <c r="C45" i="13" s="1"/>
  <c r="D62" i="13"/>
  <c r="R112" i="9"/>
  <c r="W16" i="13"/>
  <c r="AG17" i="13"/>
  <c r="AA16" i="13"/>
  <c r="AG16" i="13" s="1"/>
  <c r="AH18" i="13"/>
  <c r="X41" i="13"/>
  <c r="R37" i="13"/>
  <c r="AA46" i="13"/>
  <c r="AG47" i="13"/>
  <c r="P45" i="13"/>
  <c r="V48" i="13"/>
  <c r="AA48" i="13"/>
  <c r="AG48" i="13" s="1"/>
  <c r="AG49" i="13"/>
  <c r="P267" i="9"/>
  <c r="AD10" i="13"/>
  <c r="O12" i="13"/>
  <c r="U12" i="13" s="1"/>
  <c r="Y12" i="13"/>
  <c r="AA12" i="13"/>
  <c r="V18" i="13"/>
  <c r="U24" i="13"/>
  <c r="Y24" i="13"/>
  <c r="U29" i="13"/>
  <c r="AG30" i="13"/>
  <c r="AG32" i="13"/>
  <c r="AG34" i="13"/>
  <c r="O38" i="13"/>
  <c r="I48" i="13"/>
  <c r="V56" i="13"/>
  <c r="U139" i="13"/>
  <c r="O118" i="13"/>
  <c r="U118" i="13" s="1"/>
  <c r="W18" i="13"/>
  <c r="O18" i="13"/>
  <c r="U18" i="13" s="1"/>
  <c r="I24" i="13"/>
  <c r="I9" i="13" s="1"/>
  <c r="C38" i="13"/>
  <c r="W38" i="13"/>
  <c r="P37" i="13"/>
  <c r="V41" i="13"/>
  <c r="AA41" i="13"/>
  <c r="O41" i="13"/>
  <c r="U41" i="13" s="1"/>
  <c r="O46" i="13"/>
  <c r="AI45" i="13"/>
  <c r="D45" i="13"/>
  <c r="AB45" i="13"/>
  <c r="AB36" i="13" s="1"/>
  <c r="AH36" i="13" s="1"/>
  <c r="AH48" i="13"/>
  <c r="AH45" i="13" s="1"/>
  <c r="AF45" i="13"/>
  <c r="AF36" i="13" s="1"/>
  <c r="AL36" i="13" s="1"/>
  <c r="AL48" i="13"/>
  <c r="AL45" i="13" s="1"/>
  <c r="AG50" i="13"/>
  <c r="V51" i="13"/>
  <c r="C17" i="13"/>
  <c r="V38" i="13"/>
  <c r="D41" i="13"/>
  <c r="D37" i="13" s="1"/>
  <c r="V46" i="13"/>
  <c r="AK48" i="13"/>
  <c r="AK45" i="13" s="1"/>
  <c r="O56" i="13"/>
  <c r="U56" i="13" s="1"/>
  <c r="AG67" i="13"/>
  <c r="O70" i="13"/>
  <c r="U70" i="13" s="1"/>
  <c r="V70" i="13"/>
  <c r="C76" i="13"/>
  <c r="U81" i="13"/>
  <c r="U86" i="13"/>
  <c r="U87" i="13"/>
  <c r="AJ101" i="13"/>
  <c r="AB11" i="18"/>
  <c r="AB10" i="18" s="1"/>
  <c r="C43" i="13"/>
  <c r="C41" i="13" s="1"/>
  <c r="K45" i="13"/>
  <c r="K36" i="13" s="1"/>
  <c r="K8" i="13" s="1"/>
  <c r="O51" i="13"/>
  <c r="AG63" i="13"/>
  <c r="AA70" i="13"/>
  <c r="AG70" i="13" s="1"/>
  <c r="AH70" i="13"/>
  <c r="X77" i="13"/>
  <c r="AD76" i="13"/>
  <c r="AJ76" i="13" s="1"/>
  <c r="AJ79" i="13"/>
  <c r="I76" i="13"/>
  <c r="AG89" i="13"/>
  <c r="X95" i="13"/>
  <c r="AG103" i="13"/>
  <c r="AA101" i="13"/>
  <c r="AG101" i="13" s="1"/>
  <c r="O104" i="13"/>
  <c r="U104" i="13" s="1"/>
  <c r="U105" i="13"/>
  <c r="X120" i="13"/>
  <c r="I118" i="13"/>
  <c r="V62" i="13"/>
  <c r="AG66" i="13"/>
  <c r="R76" i="13"/>
  <c r="X76" i="13" s="1"/>
  <c r="AG93" i="13"/>
  <c r="AJ103" i="13"/>
  <c r="X118" i="13"/>
  <c r="C10" i="17"/>
  <c r="Z18" i="18"/>
  <c r="U63" i="13"/>
  <c r="O101" i="13"/>
  <c r="U101" i="13" s="1"/>
  <c r="W118" i="13"/>
  <c r="AJ127" i="13"/>
  <c r="AJ129" i="13"/>
  <c r="AJ131" i="13"/>
  <c r="AJ133" i="13"/>
  <c r="AJ144" i="13"/>
  <c r="AC10" i="17"/>
  <c r="Q11" i="17"/>
  <c r="AB11" i="17"/>
  <c r="U10" i="17"/>
  <c r="AB10" i="17" s="1"/>
  <c r="X19" i="17"/>
  <c r="X29" i="17"/>
  <c r="X37" i="17"/>
  <c r="AA11" i="18"/>
  <c r="AA10" i="18" s="1"/>
  <c r="W11" i="18"/>
  <c r="W10" i="18" s="1"/>
  <c r="Z17" i="18"/>
  <c r="Z34" i="18"/>
  <c r="Z11" i="18" s="1"/>
  <c r="Z10" i="18" s="1"/>
  <c r="Z45" i="18"/>
  <c r="O76" i="13"/>
  <c r="U76" i="13" s="1"/>
  <c r="AA76" i="13"/>
  <c r="AG76" i="13" s="1"/>
  <c r="AI118" i="13"/>
  <c r="AG121" i="13"/>
  <c r="AA118" i="13"/>
  <c r="AG118" i="13" s="1"/>
  <c r="AG123" i="13"/>
  <c r="X125" i="13"/>
  <c r="X136" i="13"/>
  <c r="AG142" i="13"/>
  <c r="U143" i="13"/>
  <c r="AG151" i="13"/>
  <c r="AG155" i="13"/>
  <c r="Y10" i="17"/>
  <c r="X17" i="17"/>
  <c r="Q28" i="17"/>
  <c r="X28" i="17" s="1"/>
  <c r="X35" i="17"/>
  <c r="X41" i="17"/>
  <c r="X45" i="17"/>
  <c r="X49" i="17"/>
  <c r="X53" i="17"/>
  <c r="X57" i="17"/>
  <c r="X61" i="17"/>
  <c r="X65" i="17"/>
  <c r="F47" i="18"/>
  <c r="Z47" i="18" s="1"/>
  <c r="X11" i="17" l="1"/>
  <c r="Q10" i="17"/>
  <c r="X10" i="17" s="1"/>
  <c r="AG46" i="13"/>
  <c r="G36" i="13"/>
  <c r="G8" i="13" s="1"/>
  <c r="Y37" i="13"/>
  <c r="U11" i="13"/>
  <c r="O10" i="13"/>
  <c r="G249" i="9"/>
  <c r="S45" i="13"/>
  <c r="Y48" i="13"/>
  <c r="U17" i="13"/>
  <c r="C16" i="13"/>
  <c r="AA37" i="13"/>
  <c r="AG41" i="13"/>
  <c r="AJ10" i="13"/>
  <c r="AD9" i="13"/>
  <c r="X37" i="13"/>
  <c r="R36" i="13"/>
  <c r="X36" i="13" s="1"/>
  <c r="F54" i="9"/>
  <c r="G53" i="9"/>
  <c r="F53" i="9" s="1"/>
  <c r="X16" i="13"/>
  <c r="R10" i="13"/>
  <c r="Q36" i="13"/>
  <c r="AH9" i="13"/>
  <c r="AB8" i="13"/>
  <c r="AH8" i="13" s="1"/>
  <c r="C11" i="9"/>
  <c r="E11" i="9"/>
  <c r="E10" i="9" s="1"/>
  <c r="F153" i="9"/>
  <c r="F152" i="9" s="1"/>
  <c r="G152" i="9"/>
  <c r="AK37" i="13"/>
  <c r="M36" i="13"/>
  <c r="F12" i="9"/>
  <c r="F11" i="18"/>
  <c r="F10" i="18" s="1"/>
  <c r="AA62" i="13"/>
  <c r="AG62" i="13" s="1"/>
  <c r="U46" i="13"/>
  <c r="U38" i="13"/>
  <c r="AG12" i="13"/>
  <c r="AA10" i="13"/>
  <c r="V45" i="13"/>
  <c r="C249" i="9"/>
  <c r="P250" i="9"/>
  <c r="P249" i="9" s="1"/>
  <c r="R182" i="9"/>
  <c r="M182" i="9"/>
  <c r="P182" i="9" s="1"/>
  <c r="AJ37" i="13"/>
  <c r="L36" i="13"/>
  <c r="Q11" i="9"/>
  <c r="Q10" i="9" s="1"/>
  <c r="N10" i="9"/>
  <c r="P34" i="9"/>
  <c r="O11" i="9"/>
  <c r="T36" i="13"/>
  <c r="Z45" i="13"/>
  <c r="AI37" i="13"/>
  <c r="AC36" i="13"/>
  <c r="O48" i="13"/>
  <c r="U48" i="13" s="1"/>
  <c r="U51" i="13"/>
  <c r="O62" i="13"/>
  <c r="U62" i="13" s="1"/>
  <c r="D36" i="13"/>
  <c r="C37" i="13"/>
  <c r="U43" i="13"/>
  <c r="P36" i="13"/>
  <c r="O37" i="13"/>
  <c r="U37" i="13" s="1"/>
  <c r="V37" i="13"/>
  <c r="I36" i="13"/>
  <c r="I8" i="13" s="1"/>
  <c r="AF8" i="13"/>
  <c r="AL8" i="13" s="1"/>
  <c r="M152" i="9"/>
  <c r="M11" i="9" s="1"/>
  <c r="P153" i="9"/>
  <c r="P152" i="9" s="1"/>
  <c r="F111" i="9"/>
  <c r="P12" i="9"/>
  <c r="AK36" i="13" l="1"/>
  <c r="M8" i="13"/>
  <c r="AK8" i="13" s="1"/>
  <c r="O36" i="13"/>
  <c r="U36" i="13" s="1"/>
  <c r="V36" i="13"/>
  <c r="P8" i="13"/>
  <c r="C10" i="9"/>
  <c r="R9" i="13"/>
  <c r="X10" i="13"/>
  <c r="AA45" i="13"/>
  <c r="AG45" i="13" s="1"/>
  <c r="C36" i="13"/>
  <c r="D8" i="13"/>
  <c r="AI36" i="13"/>
  <c r="AC8" i="13"/>
  <c r="AI8" i="13" s="1"/>
  <c r="AJ36" i="13"/>
  <c r="L8" i="13"/>
  <c r="W36" i="13"/>
  <c r="Q8" i="13"/>
  <c r="W8" i="13" s="1"/>
  <c r="O9" i="13"/>
  <c r="U10" i="13"/>
  <c r="G11" i="9"/>
  <c r="AA36" i="13"/>
  <c r="AG36" i="13" s="1"/>
  <c r="AG37" i="13"/>
  <c r="Y45" i="13"/>
  <c r="S36" i="13"/>
  <c r="R11" i="9"/>
  <c r="R10" i="9" s="1"/>
  <c r="O10" i="9"/>
  <c r="M10" i="9"/>
  <c r="P11" i="9"/>
  <c r="P10" i="9" s="1"/>
  <c r="Z36" i="13"/>
  <c r="T8" i="13"/>
  <c r="Z8" i="13" s="1"/>
  <c r="AG10" i="13"/>
  <c r="AA9" i="13"/>
  <c r="O45" i="13"/>
  <c r="U45" i="13" s="1"/>
  <c r="AD8" i="13"/>
  <c r="AJ9" i="13"/>
  <c r="U16" i="13"/>
  <c r="C10" i="13"/>
  <c r="C9" i="13" s="1"/>
  <c r="C8" i="13" s="1"/>
  <c r="F11" i="9" l="1"/>
  <c r="F10" i="9" s="1"/>
  <c r="G10" i="9"/>
  <c r="R8" i="13"/>
  <c r="X8" i="13" s="1"/>
  <c r="X9" i="13"/>
  <c r="AA8" i="13"/>
  <c r="AG8" i="13" s="1"/>
  <c r="AG9" i="13"/>
  <c r="S8" i="13"/>
  <c r="Y8" i="13" s="1"/>
  <c r="Y36" i="13"/>
  <c r="AJ8" i="13"/>
  <c r="O8" i="13"/>
  <c r="U8" i="13" s="1"/>
  <c r="U9" i="13"/>
  <c r="V8" i="13"/>
</calcChain>
</file>

<file path=xl/sharedStrings.xml><?xml version="1.0" encoding="utf-8"?>
<sst xmlns="http://schemas.openxmlformats.org/spreadsheetml/2006/main" count="915" uniqueCount="630">
  <si>
    <t>PHỤ LỤC I</t>
  </si>
  <si>
    <t>KẾ HOẠCH BIÊN CHẾ CÔNG CHỨC TRONG CƠ QUAN, TỔ CHỨC HÀNH CHÍNH NĂM 2023</t>
  </si>
  <si>
    <t>(Kèm theo Tờ trình số:       /TTr-UBND ngày        /      /2022 của Ủy ban nhân dân tỉnh)</t>
  </si>
  <si>
    <t>STT</t>
  </si>
  <si>
    <t>Tên đơn vị</t>
  </si>
  <si>
    <t>Kế hoạch biên chế năm 2022</t>
  </si>
  <si>
    <t>Có mặt đến ngày 31/12/2022</t>
  </si>
  <si>
    <t>Kế hoạch biên chế năm 2023</t>
  </si>
  <si>
    <t>Tăng, giảm giữa KH biên chế năm 2023 so với BC giao năm 2022</t>
  </si>
  <si>
    <t>Ghi chú</t>
  </si>
  <si>
    <t>Tổng số</t>
  </si>
  <si>
    <t>Biên chế công chức</t>
  </si>
  <si>
    <t>Hợp đồng theo Nghị định số 68/2000/NĐ-CP</t>
  </si>
  <si>
    <t xml:space="preserve">Tổng số </t>
  </si>
  <si>
    <t>VTVL lãnh đạo, quản lý</t>
  </si>
  <si>
    <t>VTVL nghiệp vụ chuyên ngành</t>
  </si>
  <si>
    <t>VTVL nghiệp vụ chuyên môn dùng chung</t>
  </si>
  <si>
    <t>VTVL hỗ trợ phục vụ</t>
  </si>
  <si>
    <t>Tổng cộng</t>
  </si>
  <si>
    <t>A</t>
  </si>
  <si>
    <t>CẤP TỈNH</t>
  </si>
  <si>
    <t>Lãnh đạo, Văn phòng Đoàn ĐBQH, HĐND tỉnh</t>
  </si>
  <si>
    <t>Lãnh đạo Đoàn ĐBQH và HĐND tỉnh</t>
  </si>
  <si>
    <t>Văn phòng Đoàn ĐBQH, HĐND tỉnh</t>
  </si>
  <si>
    <t>Lãnh đạo Văn phòng</t>
  </si>
  <si>
    <t>Phòng Tổng hợp</t>
  </si>
  <si>
    <t>Phòng HC-TC-QT</t>
  </si>
  <si>
    <t>phòng Công tác HĐND</t>
  </si>
  <si>
    <t>Phòng công tác  QH</t>
  </si>
  <si>
    <t xml:space="preserve">Lãnh đạo, Văn phòng UBND </t>
  </si>
  <si>
    <t>Lãnh đạo UBND tỉnh</t>
  </si>
  <si>
    <t>Văn phòng UBND tỉnh</t>
  </si>
  <si>
    <t>Lãnh đạo Văn phòng UBND tỉnh</t>
  </si>
  <si>
    <t xml:space="preserve">Phòng Kinh tế </t>
  </si>
  <si>
    <t>Phòng Giao thông - Xây dựng</t>
  </si>
  <si>
    <t>Phòng Khoa giáo - Văn xã</t>
  </si>
  <si>
    <t xml:space="preserve">Phòng Nội chính </t>
  </si>
  <si>
    <t>Phòng Nông nghiệp - TNMT</t>
  </si>
  <si>
    <t>Phòng Hành chính - Tổ chức</t>
  </si>
  <si>
    <t>Phòng Quản trị - Tài vụ</t>
  </si>
  <si>
    <t>Ban Tiếp công dân tỉnh</t>
  </si>
  <si>
    <t xml:space="preserve">Trung tâm Phục vụ Hành chính công </t>
  </si>
  <si>
    <t>Sở Kế hoạch và Đầu tư</t>
  </si>
  <si>
    <t>Lãnh đạo Sở</t>
  </si>
  <si>
    <t>Văn phòng</t>
  </si>
  <si>
    <t>Phòng  Doanh nghiệp và Đầu tư</t>
  </si>
  <si>
    <t>Phòng Thẩm định và Giám sát đầu tư</t>
  </si>
  <si>
    <t>Phòng ĐK kinh doanh</t>
  </si>
  <si>
    <t>Thanh tra</t>
  </si>
  <si>
    <t>Phòng Kinh tế ngành</t>
  </si>
  <si>
    <t>Sở Tài chính</t>
  </si>
  <si>
    <t>Ban Giám đốc</t>
  </si>
  <si>
    <t>Phòng Ngân sách</t>
  </si>
  <si>
    <t>Phòng Ngân sách huyện xã</t>
  </si>
  <si>
    <t>Phòng Hành chính sự nghiệp</t>
  </si>
  <si>
    <t>Phòng Tài chính đầu tư</t>
  </si>
  <si>
    <t>Phòng Tài chính doanh nghiệp</t>
  </si>
  <si>
    <t>Phòng Giá Công sản</t>
  </si>
  <si>
    <t>Thanh tra Sở</t>
  </si>
  <si>
    <t>Sở Nông nghiệp và Phát triển nông thôn</t>
  </si>
  <si>
    <t>Cơ quan Sở</t>
  </si>
  <si>
    <t>1.1</t>
  </si>
  <si>
    <t>1.2</t>
  </si>
  <si>
    <t>1.3</t>
  </si>
  <si>
    <t>Văn phòng Sở</t>
  </si>
  <si>
    <t>1.4</t>
  </si>
  <si>
    <t>Phòng Kế hoạch - Tài chính</t>
  </si>
  <si>
    <t>1.5</t>
  </si>
  <si>
    <t>Phòng Tổ chức cán bộ</t>
  </si>
  <si>
    <t>1.6</t>
  </si>
  <si>
    <t>Phòng Quản lý xây dựng công trình</t>
  </si>
  <si>
    <t>Chi cục Thủy sản</t>
  </si>
  <si>
    <t>2.1</t>
  </si>
  <si>
    <t>Lãnh đạo</t>
  </si>
  <si>
    <t>2.2</t>
  </si>
  <si>
    <t>Phòng Hành chính - Tổng hợp</t>
  </si>
  <si>
    <t>2.3</t>
  </si>
  <si>
    <t>Phòng Nuôi trồng thủy sản</t>
  </si>
  <si>
    <t>2.4</t>
  </si>
  <si>
    <t>Phòng Khai thác thủy sản</t>
  </si>
  <si>
    <t>2.5</t>
  </si>
  <si>
    <t>Phòng Kiểm ngư, thanh tra, pháp chế</t>
  </si>
  <si>
    <t>Chi cục Chăn nuôi và Thú y</t>
  </si>
  <si>
    <t>3.1</t>
  </si>
  <si>
    <t>Lãnh đạo Chi cục</t>
  </si>
  <si>
    <t>3.2</t>
  </si>
  <si>
    <t>3.3</t>
  </si>
  <si>
    <t>Phòng Quản lý Thú y</t>
  </si>
  <si>
    <t>3.4</t>
  </si>
  <si>
    <t>Phòng Quản lý Chăn nuôi</t>
  </si>
  <si>
    <t>Chi cục Trồng trọt và Bảo vệ thực vật</t>
  </si>
  <si>
    <t>4.1</t>
  </si>
  <si>
    <t>4.2</t>
  </si>
  <si>
    <t>4.3</t>
  </si>
  <si>
    <t>Phòng Thanh tra - Bảo vệ thực vật</t>
  </si>
  <si>
    <t>4.4</t>
  </si>
  <si>
    <t>Phòng Trồng trọt</t>
  </si>
  <si>
    <t>Chi cục Phát triển nông thôn</t>
  </si>
  <si>
    <t>5.1</t>
  </si>
  <si>
    <t>5.2</t>
  </si>
  <si>
    <t>5.3</t>
  </si>
  <si>
    <t>Phòng Kinh tế hợp tác và Trang trại</t>
  </si>
  <si>
    <t>5.4</t>
  </si>
  <si>
    <t>Phòng Phát triển nông thôn và Bố trí dân cư</t>
  </si>
  <si>
    <t>Chi cục Kiểm lâm</t>
  </si>
  <si>
    <t>6.1</t>
  </si>
  <si>
    <t>6.2</t>
  </si>
  <si>
    <t>Phòng Tổ chức - HC</t>
  </si>
  <si>
    <t>6.3</t>
  </si>
  <si>
    <t>Phòng Thanh tra - PC</t>
  </si>
  <si>
    <t>6.4</t>
  </si>
  <si>
    <t>Phòng Bảo vệ rừng và BTTN</t>
  </si>
  <si>
    <t>6.5</t>
  </si>
  <si>
    <t>Phòng sử dụng và phát triển rừng</t>
  </si>
  <si>
    <t>6.6</t>
  </si>
  <si>
    <t>Đội Kiểm lâm cơ động và PCCR</t>
  </si>
  <si>
    <t>6.7</t>
  </si>
  <si>
    <t>Hạt Kiểm lâm huyện Can Lộc</t>
  </si>
  <si>
    <t>6.8</t>
  </si>
  <si>
    <t>Hạt Kiểm lâm huyện Lộc Hà</t>
  </si>
  <si>
    <t>6.9</t>
  </si>
  <si>
    <t>Hạt Kiểm lâm huyện Thạch Hà</t>
  </si>
  <si>
    <t>6.10</t>
  </si>
  <si>
    <t>Hạt Kiểm lâm huyện Nghi Xuân</t>
  </si>
  <si>
    <t>6.11</t>
  </si>
  <si>
    <t>Hạt Kiểm lâm huyện Cẩm Xuyên</t>
  </si>
  <si>
    <t>6.12</t>
  </si>
  <si>
    <t>Hạt Kiểm lâm huyện Hương Khê</t>
  </si>
  <si>
    <t>6.13</t>
  </si>
  <si>
    <t>Hạt Kiểm lâm huyện Kỳ Anh</t>
  </si>
  <si>
    <t>6.14</t>
  </si>
  <si>
    <t>Hạt Kiểm lâm huyện Hương Sơn</t>
  </si>
  <si>
    <t>6.15</t>
  </si>
  <si>
    <t>Hạt Kiểm lâm huyện Đức Thọ</t>
  </si>
  <si>
    <t>6.16</t>
  </si>
  <si>
    <t>Hạt Kiểm lâm huyện Vũ Quang</t>
  </si>
  <si>
    <t>6.17</t>
  </si>
  <si>
    <t>Hạt Kiểm lâm Thị xã Hồng Lĩnh</t>
  </si>
  <si>
    <t>6.18</t>
  </si>
  <si>
    <t>Hạt Kiểm lâm Thị xã Kỳ Anh</t>
  </si>
  <si>
    <t>Chi cục Thủy lợi</t>
  </si>
  <si>
    <t>7.1</t>
  </si>
  <si>
    <t>7.2</t>
  </si>
  <si>
    <t>7.3</t>
  </si>
  <si>
    <t>Phòng Quản lý CTTL và NSNT</t>
  </si>
  <si>
    <t>7.4</t>
  </si>
  <si>
    <t>Phòng QL Đê điều và PCTT</t>
  </si>
  <si>
    <t>7.5</t>
  </si>
  <si>
    <t>Hạt Quản lý đê La Giang</t>
  </si>
  <si>
    <t>Chi cục Quản lý chất lượng nông lâm sản và Thủy sản</t>
  </si>
  <si>
    <t>8.1</t>
  </si>
  <si>
    <t>8.2</t>
  </si>
  <si>
    <t>Phòng Hành chính Tổng hợp và Thanh tra</t>
  </si>
  <si>
    <t>8.3</t>
  </si>
  <si>
    <t>Phòng Quản lý chất lượng và Chế biến thương mại</t>
  </si>
  <si>
    <t>Sở Y tế</t>
  </si>
  <si>
    <t>Tổ chức cán bộ</t>
  </si>
  <si>
    <t>Nghiệp vụ Y</t>
  </si>
  <si>
    <t>Nghiệp vụ Dược</t>
  </si>
  <si>
    <t>Kế hoạch Tài chính</t>
  </si>
  <si>
    <t>Chi cục Dân số - KHHGĐ</t>
  </si>
  <si>
    <t>Phòng Kế hoạch - Tổng hợp</t>
  </si>
  <si>
    <t>Phòng Nghiệp vụ</t>
  </si>
  <si>
    <t>Chi cục An toàn vệ sinh thực phẩm</t>
  </si>
  <si>
    <t>Phòng Hành chính- Tổng hợp</t>
  </si>
  <si>
    <t>Sở Lao động - Thương binh và Xã hội</t>
  </si>
  <si>
    <t>Kế hoạch TC</t>
  </si>
  <si>
    <t>Lao động - Việc làm</t>
  </si>
  <si>
    <t>Giáo dục nghề nghiệp- Bình đẳng giới</t>
  </si>
  <si>
    <t>Người có công</t>
  </si>
  <si>
    <t>Phòng Trẻ em - chống TNXH</t>
  </si>
  <si>
    <t>Phòng Bảo trợ xã hội</t>
  </si>
  <si>
    <t>Sở Thông tin và Truyền thông</t>
  </si>
  <si>
    <t>Phòng Thông tin - Báo chí - Xuất bản</t>
  </si>
  <si>
    <t>Phòng Công nghệ thông tin</t>
  </si>
  <si>
    <t>Phòng Bưu chính - Viễn thông</t>
  </si>
  <si>
    <t>Sở Xây dựng</t>
  </si>
  <si>
    <t>Phòng quản lý nhà, thị trường BĐS và vật liệu XD</t>
  </si>
  <si>
    <t>Phòng Quy hoạch kiến trúc - hạ tầng kỹ thuật và phát triển đô thị</t>
  </si>
  <si>
    <t>Phòng Quản lý hoạt động xây dựng</t>
  </si>
  <si>
    <t>Sở Nội vụ</t>
  </si>
  <si>
    <t>Phòng XDCQ-TCBC</t>
  </si>
  <si>
    <t>Phòng CCVC</t>
  </si>
  <si>
    <t>Phòng CCHC-VTLT</t>
  </si>
  <si>
    <t>Ban Thi đua - Khen thưởng</t>
  </si>
  <si>
    <t>Ban Tôn giáo</t>
  </si>
  <si>
    <t>Sở Ngoại vụ</t>
  </si>
  <si>
    <t>Văn phòng - Thanh tra</t>
  </si>
  <si>
    <t>Phòng Hợp tác quốc tế</t>
  </si>
  <si>
    <t>Phòng Lãnh sự - Biên giới</t>
  </si>
  <si>
    <t>Sở Công Thương</t>
  </si>
  <si>
    <t>Phòng QL Thương mại</t>
  </si>
  <si>
    <t>Phòng QL Công Nghiệp</t>
  </si>
  <si>
    <t>Phòng QL Năng lượng</t>
  </si>
  <si>
    <t>Sở Văn hóa, Thể thao và Du lịch</t>
  </si>
  <si>
    <t>Quản lý Văn hóa</t>
  </si>
  <si>
    <t>Xây dựng nếp sống và Gia đình</t>
  </si>
  <si>
    <t>Quản lý Thể dục, thể thao</t>
  </si>
  <si>
    <t>Quản lý Du lịch</t>
  </si>
  <si>
    <t>Sở Khoa học và Công nghệ</t>
  </si>
  <si>
    <t>Lãnh đạo sở, ban, ngành</t>
  </si>
  <si>
    <t>Phòng KH- Tài chính</t>
  </si>
  <si>
    <t>Phòng Quản lý khoa học</t>
  </si>
  <si>
    <t>Phòng quản lý công nghệ và Chuyên ngành</t>
  </si>
  <si>
    <t>Phòng  Thông tin - thống kê KH&amp;CN</t>
  </si>
  <si>
    <t>Chi cục TCĐLCL</t>
  </si>
  <si>
    <t>Phòng Quản lý đo lường</t>
  </si>
  <si>
    <t>Phòng Quản lý Tiêu chuẩn chất lượng</t>
  </si>
  <si>
    <t>Phòng Hành chính tổng hợp</t>
  </si>
  <si>
    <t>Sở Tư pháp</t>
  </si>
  <si>
    <t>Phòng Xây dựng, Kiểm tra và theo dõi thi hành pháp luật</t>
  </si>
  <si>
    <t>Phòng Phổ biến, giáo dục pháp luật</t>
  </si>
  <si>
    <t>Phòng Hành chính và bổ trợ tư pháp</t>
  </si>
  <si>
    <t>Sở Giáo dục và Đào tạo</t>
  </si>
  <si>
    <t>Lãnh đạo cơ quan</t>
  </si>
  <si>
    <t>Phòng Tổ chức, Cán bộ</t>
  </si>
  <si>
    <t>Phòng Kế hoạch - Tài Chính</t>
  </si>
  <si>
    <t>Phòng Giáo dục Mầm non</t>
  </si>
  <si>
    <t>Phòng Giáo dục Phổ thông</t>
  </si>
  <si>
    <t>Phòng Giáo dục Thường xuyên và Chuyên nghiệp</t>
  </si>
  <si>
    <t>Phòng Chính trị tư tưởng</t>
  </si>
  <si>
    <t>Phòng Khảo thí &amp; Kiểm định chất lượng Giáo dục</t>
  </si>
  <si>
    <t>Sở Tài nguyên và Môi trường</t>
  </si>
  <si>
    <t>Đất đai 1</t>
  </si>
  <si>
    <t>Đất đai 2</t>
  </si>
  <si>
    <t>Phòng Khoáng sản</t>
  </si>
  <si>
    <t>Phòng  Môi trường</t>
  </si>
  <si>
    <t xml:space="preserve">Phòng Tài nguyên nước, Biển và Hải đảo </t>
  </si>
  <si>
    <t xml:space="preserve">Sở Giao thông vận tải </t>
  </si>
  <si>
    <t>Phòng Kế hoạch Tài chính</t>
  </si>
  <si>
    <t>Phòng Quản lý KCHT - ATGT</t>
  </si>
  <si>
    <t>Phòng QL Chất lượng CTGT</t>
  </si>
  <si>
    <t>Phòng QL Vận tải PT và Người lái</t>
  </si>
  <si>
    <t>Thanh tra tỉnh</t>
  </si>
  <si>
    <t xml:space="preserve">Lãnh đạo </t>
  </si>
  <si>
    <t>Phòng nghiệp vụ 1</t>
  </si>
  <si>
    <t>Phòng nghiệp vụ 2</t>
  </si>
  <si>
    <t>Phòng nghiệp vụ 3</t>
  </si>
  <si>
    <t>Phòng nghiệp vụ 4</t>
  </si>
  <si>
    <t xml:space="preserve">Ban Quản lý Khu kinh tế tỉnh </t>
  </si>
  <si>
    <t>Lãnh đạo Ban</t>
  </si>
  <si>
    <t xml:space="preserve">Văn phòng </t>
  </si>
  <si>
    <t>Văn phòng đại diện</t>
  </si>
  <si>
    <t>Phòng Quản lý Đầu tư</t>
  </si>
  <si>
    <t>Phòng Quản lý Doanh nghiệp</t>
  </si>
  <si>
    <t>Phòng Quản lý TNMT</t>
  </si>
  <si>
    <t>Phòng Quản lý Quy hoạch và XD</t>
  </si>
  <si>
    <t>VP Ban An toàn giao thông tỉnh</t>
  </si>
  <si>
    <t>VP Điều phối thực hiện CT MTQG Xây dựng nông thôn mới</t>
  </si>
  <si>
    <t>B</t>
  </si>
  <si>
    <t>CẤP HUYỆN</t>
  </si>
  <si>
    <t>Huyện Kỳ Anh</t>
  </si>
  <si>
    <t>Lãnh đạo HĐND</t>
  </si>
  <si>
    <t>Lãnh đạo UBND</t>
  </si>
  <si>
    <t>Văn phòng HĐND và UBND</t>
  </si>
  <si>
    <t>Phòng Nội vụ</t>
  </si>
  <si>
    <t>Phòng Tư pháp</t>
  </si>
  <si>
    <t>Phòng Tài chính-Kế hoạch</t>
  </si>
  <si>
    <t>Phòng Tài nguyên và Môi trường</t>
  </si>
  <si>
    <t>Phòng LĐTB và Xã hội</t>
  </si>
  <si>
    <t>Phòng Văn hóa và Thông tin</t>
  </si>
  <si>
    <t>Phòng Y tế</t>
  </si>
  <si>
    <t>Phòng Giáo dục và Đào tạo</t>
  </si>
  <si>
    <t>Thanh tra huyện</t>
  </si>
  <si>
    <t xml:space="preserve">Phòng Kinh tế và Hạ tầng </t>
  </si>
  <si>
    <t xml:space="preserve">Phòng Nông nghiệp và PTNT </t>
  </si>
  <si>
    <t>Thị xã Kỳ Anh</t>
  </si>
  <si>
    <t>Lãnh đạo HĐND thị xã</t>
  </si>
  <si>
    <t>Lãnh đạo UBND thị xã</t>
  </si>
  <si>
    <t>Văn phòng HĐND &amp; UBND thị xã</t>
  </si>
  <si>
    <t>Phòng Tài chính - Kế hoạch</t>
  </si>
  <si>
    <t>Phòng Lao động-Thương binh và Xã hội</t>
  </si>
  <si>
    <t>Phòng Văn hóa - Thông tin</t>
  </si>
  <si>
    <t>Phòng Giáo dục đào tạo</t>
  </si>
  <si>
    <t>Thanh tra thị xã</t>
  </si>
  <si>
    <t>Phòng Kinh tế</t>
  </si>
  <si>
    <t xml:space="preserve">Phòng Quản lý Đô thị </t>
  </si>
  <si>
    <t>Huyện Cẩm Xuyên</t>
  </si>
  <si>
    <t>Các Ban của HĐND</t>
  </si>
  <si>
    <t>P. Nội vụ</t>
  </si>
  <si>
    <t>P. Tư pháp</t>
  </si>
  <si>
    <t>P. Tài chính-Kế hoạch</t>
  </si>
  <si>
    <t>P. Tài nguyên và Môi trường</t>
  </si>
  <si>
    <t>P. Lao động-TB và XH</t>
  </si>
  <si>
    <t>P. Văn hóa và Thông tin</t>
  </si>
  <si>
    <t>P. Y tế</t>
  </si>
  <si>
    <t>P. Giáo dục và Đào tạo</t>
  </si>
  <si>
    <t>P. Nông nghiệp và Phát triển nông thôn</t>
  </si>
  <si>
    <t xml:space="preserve">P. Kinh tế và Hạ tầng </t>
  </si>
  <si>
    <t>UBND thành phố</t>
  </si>
  <si>
    <t>Văn phòng HĐND &amp; UBND</t>
  </si>
  <si>
    <t xml:space="preserve">Phòng Tư pháp </t>
  </si>
  <si>
    <t>Phòng Tài Nguyên - Môi trường</t>
  </si>
  <si>
    <t>Phòng Lao động, TB và XH</t>
  </si>
  <si>
    <t>Phòng Văn Hoá - Thông tin</t>
  </si>
  <si>
    <t>Phòng Giáo dục - Đào tạo</t>
  </si>
  <si>
    <t>Thanh tra thành phố</t>
  </si>
  <si>
    <t>Phòng Quản lý đô thị</t>
  </si>
  <si>
    <t>Huyện Thạch Hà</t>
  </si>
  <si>
    <t>Lãnh đạo HĐND-UBND</t>
  </si>
  <si>
    <t>Văn phòng HĐND-UBND</t>
  </si>
  <si>
    <t>Phòng LĐTB&amp;XH</t>
  </si>
  <si>
    <t>Phòng Kinh tế và Hạ tầng</t>
  </si>
  <si>
    <t>Thanh tra Nhà nước</t>
  </si>
  <si>
    <t>Phòng NN&amp;PTNT</t>
  </si>
  <si>
    <t>Tài nguyên - Môi trường</t>
  </si>
  <si>
    <t>Huyện Can Lộc</t>
  </si>
  <si>
    <t>P. Nông nghiệp và PTNT (đối với huyện)</t>
  </si>
  <si>
    <t>P. Kinh tế và Hạ tầng (đối với huyện)</t>
  </si>
  <si>
    <t>Thị xã Hồng Lĩnh</t>
  </si>
  <si>
    <t>Huyện Nghi Xuân</t>
  </si>
  <si>
    <t>Lãnh đạo UBND huyện</t>
  </si>
  <si>
    <t>Lãnh đạo HĐND và lãnh đạo các Ban HĐND huyện</t>
  </si>
  <si>
    <t>Văn Phòng HĐND &amp; UBND</t>
  </si>
  <si>
    <t>Phòng LĐ-TBXH</t>
  </si>
  <si>
    <t>Phòng Nông nghiệp và PTNT</t>
  </si>
  <si>
    <t>Phòng Tài nguyên - Môi trường</t>
  </si>
  <si>
    <t>Phòng Văn hoá - Thông tin</t>
  </si>
  <si>
    <t>Huyện Đức Thọ</t>
  </si>
  <si>
    <t>Văn Phòng Cấp ủy - Chính quyền</t>
  </si>
  <si>
    <t>Cơ quan Tổ chức - Nội vụ</t>
  </si>
  <si>
    <t>Thanh Tra</t>
  </si>
  <si>
    <t xml:space="preserve">Phòng Tư Pháp </t>
  </si>
  <si>
    <t>Phòng Kinh tế - Hạ tầng</t>
  </si>
  <si>
    <t>Phòng Nông nghiệp -PTNT</t>
  </si>
  <si>
    <t>Phòng Tài Nguyên -MT</t>
  </si>
  <si>
    <t>Phòng Văn Hoá - TT</t>
  </si>
  <si>
    <t>Phòng Y Tế</t>
  </si>
  <si>
    <t>Huyện Hương Sơn</t>
  </si>
  <si>
    <t>Lãnh đạo và các Ban HĐND</t>
  </si>
  <si>
    <t>Lãnh đạo UBND (CT, các PCT)</t>
  </si>
  <si>
    <t>P. Tài chính - Kế hoạch</t>
  </si>
  <si>
    <t>P. Nông nghiệp và PTNT</t>
  </si>
  <si>
    <t>P. Kinh tế và Hạ tầng</t>
  </si>
  <si>
    <t>Huyện Vũ Quang</t>
  </si>
  <si>
    <t>Huyện Hương Khê</t>
  </si>
  <si>
    <t>Lãnh đạo HĐND và UBND</t>
  </si>
  <si>
    <t>Phòng Lao động - Thương binh và XH</t>
  </si>
  <si>
    <t>Huyện Lộc Hà</t>
  </si>
  <si>
    <t>Phòng Lao động-TB và XH</t>
  </si>
  <si>
    <t>PHỤ LỤC II</t>
  </si>
  <si>
    <r>
      <rPr>
        <b/>
        <sz val="12"/>
        <rFont val="Times New Roman"/>
        <charset val="134"/>
      </rPr>
      <t xml:space="preserve">KẾ HOẠCH SỐ LƯỢNG NGƯỜI LÀM VIỆC TRONG ĐƠN VỊ SỰ NGHIỆP CÔNG LẬP NĂM 2023
</t>
    </r>
    <r>
      <rPr>
        <i/>
        <sz val="14"/>
        <rFont val="Times New Roman"/>
        <charset val="134"/>
      </rPr>
      <t>(Kèm theo Tờ trình số:       /TTr-UBND ngày        /      /2022 của Ủy ban nhân dân tỉnh)</t>
    </r>
  </si>
  <si>
    <t>(Kèm theo Quyết định số      /UBND-NC ngày     /      /2022 của Ủy ban nhân dân tỉnh)</t>
  </si>
  <si>
    <t>Tên cơ quan,
đơn vị trực thuộc</t>
  </si>
  <si>
    <t>Kế hoạch số người làm việc năm 2022</t>
  </si>
  <si>
    <t>Số người làm việc có mặt tính đến 31/12/2022</t>
  </si>
  <si>
    <t>Kế hoạch số người làm việc năm 2023</t>
  </si>
  <si>
    <t>Tăng, giảm giữa kế hoạch biên chế năm 2023 so với biên chế được giao năm 2022</t>
  </si>
  <si>
    <t>Kế hoạch số người làm việc năm 2021</t>
  </si>
  <si>
    <t>Tăng, giảm giữa kế hoạch biên chế năm 2021 so với biên chế được giao năm 2020</t>
  </si>
  <si>
    <t>Số người làm việc do NN cấp ngân sách</t>
  </si>
  <si>
    <t>Số người làm việc đơn vị tự đảm bảo kinh phí</t>
  </si>
  <si>
    <t>Biên chế</t>
  </si>
  <si>
    <t>HĐ 68</t>
  </si>
  <si>
    <t>I</t>
  </si>
  <si>
    <t>Đơn vị sự nghiệp lĩnh vực Giáo dục - Đào tạo, Dạy nghề</t>
  </si>
  <si>
    <t>Đại học, Cao đẳng, TH chuyên nghiệp</t>
  </si>
  <si>
    <t>Trường Đại học Hà Tĩnh</t>
  </si>
  <si>
    <t>Cao đẳng chuyên nghiệp, Cao đẳng nghề</t>
  </si>
  <si>
    <t>Trường Cao đẳng Y tế</t>
  </si>
  <si>
    <t>Trường Cao đẳng Kỹ thuật Việt - Đức Hà Tĩnh</t>
  </si>
  <si>
    <t>Trường Cao đẳng Nguyễn Du</t>
  </si>
  <si>
    <t>Trung học chuyên nghiệp, trung học nghề</t>
  </si>
  <si>
    <t xml:space="preserve">Trường Trung cấp Kỹ nghệ </t>
  </si>
  <si>
    <t>Mầm non, phổ thông các cấp</t>
  </si>
  <si>
    <t>Biên chế bậc học Mầm non</t>
  </si>
  <si>
    <t>Biên chế bậc học tiểu học</t>
  </si>
  <si>
    <t>Biên chế bậc học Trung học cơ sở</t>
  </si>
  <si>
    <t>Biên chế bậc học Trung học phổ thông</t>
  </si>
  <si>
    <t>Biên chế giáo dục THCS dôi dư</t>
  </si>
  <si>
    <t>Trung tâm GDNN - GDTX cấp huyện</t>
  </si>
  <si>
    <t>Trung tâm GDNN - GDTX huyện Nghi Xuân</t>
  </si>
  <si>
    <t>Trung tâm GDNN - GDTX huyện Hương Khê</t>
  </si>
  <si>
    <t>Trung tâm GDNN - GDTX thị xã Kỳ Anh</t>
  </si>
  <si>
    <t>Trung tâm GDNN - GDTX huyện Can Lộc</t>
  </si>
  <si>
    <t>Trung tâm GDNN - GDTX huyện Vũ Quang</t>
  </si>
  <si>
    <t>Trung tâm GDNN - GDTX huyện Cẩm Xuyên</t>
  </si>
  <si>
    <t>Trung tâm GDNN - GDTX huyện Lộc Hà</t>
  </si>
  <si>
    <t>Trung tâm GDNN - GDTX huyện Hương Sơn</t>
  </si>
  <si>
    <t>Trung tâm GDNN - GDTX huyện Thạch Hà</t>
  </si>
  <si>
    <t>3.10</t>
  </si>
  <si>
    <t>Trung tâm GDNN - GDTX huyện Đức Thọ</t>
  </si>
  <si>
    <t>Trung tâm Giáo dục thường xuyên tỉnh</t>
  </si>
  <si>
    <t>II</t>
  </si>
  <si>
    <t>Đơn vị sự nghiệp lĩnh vực Y tế</t>
  </si>
  <si>
    <t>Tuyến tỉnh</t>
  </si>
  <si>
    <t>Bệnh viện</t>
  </si>
  <si>
    <t>BV Phổi</t>
  </si>
  <si>
    <t>Bệnh viện Tâm  thần</t>
  </si>
  <si>
    <t>Trung tâm</t>
  </si>
  <si>
    <t>Trung tâm Kiểm soát bệnh tật</t>
  </si>
  <si>
    <t>Trung tâm Kiểm nghiệm Thuốc, Mỹ phẩm, Thực phẩm</t>
  </si>
  <si>
    <t>Trung tâm Pháp y và Giám định Y khoa</t>
  </si>
  <si>
    <t>Tuyến huyện</t>
  </si>
  <si>
    <t>BV Đa khoa KV Cửa khẩu quốc tế Cầu Treo</t>
  </si>
  <si>
    <t xml:space="preserve">Trung tâm Y tế </t>
  </si>
  <si>
    <t xml:space="preserve">TT Y tế huyện Kỳ Anh </t>
  </si>
  <si>
    <t xml:space="preserve">TT Y tế thị xã Kỳ Anh </t>
  </si>
  <si>
    <t>TT Y tế thị xã Hồng Lĩnh</t>
  </si>
  <si>
    <t>TT Y tế huyện Lộc Hà</t>
  </si>
  <si>
    <t>TT Y tế huyện Can Lộc</t>
  </si>
  <si>
    <t>TT Y tế huyện Đức Thọ</t>
  </si>
  <si>
    <t>TT Y tế huyện Nghi Xuân</t>
  </si>
  <si>
    <t>TT Y tế huyện Vũ Quang</t>
  </si>
  <si>
    <t>TT Y tế huyện Cẩm Xuyên</t>
  </si>
  <si>
    <t>TT Y tế huyện Thạch Hà</t>
  </si>
  <si>
    <t>TT Y tế thành phố Hà Tĩnh</t>
  </si>
  <si>
    <t>TT Y tế huyện Hương Khê</t>
  </si>
  <si>
    <t>TT YT huyện Hương Sơn</t>
  </si>
  <si>
    <t>Trạm Y tế xã, phường, thị trấn</t>
  </si>
  <si>
    <t>Trạm Y tế xã thuộc huyện Kỳ Anh</t>
  </si>
  <si>
    <t>Trạm Y tế xã thuộc thị xã Kỳ Anh</t>
  </si>
  <si>
    <t xml:space="preserve">Trạm Y tế xã thuộc thị xã Hồng Lĩnh </t>
  </si>
  <si>
    <t>Trạm Y tế xã thuộc huyện Lộc Hà</t>
  </si>
  <si>
    <t>Trạm Y tế xã thuộc huyện Can Lộc</t>
  </si>
  <si>
    <t>Trạm Y tế xã thuộc huyện Đức Thọ</t>
  </si>
  <si>
    <t>Trạm Y tế xã thuộc huyện Nghi Xuân</t>
  </si>
  <si>
    <t>Trạm Y tế xã thuộc huyện Vũ Quang</t>
  </si>
  <si>
    <t>Trạm Y tế xã thuộc huyện Cẩm Xuyên</t>
  </si>
  <si>
    <t>Trạm Y tế xã thuộc huyện Thạch Hà</t>
  </si>
  <si>
    <t>Trạm Y tế xã thuộc huyện thành phố Hà Tĩnh</t>
  </si>
  <si>
    <t>Trạm Y tế xã thuộc huyện Hương Khê</t>
  </si>
  <si>
    <t>Trạm Y tế xã thuộc huyện Hương Sơn</t>
  </si>
  <si>
    <t>III</t>
  </si>
  <si>
    <t>Đơn vị sự nghiệp lĩnh vực văn hóa, Thể thao và Du lịch</t>
  </si>
  <si>
    <t>TT Văn hóa - Điện ảnh</t>
  </si>
  <si>
    <t>TT QBXT VHDL</t>
  </si>
  <si>
    <t>Bảo tàng tỉnh</t>
  </si>
  <si>
    <t>Thư viện tỉnh</t>
  </si>
  <si>
    <t>Nhà hát NTTT tỉnh</t>
  </si>
  <si>
    <t>Ban Quản lý di tích Nguyễn Du</t>
  </si>
  <si>
    <t>Ban Quản lý di tích Trần Phú</t>
  </si>
  <si>
    <t>Ban Quản lý di tích Hà Huy Tập</t>
  </si>
  <si>
    <t>Trung tâm Huấn luyện và Thi đấu Thể dục thể thao</t>
  </si>
  <si>
    <t>BQL Khu du lịch chùa Hương Tích</t>
  </si>
  <si>
    <t>BQL Khu du lịch Thiên Cầm</t>
  </si>
  <si>
    <t>Trung tâm Văn hóa - Truyền thông huyện Kỳ Anh</t>
  </si>
  <si>
    <t>Trung tâm Văn hóa - Truyền thông thị xã Kỳ Anh</t>
  </si>
  <si>
    <t>Trung tâm Văn hóa - Thông tin huyện Cẩm Xuyên</t>
  </si>
  <si>
    <t>Trung tâm Văn hóa - Truyền thông thành phố Hà Tĩnh</t>
  </si>
  <si>
    <t>Trung tâm Văn hóa - Truyền thông huyện Thạch Hà</t>
  </si>
  <si>
    <t>Trung tâm Văn hóa - Truyền thông huyện Lộc Hà</t>
  </si>
  <si>
    <t>Trung tâm Văn hóa - Truyền thông huyện Can Lộc</t>
  </si>
  <si>
    <t>Trung tâm Văn hóa - Truyền thông huyện Hương Khê</t>
  </si>
  <si>
    <t>Trung tâm Văn hóa - Truyền thông huyện Hương Sơn</t>
  </si>
  <si>
    <t>Trung tâm Văn hóa - Truyền thông huyện Vũ Quang</t>
  </si>
  <si>
    <t>Trung tâm Văn hóa - Thông tin thị xã Hồng Lĩnh</t>
  </si>
  <si>
    <t>Trung tâm Văn hóa - Truyền thông huyện Đức Thọ</t>
  </si>
  <si>
    <t>Trung tâm Văn hóa - Truyền thông huyện Nghi Xuân</t>
  </si>
  <si>
    <t>IV</t>
  </si>
  <si>
    <t>Đơn vị sự nghiệp lĩnh vực Thông tin và Truyền thông</t>
  </si>
  <si>
    <t>Đài Phát thanh - Truyền hình tỉnh</t>
  </si>
  <si>
    <t>Trung tâm Công báo - Tin học</t>
  </si>
  <si>
    <t>V</t>
  </si>
  <si>
    <t>Đơn vị sự nghiệp lĩnh vực nghiên cứu khoa học</t>
  </si>
  <si>
    <t>Trung tâm Ứng dụng KHKT &amp; BVCTVN Kỳ Anh</t>
  </si>
  <si>
    <t>Trung tâm Ứng dụng KHKT &amp; BVCTVN TX. Kỳ Anh</t>
  </si>
  <si>
    <t>Trung tâm Ứng dụng KHKT &amp; BVCTVN Cẩm Xuyên</t>
  </si>
  <si>
    <t>Trung tâm Ứng dụng KHKT &amp; BVCTVN TP Hà Tĩnh</t>
  </si>
  <si>
    <t>Trung tâm Ứng dụng KHKT &amp; BVCTVN Hương Khê</t>
  </si>
  <si>
    <t>Trung tâm Ứng dụng KHKT &amp; BVCTVN Thạch Hà</t>
  </si>
  <si>
    <t>Trung tâm Ứng dụng KHKT &amp; BVCTVN Can Lộc</t>
  </si>
  <si>
    <t>Trung tâm Ứng dụng KHKT &amp; BVCTVN TX. Hồng Lĩnh</t>
  </si>
  <si>
    <t>Trung tâm Ứng dụng KHKT &amp; BVCTVN Nghi Xuân</t>
  </si>
  <si>
    <t>Trung tâm Ứng dụng KHKT &amp; BVCTVN Đức Thọ</t>
  </si>
  <si>
    <t>Trung tâm Ứng dụng KHKT &amp; BVCTVN Hương Sơn</t>
  </si>
  <si>
    <t>Trung tâm Ứng dụng KHKT &amp; BVCTVN Vũ Quang</t>
  </si>
  <si>
    <t>Trung tâm Ứng dụng KHKT &amp; BVCTVN Lộc Hà</t>
  </si>
  <si>
    <t>VI</t>
  </si>
  <si>
    <t>Đơn vị sự nghiệp kinh tế và sự nghiệp khác</t>
  </si>
  <si>
    <t>Trung tâm Lưu trữ lịch sử tỉnh</t>
  </si>
  <si>
    <t>Ban Quản lý khu vực mỏ sắt Thạch Khê</t>
  </si>
  <si>
    <t>Trạm Kiểm dịch và Chẩn đoán xét nghiệm bệnh động vật</t>
  </si>
  <si>
    <t>Trạm Kiểm dịch thực vật</t>
  </si>
  <si>
    <t>Văn phòng đại diện Hội đồng Quản lý lưu vực sông Cả tại Hà Tĩnh (Chi cục Thủy lợi)</t>
  </si>
  <si>
    <t>Trung tâm Khuyến nông</t>
  </si>
  <si>
    <t>Trung tâm  Điều tra quy hoạch và Thiết kế nông nghiệp, nông thôn</t>
  </si>
  <si>
    <t>Trung tâm Nước sạch và Vệ sinh môi trường nông thôn</t>
  </si>
  <si>
    <t>Ban Quản lý các cảng cá, bến cá</t>
  </si>
  <si>
    <t>Vườn Quốc gia Vũ Quang</t>
  </si>
  <si>
    <t>Ban Quản lý Khu bảo tồn thiên nhiên Kẻ Gỗ</t>
  </si>
  <si>
    <t>Ban Quản lý rừng phòng hộ Hương Khê</t>
  </si>
  <si>
    <t>Ban Quản lý rừng phòng hộ sông Ngàn Phố</t>
  </si>
  <si>
    <t>Ban Quản lý rừng phòng hộ Nam Hà Tĩnh</t>
  </si>
  <si>
    <t>Ban Quản lý rừng phòng hộ Hồng Lĩnh</t>
  </si>
  <si>
    <t>Trung tâm Phát triển quỹ đất và Kỹ thuật địa chính</t>
  </si>
  <si>
    <t>Phòng Công chứng số 1</t>
  </si>
  <si>
    <t>Phòng Công chứng số 2</t>
  </si>
  <si>
    <t>Trung tâm TGPL Nhà nước tỉnh</t>
  </si>
  <si>
    <t>Trung tâm Dịch vụ đấu giá tài sản tỉnh</t>
  </si>
  <si>
    <t>Trung tâm dịch vụ việc làm</t>
  </si>
  <si>
    <t>Trung tâm chữa bệnh giáo dục lao động xã hội</t>
  </si>
  <si>
    <t>Trung tâm công tác xã hội, Quỹ bảo trợ trẻ em, Tư vấn giáo dục nghề nghiệp, Phục hồi chức nâng cho người khuyết tật</t>
  </si>
  <si>
    <t>Làng trẻ em mồ côi</t>
  </si>
  <si>
    <t>Trung tâm điều dưỡng NCC và BTXH</t>
  </si>
  <si>
    <t>Trung tâm Xúc tiến đầu tư và Cung ứng dịch vụ KKT tỉnh Hà Tĩnh</t>
  </si>
  <si>
    <t>Trung tâm Hỗ trợ phát triển doanh nghiệp và Xúc tiến đầu tư</t>
  </si>
  <si>
    <t>Trung tâm Tư vấn và dịch vụ tài chính</t>
  </si>
  <si>
    <t>Trung tâm Dịch thuật và Dịch vụ Đối ngoại Hà Tĩnh</t>
  </si>
  <si>
    <t>Trung tâm Khuyến công và Xúc tiến thương mại</t>
  </si>
  <si>
    <t>BC Phụ trách giải phòng mặt bằng huyện Thạch Hà</t>
  </si>
  <si>
    <t>Hội đồng Bồi thường, Hỗ trợ - Tái định cư thị xã Kỳ Anh</t>
  </si>
  <si>
    <t>Trung tâm Dịch vụ hạ tầng và môi trường đô thị thị xã Kỳ Anh</t>
  </si>
  <si>
    <t xml:space="preserve">Ban Bồi thường hỗ trợ tái định cư thành phố Hà Tĩnh </t>
  </si>
  <si>
    <t>Đội Quản lý trật tự đô thị thành phố Hà Tĩnh</t>
  </si>
  <si>
    <t>Đội Quản lý trật tự đô thị thị xã Hồng Lĩnh</t>
  </si>
  <si>
    <t>Đội Quản lý trật tự đô thị thị xã Kỳ Anh</t>
  </si>
  <si>
    <t>Tổng đội TNXP-XDKT vùng Tây Sơn - Hương Sơn</t>
  </si>
  <si>
    <t>Tổng đội TNXP-XDKT vùng Phúc Trạch - Hương Khê</t>
  </si>
  <si>
    <t>Trung tâm HN và PTKT thủy sản TNXP Hà Tĩnh</t>
  </si>
  <si>
    <t>Trung tâm Dạy nghề và Hỗ trợ nông dân</t>
  </si>
  <si>
    <t>PHỤ LỤC III</t>
  </si>
  <si>
    <t>KÊ HOẠCH SỐ LƯỢNG NGƯỜI LÀM VIỆC TRONG CÁC TỔ CHỨC HỘI, ĐOÀN THỂ NĂM 2023</t>
  </si>
  <si>
    <t>TT</t>
  </si>
  <si>
    <t>TÊN ĐƠN VỊ</t>
  </si>
  <si>
    <t>Kế hoạch số lượng người làm việc năm 2022</t>
  </si>
  <si>
    <t>Có mặt đến 31/12/2022</t>
  </si>
  <si>
    <t>Kế hoạch số lượng người làm việc năm 2023</t>
  </si>
  <si>
    <t>Tăng (+), giảm (-) số người làm việc năm 2023 so với năm 2022</t>
  </si>
  <si>
    <t xml:space="preserve">Biên chế do NN cấp ngân sách </t>
  </si>
  <si>
    <t>Biên chế đơn vị tự đảm bảo kinh phí</t>
  </si>
  <si>
    <t>Hỗ trợ bằng NSNN</t>
  </si>
  <si>
    <t>TỔNG CỘNG</t>
  </si>
  <si>
    <t xml:space="preserve">Biên chế chuyên trách đoàn kết công giáo </t>
  </si>
  <si>
    <t xml:space="preserve">Quỹ Phát triển phụ nữ Hà Tĩnh </t>
  </si>
  <si>
    <t>Hội Chữ thập đỏ tỉnh</t>
  </si>
  <si>
    <t>Hội Người mù</t>
  </si>
  <si>
    <t>Hội Liên hiệp Văn học nghệ thuật</t>
  </si>
  <si>
    <t>Liên hiệp các Hội KH-KT</t>
  </si>
  <si>
    <t>Liên hiệp các tổ chức hữu nghị</t>
  </si>
  <si>
    <t>Hội Đông y</t>
  </si>
  <si>
    <t>Hội Nhà báo</t>
  </si>
  <si>
    <t>Hội Luật gia</t>
  </si>
  <si>
    <t>Liên minh các Hợp tác xã</t>
  </si>
  <si>
    <t>Hội Khuyến học</t>
  </si>
  <si>
    <t>Hội người cao tuổi tỉnh</t>
  </si>
  <si>
    <t>Hội Cựu thanh niên xung phong tỉnh</t>
  </si>
  <si>
    <t>Hội Nạn nhân chất độc da cam/Dioxin</t>
  </si>
  <si>
    <t>Hội Bảo trợ người khuyết tật và trẻ mồ côi</t>
  </si>
  <si>
    <t>Hội Chữ thập đỏ huyện Kỳ Anh</t>
  </si>
  <si>
    <t>Hội Chữ thập đỏ thị xã Kỳ Anh</t>
  </si>
  <si>
    <t>Hội Chữ thập đỏ huyện Cẩm Xuyên</t>
  </si>
  <si>
    <t>Hội Chữ thập đỏ thành phố Hà Tĩnh</t>
  </si>
  <si>
    <t>Hội Chữ thập đỏ huyện Hương Khê</t>
  </si>
  <si>
    <t>Hội Chữ thập đỏ huyện Thạch Hà</t>
  </si>
  <si>
    <t>Hội Chữ thập đỏ huyện Can Lộc</t>
  </si>
  <si>
    <t>Hội Chữ thập đỏ thị xã Hồng Lĩnh</t>
  </si>
  <si>
    <t>Hội Chữ thập đỏ huyện Nghi Xuân</t>
  </si>
  <si>
    <t>Hội Chữ thập đỏ huyện Đức Thọ</t>
  </si>
  <si>
    <t>Hội Chữ thập đỏ huyện Hương Sơn</t>
  </si>
  <si>
    <t>Hội Chữ thập đỏ huyện Vũ Quang</t>
  </si>
  <si>
    <t>Hội Chữ thập đỏ huyện Lộc Hà</t>
  </si>
  <si>
    <t>Hội Người mù huyện Kỳ Anh</t>
  </si>
  <si>
    <t>Hội Người mù thị xã Kỳ Anh</t>
  </si>
  <si>
    <t>Hội Người mù huyện Cẩm Xuyên</t>
  </si>
  <si>
    <t>Hội Người mù thành phố Hà Tĩnh</t>
  </si>
  <si>
    <t>Hội Người mù huyện Hương Khê</t>
  </si>
  <si>
    <t>Hội Người mù huyện Thạch Hà</t>
  </si>
  <si>
    <t>Hội Người mù huyện Can Lộc</t>
  </si>
  <si>
    <t>Hội Người mù thị xã Hồng Lĩnh</t>
  </si>
  <si>
    <t>Hội Người mù huyện Nghi Xuân</t>
  </si>
  <si>
    <t>Hội Người mù huyện Đức Thọ</t>
  </si>
  <si>
    <t>Hội Người mù huyện Hương Sơn</t>
  </si>
  <si>
    <t>Hội Người mù huyện Vũ Quang</t>
  </si>
  <si>
    <t>Hội Người mù huyện Lộc Hà</t>
  </si>
  <si>
    <t>Hội người cao tuổi huyện Kỳ Anh</t>
  </si>
  <si>
    <t>Hội người cao tuổi thị xã Kỳ Anh</t>
  </si>
  <si>
    <t>Hội người cao tuổi huyện Cẩm Xuyên</t>
  </si>
  <si>
    <t>Hội người cao tuổi thành phố Hà Tĩnh</t>
  </si>
  <si>
    <t>Hội người cao tuổi huyện Hương Khê</t>
  </si>
  <si>
    <t>Hội người cao tuổi huyện Thạch Hà</t>
  </si>
  <si>
    <t>Hội người cao tuổi huyện Can Lộc</t>
  </si>
  <si>
    <t>Hội người cao tuổi thị xã Hồng Lĩnh</t>
  </si>
  <si>
    <t>Hội người cao tuổi huyện Nghi Xuân</t>
  </si>
  <si>
    <t>Hội người cao tuổi huyện Đức Thọ</t>
  </si>
  <si>
    <t>Hội người cao tuổi huyện Hương Sơn</t>
  </si>
  <si>
    <t>Hội người cao tuổi huyện Vũ Quang</t>
  </si>
  <si>
    <t>Hội người cao tuổi huyện Lộc Hà</t>
  </si>
  <si>
    <t>PHỤ LỤC VIII</t>
  </si>
  <si>
    <t>SỐ LƯỢNG NGƯỜI LÀM VIỆC TRONG ĐƠN VỊ SỰ NGHIỆP CÔNG LẬP TỰ CHỦ NĂM 2023</t>
  </si>
  <si>
    <t>Tăng, giảm giữa KH giao năm 2023 so với giao năm 2022</t>
  </si>
  <si>
    <t>Số lượng vị trí việc làm</t>
  </si>
  <si>
    <t>VT Lãnh đạo, quản lý</t>
  </si>
  <si>
    <t>VT chức danh nghề nghiệpchuyên ngành</t>
  </si>
  <si>
    <t>VT chức danh nghề nghiệpchuyên môn</t>
  </si>
  <si>
    <t>VT hỗ trợ phục vụ</t>
  </si>
  <si>
    <t>Tổng</t>
  </si>
  <si>
    <t>ĐƠN VỊ TỰ CHỦ NHÓM II</t>
  </si>
  <si>
    <t>Bệnh viện Đa khoa tỉnh</t>
  </si>
  <si>
    <t>BV Y học Cổ truyền</t>
  </si>
  <si>
    <t>BV Phục hồi chức năng</t>
  </si>
  <si>
    <t>Bệnh viện Mắt</t>
  </si>
  <si>
    <t>BV Đa khoa huyện Đức Thọ</t>
  </si>
  <si>
    <t>BV Đa khoa huyện Lộc Hà</t>
  </si>
  <si>
    <t>BV Đa khoa huyện Hương Khê</t>
  </si>
  <si>
    <t>BV Đa khoa thị xã Kỳ Anh</t>
  </si>
  <si>
    <t>BV Đa khoa huyện Cẩm Xuyên</t>
  </si>
  <si>
    <t>BV Đa khoa TP Hà Tĩnh</t>
  </si>
  <si>
    <t>Trung tâm Công nghệ thông tin và Truyền thông</t>
  </si>
  <si>
    <t>Viện Quy hoạch kiến trúc xây dựng</t>
  </si>
  <si>
    <t>Trung tâm Ứng dụng Tiến bộ Khoa học và Công nghệ</t>
  </si>
  <si>
    <t>Trung tâm Kỹ thuật Tiêu chuẩn Đo lường Chất lượng</t>
  </si>
  <si>
    <t>Trung tâm Nghiên cứu Phát triển Nấm và Tài nguyên sinh vật</t>
  </si>
  <si>
    <t>Ban Quản lý dự án đầu tư xây dựng công trình giao thông tỉnh</t>
  </si>
  <si>
    <t>Ban Quản lý dự án đầu tư xây dựng công trình Nông nghiệp và Phát triển nông thôn</t>
  </si>
  <si>
    <t>Ban Quản lý dự án đầu tư xây dựng công trình Dân dụng và Công nghiệp tỉnh</t>
  </si>
  <si>
    <t xml:space="preserve">Ban Quản lý dự án đầu tư xây dựng khu vực Khu kinh tế tỉnh </t>
  </si>
  <si>
    <t>Trung tâm tư vấn KTGT</t>
  </si>
  <si>
    <t>Trung tâm Quan trắc Tài nguyên và Môi trường</t>
  </si>
  <si>
    <t>Trung tâm Kiểm định chất lượng công trình xây dựng</t>
  </si>
  <si>
    <t>Ban Dịch vụ tang lễ và Quản lý nghĩa trang thành phố</t>
  </si>
  <si>
    <t>Ban Quản lý KDL Xuân Thành và các công trình công cộng huyện Nghi Xuân</t>
  </si>
  <si>
    <t>Ban QLDA ĐTXD huyện Kỳ Anh</t>
  </si>
  <si>
    <t>Ban QLDA ĐTXD thị xã Kỳ Anh</t>
  </si>
  <si>
    <t>Ban QLDA ĐTXD huyện Cẩm Xuyên</t>
  </si>
  <si>
    <t>Ban QLDA ĐTXD thành phố Hà Tĩnh</t>
  </si>
  <si>
    <t>Ban QLDA ĐTXD huyện Thạch Hà</t>
  </si>
  <si>
    <t>Ban QLDA ĐTXD huyện Can Lộc</t>
  </si>
  <si>
    <t>Ban QLDA ĐTXD huyện Lộc Hà</t>
  </si>
  <si>
    <t>Ban QLDA ĐTXD thị xã Hồng Lĩnh</t>
  </si>
  <si>
    <t>Ban QLDA ĐTXD  huyện Nghi Xuân</t>
  </si>
  <si>
    <t>Ban QLDA ĐTXD huyện Đức Thọ</t>
  </si>
  <si>
    <t>Ban QLDA ĐTXD huyện Hương Sơn</t>
  </si>
  <si>
    <t>Ban QLDA ĐTXD huyện Vũ Quang</t>
  </si>
  <si>
    <t>Ban QLDA ĐTXD huyện Hương Khê</t>
  </si>
  <si>
    <t>Trường Trung cấp nghề</t>
  </si>
  <si>
    <t>Văn phòng Đăng ký đất đai</t>
  </si>
  <si>
    <t>Trung tâm Dịch vụ việc làm</t>
  </si>
  <si>
    <t>ĐƠN VỊ TỰ CHỦ NHÓM III</t>
  </si>
  <si>
    <t>ỦY BAN NHÂN DÂN TỈNH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</si>
</sst>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6" formatCode="0.0"/>
  </numFmts>
  <fonts count="65">
    <font>
      <sz val="11"/>
      <color theme="1"/>
      <name val="Calibri"/>
      <charset val="134"/>
      <scheme val="minor"/>
    </font>
    <font>
      <sz val="11"/>
      <color theme="1"/>
      <name val="Times New Roman"/>
      <charset val="134"/>
    </font>
    <font>
      <sz val="11"/>
      <name val="Calibri"/>
      <charset val="134"/>
      <scheme val="minor"/>
    </font>
    <font>
      <sz val="12"/>
      <name val="Times"/>
      <charset val="134"/>
    </font>
    <font>
      <sz val="8"/>
      <name val=".VnTime"/>
      <charset val="134"/>
    </font>
    <font>
      <sz val="12"/>
      <name val=".VnTime"/>
      <charset val="134"/>
    </font>
    <font>
      <sz val="7"/>
      <name val="Times New Roman"/>
      <charset val="134"/>
    </font>
    <font>
      <b/>
      <sz val="12"/>
      <name val="Times New Roman"/>
      <charset val="134"/>
    </font>
    <font>
      <i/>
      <sz val="12"/>
      <name val="Times New Roman"/>
      <charset val="134"/>
    </font>
    <font>
      <sz val="8"/>
      <name val="Times New Roman"/>
      <charset val="134"/>
    </font>
    <font>
      <sz val="14"/>
      <name val="Times New Roman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i/>
      <sz val="11"/>
      <name val="Times New Roman"/>
      <charset val="134"/>
    </font>
    <font>
      <b/>
      <i/>
      <sz val="11"/>
      <name val="Times New Roman"/>
      <charset val="134"/>
    </font>
    <font>
      <sz val="12"/>
      <color theme="1"/>
      <name val="Times New Roman"/>
      <charset val="134"/>
    </font>
    <font>
      <sz val="10"/>
      <name val="Times New Roman"/>
      <charset val="134"/>
    </font>
    <font>
      <i/>
      <sz val="13"/>
      <name val="Times New Roman"/>
      <charset val="134"/>
    </font>
    <font>
      <i/>
      <sz val="14"/>
      <name val="Times New Roman"/>
      <charset val="134"/>
    </font>
    <font>
      <b/>
      <sz val="14"/>
      <name val="Times New Roman"/>
      <charset val="134"/>
    </font>
    <font>
      <sz val="12"/>
      <name val="Times New Roman"/>
      <charset val="134"/>
    </font>
    <font>
      <b/>
      <sz val="9"/>
      <name val="Times New Roman"/>
      <charset val="134"/>
    </font>
    <font>
      <b/>
      <sz val="10"/>
      <name val="Times New Roman"/>
      <charset val="134"/>
    </font>
    <font>
      <sz val="9"/>
      <name val="Times New Roman"/>
      <charset val="134"/>
    </font>
    <font>
      <b/>
      <sz val="12"/>
      <color theme="1"/>
      <name val="Times New Roman"/>
      <charset val="134"/>
    </font>
    <font>
      <sz val="12"/>
      <color theme="0"/>
      <name val=".VnTime"/>
      <charset val="134"/>
    </font>
    <font>
      <sz val="12"/>
      <color theme="1"/>
      <name val=".VnTime"/>
      <charset val="134"/>
    </font>
    <font>
      <sz val="10"/>
      <name val=".VnTime"/>
      <charset val="134"/>
    </font>
    <font>
      <i/>
      <sz val="12"/>
      <color theme="0"/>
      <name val="Times New Roman"/>
      <charset val="134"/>
    </font>
    <font>
      <i/>
      <sz val="10"/>
      <name val="Times New Roman"/>
      <charset val="134"/>
    </font>
    <font>
      <b/>
      <i/>
      <sz val="12"/>
      <name val="Times New Roman"/>
      <charset val="134"/>
    </font>
    <font>
      <sz val="11"/>
      <name val="Times"/>
      <charset val="134"/>
    </font>
    <font>
      <sz val="10"/>
      <name val="Times"/>
      <charset val="134"/>
    </font>
    <font>
      <b/>
      <sz val="10"/>
      <color theme="1"/>
      <name val="Times"/>
      <charset val="134"/>
    </font>
    <font>
      <b/>
      <sz val="11"/>
      <color theme="1"/>
      <name val="Times New Roman"/>
      <charset val="134"/>
    </font>
    <font>
      <b/>
      <sz val="10"/>
      <name val="Times"/>
      <charset val="134"/>
    </font>
    <font>
      <b/>
      <sz val="11"/>
      <name val="Times"/>
      <charset val="134"/>
    </font>
    <font>
      <sz val="10"/>
      <name val="Times New Roman"/>
      <charset val="163"/>
    </font>
    <font>
      <sz val="11"/>
      <name val="Times New Roman"/>
      <charset val="163"/>
    </font>
    <font>
      <sz val="11"/>
      <name val=".VnTime"/>
      <charset val="134"/>
    </font>
    <font>
      <i/>
      <sz val="10"/>
      <name val="Times New Roman"/>
      <charset val="163"/>
    </font>
    <font>
      <i/>
      <sz val="11"/>
      <name val="Times New Roman"/>
      <charset val="163"/>
    </font>
    <font>
      <b/>
      <sz val="10"/>
      <name val="Times New Roman"/>
      <charset val="163"/>
    </font>
    <font>
      <b/>
      <sz val="11"/>
      <name val="Times New Roman"/>
      <charset val="163"/>
    </font>
    <font>
      <sz val="10"/>
      <color theme="1"/>
      <name val="Times New Roman"/>
      <charset val="134"/>
    </font>
    <font>
      <b/>
      <sz val="10"/>
      <color theme="1"/>
      <name val="Times New Roman"/>
      <charset val="134"/>
    </font>
    <font>
      <b/>
      <sz val="11"/>
      <name val=".VnTime"/>
      <charset val="134"/>
    </font>
    <font>
      <sz val="12"/>
      <name val="Arial"/>
      <charset val="134"/>
    </font>
    <font>
      <sz val="10"/>
      <name val="Arial"/>
      <charset val="134"/>
    </font>
    <font>
      <i/>
      <sz val="10"/>
      <name val="Arial"/>
      <charset val="134"/>
    </font>
    <font>
      <b/>
      <sz val="10"/>
      <name val="Arial"/>
      <charset val="134"/>
    </font>
    <font>
      <sz val="13"/>
      <name val="Arial"/>
      <charset val="134"/>
    </font>
    <font>
      <sz val="11"/>
      <name val="Arial"/>
      <charset val="134"/>
    </font>
    <font>
      <sz val="12"/>
      <color rgb="FFFF0000"/>
      <name val="Times New Roman"/>
      <charset val="134"/>
    </font>
    <font>
      <i/>
      <sz val="12"/>
      <name val="Times New Roman"/>
      <charset val="163"/>
    </font>
    <font>
      <sz val="12"/>
      <name val="Times New Roman"/>
      <charset val="163"/>
    </font>
    <font>
      <b/>
      <sz val="12"/>
      <name val="Cambria"/>
      <charset val="134"/>
      <scheme val="major"/>
    </font>
    <font>
      <b/>
      <sz val="12"/>
      <name val="Times New Roman"/>
      <charset val="163"/>
    </font>
    <font>
      <sz val="13"/>
      <color theme="1"/>
      <name val="Times New Roman"/>
      <charset val="134"/>
    </font>
    <font>
      <sz val="13"/>
      <name val="Times New Roman"/>
      <charset val="134"/>
    </font>
    <font>
      <sz val="11"/>
      <color indexed="8"/>
      <name val="Times New Roman"/>
      <charset val="134"/>
    </font>
    <font>
      <b/>
      <sz val="12"/>
      <color indexed="8"/>
      <name val="Times New Roman"/>
      <charset val="134"/>
    </font>
    <font>
      <sz val="12"/>
      <color rgb="FF000000"/>
      <name val="Times New Roman"/>
      <charset val="134"/>
    </font>
    <font>
      <sz val="11"/>
      <color theme="1"/>
      <name val="Calibri"/>
      <charset val="134"/>
      <scheme val="minor"/>
    </font>
    <font>
      <b/>
      <sz val="13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19">
    <xf numFmtId="0" fontId="0" fillId="0" borderId="0"/>
    <xf numFmtId="0" fontId="5" fillId="0" borderId="0"/>
    <xf numFmtId="0" fontId="48" fillId="0" borderId="0"/>
    <xf numFmtId="0" fontId="48" fillId="0" borderId="0"/>
    <xf numFmtId="0" fontId="5" fillId="0" borderId="0"/>
    <xf numFmtId="0" fontId="63" fillId="0" borderId="0"/>
    <xf numFmtId="0" fontId="5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55" fillId="0" borderId="0"/>
    <xf numFmtId="43" fontId="5" fillId="0" borderId="0" applyFont="0" applyFill="0" applyBorder="0" applyAlignment="0" applyProtection="0"/>
    <xf numFmtId="0" fontId="48" fillId="0" borderId="0"/>
    <xf numFmtId="0" fontId="5" fillId="0" borderId="0"/>
    <xf numFmtId="0" fontId="63" fillId="0" borderId="0"/>
    <xf numFmtId="0" fontId="5" fillId="0" borderId="0"/>
    <xf numFmtId="0" fontId="5" fillId="0" borderId="0"/>
    <xf numFmtId="0" fontId="48" fillId="0" borderId="0"/>
  </cellStyleXfs>
  <cellXfs count="451">
    <xf numFmtId="0" fontId="0" fillId="0" borderId="0" xfId="0"/>
    <xf numFmtId="0" fontId="1" fillId="0" borderId="0" xfId="0" applyFont="1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4" fillId="0" borderId="0" xfId="4" applyFont="1" applyFill="1" applyAlignment="1">
      <alignment horizontal="center"/>
    </xf>
    <xf numFmtId="0" fontId="5" fillId="0" borderId="0" xfId="4" applyFont="1" applyFill="1" applyAlignment="1">
      <alignment horizontal="left" vertical="center"/>
    </xf>
    <xf numFmtId="0" fontId="5" fillId="2" borderId="0" xfId="4" applyFont="1" applyFill="1" applyAlignment="1">
      <alignment horizontal="center"/>
    </xf>
    <xf numFmtId="0" fontId="5" fillId="0" borderId="0" xfId="4" applyFont="1" applyFill="1" applyAlignment="1">
      <alignment horizontal="center"/>
    </xf>
    <xf numFmtId="0" fontId="5" fillId="0" borderId="0" xfId="4" applyFont="1" applyFill="1"/>
    <xf numFmtId="0" fontId="6" fillId="0" borderId="0" xfId="4" applyFont="1" applyFill="1" applyAlignment="1">
      <alignment horizontal="center" vertical="center" wrapText="1"/>
    </xf>
    <xf numFmtId="0" fontId="7" fillId="0" borderId="0" xfId="4" applyFont="1" applyFill="1" applyAlignment="1">
      <alignment horizontal="center"/>
    </xf>
    <xf numFmtId="0" fontId="7" fillId="2" borderId="0" xfId="2" applyFont="1" applyFill="1" applyAlignment="1">
      <alignment horizontal="center"/>
    </xf>
    <xf numFmtId="0" fontId="9" fillId="0" borderId="0" xfId="4" applyFont="1" applyFill="1" applyAlignment="1">
      <alignment horizontal="center"/>
    </xf>
    <xf numFmtId="0" fontId="10" fillId="0" borderId="0" xfId="4" applyFont="1" applyFill="1" applyAlignment="1">
      <alignment horizontal="left" vertical="center"/>
    </xf>
    <xf numFmtId="0" fontId="10" fillId="2" borderId="0" xfId="4" applyFont="1" applyFill="1" applyAlignment="1">
      <alignment horizontal="center"/>
    </xf>
    <xf numFmtId="0" fontId="11" fillId="0" borderId="1" xfId="4" applyFont="1" applyFill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 wrapText="1"/>
    </xf>
    <xf numFmtId="0" fontId="13" fillId="3" borderId="2" xfId="18" applyFont="1" applyFill="1" applyBorder="1" applyAlignment="1">
      <alignment horizontal="center" vertical="center" wrapText="1"/>
    </xf>
    <xf numFmtId="0" fontId="13" fillId="2" borderId="2" xfId="18" applyFont="1" applyFill="1" applyBorder="1" applyAlignment="1">
      <alignment horizontal="center" vertical="center" wrapText="1"/>
    </xf>
    <xf numFmtId="0" fontId="11" fillId="2" borderId="2" xfId="18" applyFont="1" applyFill="1" applyBorder="1" applyAlignment="1">
      <alignment horizontal="center" vertical="center" wrapText="1"/>
    </xf>
    <xf numFmtId="0" fontId="14" fillId="2" borderId="2" xfId="18" applyFont="1" applyFill="1" applyBorder="1" applyAlignment="1">
      <alignment horizontal="center" vertical="center" wrapText="1"/>
    </xf>
    <xf numFmtId="0" fontId="14" fillId="2" borderId="2" xfId="18" applyNumberFormat="1" applyFont="1" applyFill="1" applyBorder="1" applyAlignment="1">
      <alignment horizontal="center" vertical="center" wrapText="1"/>
    </xf>
    <xf numFmtId="0" fontId="12" fillId="2" borderId="1" xfId="11" applyFont="1" applyFill="1" applyBorder="1" applyAlignment="1">
      <alignment horizontal="center" vertical="center" wrapText="1"/>
    </xf>
    <xf numFmtId="0" fontId="12" fillId="2" borderId="1" xfId="1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18" applyFont="1" applyFill="1" applyBorder="1" applyAlignment="1">
      <alignment horizontal="center" vertical="center" wrapText="1"/>
    </xf>
    <xf numFmtId="0" fontId="12" fillId="2" borderId="3" xfId="18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1" fontId="12" fillId="2" borderId="1" xfId="4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1" xfId="4" applyFont="1" applyFill="1" applyBorder="1" applyAlignment="1">
      <alignment horizontal="left" vertical="center" wrapText="1"/>
    </xf>
    <xf numFmtId="0" fontId="14" fillId="2" borderId="1" xfId="4" applyFont="1" applyFill="1" applyBorder="1" applyAlignment="1">
      <alignment horizontal="center" vertical="center"/>
    </xf>
    <xf numFmtId="0" fontId="14" fillId="2" borderId="3" xfId="4" applyFont="1" applyFill="1" applyBorder="1" applyAlignment="1">
      <alignment horizontal="center" vertical="center"/>
    </xf>
    <xf numFmtId="0" fontId="14" fillId="2" borderId="1" xfId="18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4" applyFont="1" applyFill="1" applyAlignment="1">
      <alignment horizontal="center"/>
    </xf>
    <xf numFmtId="0" fontId="12" fillId="2" borderId="1" xfId="14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/>
    </xf>
    <xf numFmtId="0" fontId="1" fillId="2" borderId="1" xfId="4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6" applyFont="1" applyFill="1" applyBorder="1" applyAlignment="1">
      <alignment horizontal="center" vertical="center" wrapText="1"/>
    </xf>
    <xf numFmtId="0" fontId="1" fillId="2" borderId="1" xfId="4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4" applyFont="1" applyFill="1" applyBorder="1" applyAlignment="1">
      <alignment vertical="center" wrapText="1"/>
    </xf>
    <xf numFmtId="0" fontId="12" fillId="2" borderId="0" xfId="4" applyFont="1" applyFill="1"/>
    <xf numFmtId="0" fontId="12" fillId="0" borderId="1" xfId="4" applyFont="1" applyFill="1" applyBorder="1" applyAlignment="1">
      <alignment vertical="center" wrapText="1"/>
    </xf>
    <xf numFmtId="0" fontId="12" fillId="0" borderId="0" xfId="4" applyFont="1" applyFill="1"/>
    <xf numFmtId="0" fontId="1" fillId="2" borderId="0" xfId="0" applyFont="1" applyFill="1" applyAlignment="1">
      <alignment horizontal="center"/>
    </xf>
    <xf numFmtId="0" fontId="14" fillId="0" borderId="1" xfId="18" applyNumberFormat="1" applyFont="1" applyFill="1" applyBorder="1" applyAlignment="1">
      <alignment horizontal="center" vertical="center" wrapText="1"/>
    </xf>
    <xf numFmtId="0" fontId="14" fillId="0" borderId="1" xfId="18" applyFont="1" applyFill="1" applyBorder="1" applyAlignment="1">
      <alignment horizontal="center" vertical="center" wrapText="1"/>
    </xf>
    <xf numFmtId="0" fontId="10" fillId="0" borderId="0" xfId="4" applyFont="1" applyFill="1" applyAlignment="1">
      <alignment horizontal="right"/>
    </xf>
    <xf numFmtId="0" fontId="12" fillId="0" borderId="1" xfId="18" applyFont="1" applyFill="1" applyBorder="1" applyAlignment="1">
      <alignment horizontal="center" vertical="center" wrapText="1"/>
    </xf>
    <xf numFmtId="0" fontId="11" fillId="0" borderId="1" xfId="18" applyFont="1" applyFill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0" fontId="5" fillId="0" borderId="0" xfId="14" applyFont="1" applyFill="1"/>
    <xf numFmtId="0" fontId="15" fillId="0" borderId="0" xfId="0" applyFont="1"/>
    <xf numFmtId="0" fontId="12" fillId="0" borderId="0" xfId="0" applyFont="1" applyFill="1" applyAlignment="1">
      <alignment horizontal="center" vertical="center"/>
    </xf>
    <xf numFmtId="0" fontId="16" fillId="0" borderId="0" xfId="0" applyFont="1" applyFill="1"/>
    <xf numFmtId="0" fontId="12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8" fillId="0" borderId="6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12" fillId="2" borderId="0" xfId="0" applyFont="1" applyFill="1"/>
    <xf numFmtId="0" fontId="21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1" fontId="23" fillId="2" borderId="1" xfId="0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left" vertical="center" wrapText="1"/>
    </xf>
    <xf numFmtId="1" fontId="12" fillId="2" borderId="1" xfId="0" applyNumberFormat="1" applyFont="1" applyFill="1" applyBorder="1" applyAlignment="1">
      <alignment horizontal="center" vertical="center"/>
    </xf>
    <xf numFmtId="0" fontId="17" fillId="0" borderId="0" xfId="14" applyFont="1" applyFill="1" applyAlignment="1"/>
    <xf numFmtId="0" fontId="0" fillId="0" borderId="1" xfId="0" applyBorder="1"/>
    <xf numFmtId="0" fontId="2" fillId="2" borderId="1" xfId="0" applyFont="1" applyFill="1" applyBorder="1"/>
    <xf numFmtId="0" fontId="0" fillId="2" borderId="1" xfId="0" applyFill="1" applyBorder="1"/>
    <xf numFmtId="0" fontId="23" fillId="2" borderId="0" xfId="0" applyFont="1" applyFill="1" applyBorder="1" applyAlignment="1">
      <alignment horizontal="center" vertical="center"/>
    </xf>
    <xf numFmtId="0" fontId="12" fillId="2" borderId="1" xfId="0" applyFont="1" applyFill="1" applyBorder="1"/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5" fillId="0" borderId="0" xfId="14" applyFont="1" applyFill="1"/>
    <xf numFmtId="0" fontId="20" fillId="2" borderId="0" xfId="14" applyFont="1" applyFill="1"/>
    <xf numFmtId="0" fontId="16" fillId="2" borderId="0" xfId="14" applyFont="1" applyFill="1"/>
    <xf numFmtId="0" fontId="20" fillId="2" borderId="0" xfId="10" applyFont="1" applyFill="1" applyAlignment="1">
      <alignment horizontal="center"/>
    </xf>
    <xf numFmtId="0" fontId="5" fillId="2" borderId="0" xfId="14" applyFont="1" applyFill="1"/>
    <xf numFmtId="0" fontId="3" fillId="4" borderId="0" xfId="0" applyFont="1" applyFill="1" applyAlignment="1">
      <alignment vertical="center"/>
    </xf>
    <xf numFmtId="0" fontId="26" fillId="2" borderId="0" xfId="14" applyFont="1" applyFill="1"/>
    <xf numFmtId="0" fontId="5" fillId="4" borderId="0" xfId="14" applyFont="1" applyFill="1"/>
    <xf numFmtId="0" fontId="27" fillId="2" borderId="0" xfId="4" applyFont="1" applyFill="1" applyAlignment="1">
      <alignment horizontal="center"/>
    </xf>
    <xf numFmtId="0" fontId="5" fillId="2" borderId="0" xfId="4" applyFont="1" applyFill="1" applyAlignment="1">
      <alignment horizontal="left" vertical="center"/>
    </xf>
    <xf numFmtId="0" fontId="5" fillId="2" borderId="0" xfId="4" applyFont="1" applyFill="1"/>
    <xf numFmtId="0" fontId="5" fillId="5" borderId="0" xfId="4" applyFont="1" applyFill="1"/>
    <xf numFmtId="0" fontId="27" fillId="0" borderId="0" xfId="14" applyFont="1" applyFill="1"/>
    <xf numFmtId="0" fontId="22" fillId="2" borderId="1" xfId="4" applyFont="1" applyFill="1" applyBorder="1" applyAlignment="1">
      <alignment horizontal="center" vertical="center" wrapText="1"/>
    </xf>
    <xf numFmtId="0" fontId="16" fillId="2" borderId="1" xfId="4" applyFont="1" applyFill="1" applyBorder="1" applyAlignment="1">
      <alignment horizontal="center" vertical="center" wrapText="1"/>
    </xf>
    <xf numFmtId="0" fontId="29" fillId="2" borderId="1" xfId="18" applyFont="1" applyFill="1" applyBorder="1" applyAlignment="1">
      <alignment horizontal="center" vertical="center" wrapText="1"/>
    </xf>
    <xf numFmtId="0" fontId="8" fillId="2" borderId="1" xfId="18" applyFont="1" applyFill="1" applyBorder="1" applyAlignment="1">
      <alignment horizontal="center" vertical="center" wrapText="1"/>
    </xf>
    <xf numFmtId="0" fontId="30" fillId="2" borderId="1" xfId="18" applyFont="1" applyFill="1" applyBorder="1" applyAlignment="1">
      <alignment horizontal="center" vertical="center" wrapText="1"/>
    </xf>
    <xf numFmtId="0" fontId="7" fillId="2" borderId="1" xfId="18" applyFont="1" applyFill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left" vertical="center" wrapText="1"/>
    </xf>
    <xf numFmtId="0" fontId="29" fillId="2" borderId="1" xfId="4" applyFont="1" applyFill="1" applyBorder="1" applyAlignment="1">
      <alignment horizontal="center" vertical="center" wrapText="1"/>
    </xf>
    <xf numFmtId="0" fontId="13" fillId="2" borderId="1" xfId="4" applyFont="1" applyFill="1" applyBorder="1" applyAlignment="1">
      <alignment horizontal="left" vertical="center" wrapText="1"/>
    </xf>
    <xf numFmtId="0" fontId="13" fillId="2" borderId="1" xfId="4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4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4" fillId="2" borderId="1" xfId="4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7" fillId="2" borderId="1" xfId="11" applyFont="1" applyFill="1" applyBorder="1" applyAlignment="1">
      <alignment horizontal="center" vertical="center" wrapText="1"/>
    </xf>
    <xf numFmtId="0" fontId="38" fillId="2" borderId="1" xfId="11" applyFont="1" applyFill="1" applyBorder="1" applyAlignment="1">
      <alignment horizontal="left" vertical="center" wrapText="1"/>
    </xf>
    <xf numFmtId="0" fontId="38" fillId="2" borderId="1" xfId="4" applyFont="1" applyFill="1" applyBorder="1" applyAlignment="1">
      <alignment horizontal="center" vertical="center" wrapText="1"/>
    </xf>
    <xf numFmtId="0" fontId="39" fillId="2" borderId="1" xfId="4" applyFont="1" applyFill="1" applyBorder="1" applyAlignment="1">
      <alignment horizontal="center" vertical="center" wrapText="1"/>
    </xf>
    <xf numFmtId="0" fontId="40" fillId="2" borderId="1" xfId="11" applyFont="1" applyFill="1" applyBorder="1" applyAlignment="1">
      <alignment horizontal="center" vertical="center" wrapText="1"/>
    </xf>
    <xf numFmtId="0" fontId="41" fillId="2" borderId="1" xfId="11" applyFont="1" applyFill="1" applyBorder="1" applyAlignment="1">
      <alignment horizontal="left" vertical="center" wrapText="1"/>
    </xf>
    <xf numFmtId="0" fontId="12" fillId="2" borderId="1" xfId="4" applyFont="1" applyFill="1" applyBorder="1" applyAlignment="1">
      <alignment horizontal="right" vertical="center" wrapText="1"/>
    </xf>
    <xf numFmtId="0" fontId="42" fillId="2" borderId="1" xfId="11" applyFont="1" applyFill="1" applyBorder="1" applyAlignment="1">
      <alignment horizontal="center" vertical="center" wrapText="1"/>
    </xf>
    <xf numFmtId="0" fontId="43" fillId="2" borderId="1" xfId="11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0" fontId="44" fillId="2" borderId="1" xfId="4" applyFont="1" applyFill="1" applyBorder="1" applyAlignment="1">
      <alignment horizontal="center" vertical="center" wrapText="1"/>
    </xf>
    <xf numFmtId="0" fontId="23" fillId="2" borderId="1" xfId="4" applyFont="1" applyFill="1" applyBorder="1" applyAlignment="1">
      <alignment horizontal="center" vertical="center" wrapText="1"/>
    </xf>
    <xf numFmtId="0" fontId="11" fillId="2" borderId="1" xfId="16" applyFont="1" applyFill="1" applyBorder="1" applyAlignment="1">
      <alignment horizontal="center" vertical="center" wrapText="1"/>
    </xf>
    <xf numFmtId="0" fontId="16" fillId="2" borderId="1" xfId="14" applyFont="1" applyFill="1" applyBorder="1" applyAlignment="1">
      <alignment horizontal="center" vertical="center" wrapText="1"/>
    </xf>
    <xf numFmtId="0" fontId="12" fillId="2" borderId="1" xfId="14" applyFont="1" applyFill="1" applyBorder="1" applyAlignment="1">
      <alignment vertical="center" wrapText="1"/>
    </xf>
    <xf numFmtId="0" fontId="20" fillId="2" borderId="1" xfId="4" applyFont="1" applyFill="1" applyBorder="1" applyAlignment="1">
      <alignment horizontal="center" vertical="center" wrapText="1"/>
    </xf>
    <xf numFmtId="0" fontId="20" fillId="2" borderId="1" xfId="18" applyFont="1" applyFill="1" applyBorder="1" applyAlignment="1">
      <alignment horizontal="center" vertical="center" wrapText="1"/>
    </xf>
    <xf numFmtId="0" fontId="20" fillId="4" borderId="1" xfId="18" applyFont="1" applyFill="1" applyBorder="1" applyAlignment="1">
      <alignment horizontal="center" vertical="center" wrapText="1"/>
    </xf>
    <xf numFmtId="0" fontId="7" fillId="2" borderId="1" xfId="14" applyFont="1" applyFill="1" applyBorder="1" applyAlignment="1">
      <alignment horizontal="center" vertical="center" wrapText="1"/>
    </xf>
    <xf numFmtId="0" fontId="7" fillId="2" borderId="1" xfId="14" applyFont="1" applyFill="1" applyBorder="1" applyAlignment="1">
      <alignment horizontal="right" vertical="center" wrapText="1"/>
    </xf>
    <xf numFmtId="0" fontId="20" fillId="2" borderId="1" xfId="14" applyFont="1" applyFill="1" applyBorder="1"/>
    <xf numFmtId="0" fontId="11" fillId="2" borderId="1" xfId="14" applyFont="1" applyFill="1" applyBorder="1" applyAlignment="1">
      <alignment horizontal="center" vertical="center" wrapText="1"/>
    </xf>
    <xf numFmtId="0" fontId="22" fillId="2" borderId="1" xfId="14" applyFont="1" applyFill="1" applyBorder="1" applyAlignment="1">
      <alignment horizontal="center" vertical="center" wrapText="1"/>
    </xf>
    <xf numFmtId="0" fontId="5" fillId="2" borderId="1" xfId="14" applyFont="1" applyFill="1" applyBorder="1"/>
    <xf numFmtId="0" fontId="13" fillId="2" borderId="1" xfId="14" applyFont="1" applyFill="1" applyBorder="1" applyAlignment="1">
      <alignment horizontal="center" vertical="center" wrapText="1"/>
    </xf>
    <xf numFmtId="0" fontId="29" fillId="2" borderId="1" xfId="14" applyFont="1" applyFill="1" applyBorder="1" applyAlignment="1">
      <alignment horizontal="center" vertical="center" wrapText="1"/>
    </xf>
    <xf numFmtId="0" fontId="12" fillId="4" borderId="1" xfId="14" applyFont="1" applyFill="1" applyBorder="1" applyAlignment="1">
      <alignment horizontal="center" vertical="center" wrapText="1"/>
    </xf>
    <xf numFmtId="0" fontId="16" fillId="4" borderId="1" xfId="14" applyFont="1" applyFill="1" applyBorder="1" applyAlignment="1">
      <alignment horizontal="center" vertical="center" wrapText="1"/>
    </xf>
    <xf numFmtId="0" fontId="5" fillId="4" borderId="1" xfId="14" applyFont="1" applyFill="1" applyBorder="1"/>
    <xf numFmtId="0" fontId="20" fillId="4" borderId="0" xfId="14" applyFont="1" applyFill="1"/>
    <xf numFmtId="0" fontId="34" fillId="2" borderId="1" xfId="14" applyFont="1" applyFill="1" applyBorder="1" applyAlignment="1">
      <alignment horizontal="center" vertical="center" wrapText="1"/>
    </xf>
    <xf numFmtId="0" fontId="45" fillId="2" borderId="1" xfId="14" applyFont="1" applyFill="1" applyBorder="1" applyAlignment="1">
      <alignment horizontal="center" vertical="center" wrapText="1"/>
    </xf>
    <xf numFmtId="0" fontId="16" fillId="2" borderId="1" xfId="6" applyFont="1" applyFill="1" applyBorder="1" applyAlignment="1">
      <alignment horizontal="center" vertical="center" wrapText="1"/>
    </xf>
    <xf numFmtId="0" fontId="12" fillId="2" borderId="1" xfId="6" applyFont="1" applyFill="1" applyBorder="1" applyAlignment="1">
      <alignment horizontal="left" vertical="center" wrapText="1"/>
    </xf>
    <xf numFmtId="0" fontId="11" fillId="2" borderId="1" xfId="6" applyFont="1" applyFill="1" applyBorder="1" applyAlignment="1">
      <alignment horizontal="left" vertical="center" wrapText="1"/>
    </xf>
    <xf numFmtId="0" fontId="16" fillId="2" borderId="1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 wrapText="1"/>
    </xf>
    <xf numFmtId="0" fontId="11" fillId="2" borderId="1" xfId="4" applyNumberFormat="1" applyFont="1" applyFill="1" applyBorder="1" applyAlignment="1">
      <alignment horizontal="center" vertical="center" wrapText="1"/>
    </xf>
    <xf numFmtId="1" fontId="1" fillId="2" borderId="1" xfId="14" applyNumberFormat="1" applyFont="1" applyFill="1" applyBorder="1" applyAlignment="1">
      <alignment horizontal="center" vertical="center" wrapText="1"/>
    </xf>
    <xf numFmtId="0" fontId="23" fillId="2" borderId="1" xfId="6" applyFont="1" applyFill="1" applyBorder="1" applyAlignment="1">
      <alignment horizontal="center" vertical="center" wrapText="1"/>
    </xf>
    <xf numFmtId="0" fontId="20" fillId="0" borderId="1" xfId="18" applyFont="1" applyFill="1" applyBorder="1" applyAlignment="1">
      <alignment horizontal="center" vertical="center" wrapText="1"/>
    </xf>
    <xf numFmtId="0" fontId="37" fillId="4" borderId="1" xfId="11" applyFont="1" applyFill="1" applyBorder="1" applyAlignment="1">
      <alignment horizontal="center" vertical="center" wrapText="1"/>
    </xf>
    <xf numFmtId="0" fontId="12" fillId="4" borderId="1" xfId="4" applyFont="1" applyFill="1" applyBorder="1" applyAlignment="1">
      <alignment horizontal="left" vertical="center" wrapText="1"/>
    </xf>
    <xf numFmtId="0" fontId="39" fillId="4" borderId="1" xfId="4" applyFont="1" applyFill="1" applyBorder="1" applyAlignment="1">
      <alignment horizontal="center" vertical="center" wrapText="1"/>
    </xf>
    <xf numFmtId="0" fontId="37" fillId="2" borderId="2" xfId="11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left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22" fillId="2" borderId="0" xfId="4" applyFont="1" applyFill="1" applyBorder="1" applyAlignment="1">
      <alignment horizontal="center" vertical="center" wrapText="1"/>
    </xf>
    <xf numFmtId="0" fontId="11" fillId="2" borderId="0" xfId="4" applyFont="1" applyFill="1" applyBorder="1" applyAlignment="1">
      <alignment horizontal="left" vertical="center" wrapText="1"/>
    </xf>
    <xf numFmtId="0" fontId="11" fillId="2" borderId="0" xfId="4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38" fillId="4" borderId="1" xfId="0" applyNumberFormat="1" applyFont="1" applyFill="1" applyBorder="1" applyAlignment="1">
      <alignment horizontal="center" vertical="center"/>
    </xf>
    <xf numFmtId="0" fontId="38" fillId="4" borderId="1" xfId="0" applyFont="1" applyFill="1" applyBorder="1" applyAlignment="1">
      <alignment horizontal="center" vertical="center"/>
    </xf>
    <xf numFmtId="0" fontId="39" fillId="2" borderId="2" xfId="4" applyFont="1" applyFill="1" applyBorder="1" applyAlignment="1">
      <alignment horizontal="center" vertical="center" wrapText="1"/>
    </xf>
    <xf numFmtId="0" fontId="12" fillId="5" borderId="2" xfId="4" applyFont="1" applyFill="1" applyBorder="1" applyAlignment="1">
      <alignment horizontal="center" vertical="center" wrapText="1"/>
    </xf>
    <xf numFmtId="0" fontId="12" fillId="5" borderId="1" xfId="4" applyFont="1" applyFill="1" applyBorder="1" applyAlignment="1">
      <alignment horizontal="center" vertical="center" wrapText="1"/>
    </xf>
    <xf numFmtId="0" fontId="46" fillId="2" borderId="0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27" fillId="2" borderId="0" xfId="14" applyFont="1" applyFill="1"/>
    <xf numFmtId="0" fontId="5" fillId="0" borderId="0" xfId="14" applyNumberFormat="1" applyFont="1" applyFill="1"/>
    <xf numFmtId="0" fontId="47" fillId="0" borderId="0" xfId="2" applyFont="1"/>
    <xf numFmtId="0" fontId="20" fillId="0" borderId="0" xfId="2" applyFont="1" applyAlignment="1"/>
    <xf numFmtId="0" fontId="10" fillId="0" borderId="0" xfId="2" applyFont="1" applyAlignment="1"/>
    <xf numFmtId="0" fontId="48" fillId="0" borderId="0" xfId="2" applyAlignment="1">
      <alignment vertical="top" wrapText="1"/>
    </xf>
    <xf numFmtId="0" fontId="49" fillId="0" borderId="0" xfId="2" applyFont="1" applyAlignment="1">
      <alignment horizontal="center"/>
    </xf>
    <xf numFmtId="0" fontId="50" fillId="0" borderId="0" xfId="2" applyFont="1" applyFill="1" applyAlignment="1">
      <alignment horizontal="center"/>
    </xf>
    <xf numFmtId="0" fontId="49" fillId="0" borderId="0" xfId="2" applyFont="1" applyFill="1" applyAlignment="1">
      <alignment horizontal="center"/>
    </xf>
    <xf numFmtId="0" fontId="49" fillId="0" borderId="0" xfId="2" applyFont="1" applyFill="1"/>
    <xf numFmtId="0" fontId="48" fillId="0" borderId="0" xfId="2" applyFont="1" applyFill="1"/>
    <xf numFmtId="0" fontId="16" fillId="0" borderId="0" xfId="2" applyFont="1" applyFill="1"/>
    <xf numFmtId="0" fontId="51" fillId="0" borderId="0" xfId="2" applyFont="1" applyFill="1"/>
    <xf numFmtId="0" fontId="50" fillId="0" borderId="0" xfId="2" applyFont="1" applyFill="1"/>
    <xf numFmtId="0" fontId="48" fillId="0" borderId="0" xfId="2" applyFill="1"/>
    <xf numFmtId="0" fontId="47" fillId="0" borderId="0" xfId="2" applyFont="1" applyFill="1"/>
    <xf numFmtId="0" fontId="16" fillId="0" borderId="0" xfId="2" applyFont="1" applyFill="1" applyAlignment="1"/>
    <xf numFmtId="0" fontId="50" fillId="2" borderId="0" xfId="2" applyFont="1" applyFill="1"/>
    <xf numFmtId="0" fontId="48" fillId="2" borderId="0" xfId="2" applyFill="1"/>
    <xf numFmtId="0" fontId="47" fillId="2" borderId="0" xfId="2" applyFont="1" applyFill="1" applyAlignment="1">
      <alignment horizontal="center"/>
    </xf>
    <xf numFmtId="0" fontId="52" fillId="2" borderId="0" xfId="2" applyFont="1" applyFill="1" applyAlignment="1">
      <alignment horizontal="left"/>
    </xf>
    <xf numFmtId="0" fontId="48" fillId="2" borderId="0" xfId="2" applyFont="1" applyFill="1" applyAlignment="1">
      <alignment horizontal="center"/>
    </xf>
    <xf numFmtId="0" fontId="48" fillId="2" borderId="0" xfId="2" applyFill="1" applyAlignment="1">
      <alignment horizontal="center"/>
    </xf>
    <xf numFmtId="0" fontId="16" fillId="2" borderId="0" xfId="2" applyFont="1" applyFill="1"/>
    <xf numFmtId="0" fontId="48" fillId="0" borderId="0" xfId="2"/>
    <xf numFmtId="0" fontId="20" fillId="2" borderId="0" xfId="2" applyFont="1" applyFill="1" applyAlignment="1">
      <alignment horizontal="center"/>
    </xf>
    <xf numFmtId="0" fontId="11" fillId="2" borderId="0" xfId="2" applyFont="1" applyFill="1" applyAlignment="1">
      <alignment horizontal="right"/>
    </xf>
    <xf numFmtId="0" fontId="47" fillId="2" borderId="0" xfId="2" applyFont="1" applyFill="1"/>
    <xf numFmtId="0" fontId="20" fillId="2" borderId="0" xfId="2" applyFont="1" applyFill="1" applyAlignment="1"/>
    <xf numFmtId="0" fontId="13" fillId="2" borderId="0" xfId="2" applyFont="1" applyFill="1" applyBorder="1" applyAlignment="1">
      <alignment horizontal="left" vertical="top" wrapText="1"/>
    </xf>
    <xf numFmtId="0" fontId="18" fillId="2" borderId="6" xfId="2" applyFont="1" applyFill="1" applyBorder="1" applyAlignment="1">
      <alignment horizontal="center" vertical="top" wrapText="1"/>
    </xf>
    <xf numFmtId="0" fontId="20" fillId="2" borderId="11" xfId="2" applyFont="1" applyFill="1" applyBorder="1" applyAlignment="1">
      <alignment horizontal="center" vertical="center" wrapText="1"/>
    </xf>
    <xf numFmtId="0" fontId="23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1" fontId="7" fillId="0" borderId="1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left" vertical="center" wrapText="1"/>
    </xf>
    <xf numFmtId="1" fontId="8" fillId="0" borderId="1" xfId="2" applyNumberFormat="1" applyFont="1" applyFill="1" applyBorder="1" applyAlignment="1">
      <alignment horizontal="center" vertical="center" wrapText="1"/>
    </xf>
    <xf numFmtId="1" fontId="20" fillId="0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vertical="center" wrapText="1"/>
    </xf>
    <xf numFmtId="0" fontId="8" fillId="0" borderId="0" xfId="2" applyFont="1" applyFill="1" applyAlignment="1">
      <alignment horizontal="left" vertical="center" wrapText="1"/>
    </xf>
    <xf numFmtId="0" fontId="49" fillId="0" borderId="1" xfId="2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20" fillId="0" borderId="1" xfId="0" applyFont="1" applyFill="1" applyBorder="1" applyAlignment="1">
      <alignment horizontal="justify" vertical="center" wrapText="1"/>
    </xf>
    <xf numFmtId="0" fontId="12" fillId="0" borderId="13" xfId="0" applyFont="1" applyFill="1" applyBorder="1" applyAlignment="1">
      <alignment horizontal="justify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/>
    </xf>
    <xf numFmtId="0" fontId="12" fillId="0" borderId="1" xfId="2" applyFont="1" applyFill="1" applyBorder="1" applyAlignment="1"/>
    <xf numFmtId="0" fontId="12" fillId="0" borderId="1" xfId="2" applyFont="1" applyFill="1" applyBorder="1" applyAlignment="1">
      <alignment horizontal="center"/>
    </xf>
    <xf numFmtId="0" fontId="12" fillId="0" borderId="1" xfId="0" applyFont="1" applyFill="1" applyBorder="1" applyAlignment="1">
      <alignment vertical="top" wrapText="1"/>
    </xf>
    <xf numFmtId="0" fontId="7" fillId="0" borderId="1" xfId="2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left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0" fillId="2" borderId="14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vertical="center" wrapText="1"/>
    </xf>
    <xf numFmtId="0" fontId="20" fillId="0" borderId="1" xfId="2" applyFont="1" applyFill="1" applyBorder="1" applyAlignment="1">
      <alignment horizontal="center" vertical="top" wrapText="1"/>
    </xf>
    <xf numFmtId="0" fontId="20" fillId="0" borderId="1" xfId="2" applyFont="1" applyFill="1" applyBorder="1" applyAlignment="1">
      <alignment vertical="top" wrapText="1"/>
    </xf>
    <xf numFmtId="0" fontId="10" fillId="0" borderId="1" xfId="2" applyFont="1" applyFill="1" applyBorder="1" applyAlignment="1">
      <alignment horizontal="center"/>
    </xf>
    <xf numFmtId="0" fontId="20" fillId="0" borderId="1" xfId="2" applyFont="1" applyFill="1" applyBorder="1" applyAlignment="1">
      <alignment horizontal="center"/>
    </xf>
    <xf numFmtId="0" fontId="20" fillId="0" borderId="1" xfId="2" applyFont="1" applyFill="1" applyBorder="1" applyAlignment="1"/>
    <xf numFmtId="0" fontId="10" fillId="0" borderId="1" xfId="2" applyFont="1" applyFill="1" applyBorder="1"/>
    <xf numFmtId="0" fontId="48" fillId="0" borderId="1" xfId="2" applyFont="1" applyFill="1" applyBorder="1" applyAlignment="1">
      <alignment horizontal="center"/>
    </xf>
    <xf numFmtId="0" fontId="48" fillId="0" borderId="1" xfId="2" applyFont="1" applyFill="1" applyBorder="1"/>
    <xf numFmtId="0" fontId="12" fillId="0" borderId="1" xfId="0" applyFont="1" applyFill="1" applyBorder="1" applyAlignment="1">
      <alignment horizontal="center" wrapText="1"/>
    </xf>
    <xf numFmtId="0" fontId="20" fillId="0" borderId="2" xfId="2" applyFont="1" applyFill="1" applyBorder="1" applyAlignment="1">
      <alignment horizontal="center" vertical="center" wrapText="1"/>
    </xf>
    <xf numFmtId="0" fontId="10" fillId="2" borderId="0" xfId="2" applyFont="1" applyFill="1" applyAlignment="1"/>
    <xf numFmtId="0" fontId="48" fillId="2" borderId="0" xfId="2" applyFill="1" applyAlignment="1">
      <alignment vertical="top" wrapText="1"/>
    </xf>
    <xf numFmtId="0" fontId="49" fillId="2" borderId="0" xfId="2" applyFont="1" applyFill="1" applyAlignment="1">
      <alignment horizontal="center"/>
    </xf>
    <xf numFmtId="1" fontId="7" fillId="0" borderId="1" xfId="2" applyNumberFormat="1" applyFont="1" applyFill="1" applyBorder="1" applyAlignment="1">
      <alignment horizontal="center"/>
    </xf>
    <xf numFmtId="1" fontId="50" fillId="0" borderId="0" xfId="2" applyNumberFormat="1" applyFont="1" applyFill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8" fillId="0" borderId="1" xfId="2" applyFont="1" applyFill="1" applyBorder="1" applyAlignment="1"/>
    <xf numFmtId="0" fontId="8" fillId="0" borderId="1" xfId="2" applyFont="1" applyFill="1" applyBorder="1" applyAlignment="1">
      <alignment horizontal="center"/>
    </xf>
    <xf numFmtId="0" fontId="49" fillId="0" borderId="1" xfId="2" applyFont="1" applyFill="1" applyBorder="1"/>
    <xf numFmtId="0" fontId="50" fillId="0" borderId="1" xfId="2" applyFont="1" applyFill="1" applyBorder="1"/>
    <xf numFmtId="0" fontId="48" fillId="0" borderId="1" xfId="2" applyFill="1" applyBorder="1"/>
    <xf numFmtId="0" fontId="8" fillId="0" borderId="1" xfId="18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/>
    </xf>
    <xf numFmtId="0" fontId="53" fillId="0" borderId="1" xfId="2" applyFont="1" applyFill="1" applyBorder="1" applyAlignment="1">
      <alignment horizontal="center" vertical="center" wrapText="1"/>
    </xf>
    <xf numFmtId="0" fontId="53" fillId="0" borderId="1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54" fillId="0" borderId="1" xfId="2" applyFont="1" applyFill="1" applyBorder="1" applyAlignment="1">
      <alignment horizontal="center" vertical="center" wrapText="1"/>
    </xf>
    <xf numFmtId="0" fontId="55" fillId="0" borderId="1" xfId="2" applyFont="1" applyFill="1" applyBorder="1" applyAlignment="1">
      <alignment horizontal="center" vertical="center" wrapText="1"/>
    </xf>
    <xf numFmtId="0" fontId="54" fillId="0" borderId="1" xfId="2" applyFont="1" applyFill="1" applyBorder="1" applyAlignment="1">
      <alignment horizontal="left" vertical="center" wrapText="1"/>
    </xf>
    <xf numFmtId="0" fontId="7" fillId="0" borderId="1" xfId="18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56" fillId="0" borderId="1" xfId="0" applyFont="1" applyFill="1" applyBorder="1" applyAlignment="1">
      <alignment horizontal="left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53" fillId="0" borderId="1" xfId="2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7" fillId="0" borderId="1" xfId="10" applyFont="1" applyFill="1" applyBorder="1" applyAlignment="1">
      <alignment horizontal="center" vertical="center"/>
    </xf>
    <xf numFmtId="0" fontId="20" fillId="0" borderId="15" xfId="18" applyFont="1" applyFill="1" applyBorder="1" applyAlignment="1">
      <alignment vertical="center"/>
    </xf>
    <xf numFmtId="0" fontId="20" fillId="0" borderId="15" xfId="10" applyFont="1" applyFill="1" applyBorder="1" applyAlignment="1">
      <alignment horizontal="center" vertical="center"/>
    </xf>
    <xf numFmtId="0" fontId="20" fillId="0" borderId="16" xfId="18" applyFont="1" applyFill="1" applyBorder="1" applyAlignment="1">
      <alignment vertical="center"/>
    </xf>
    <xf numFmtId="0" fontId="20" fillId="0" borderId="16" xfId="10" applyFont="1" applyFill="1" applyBorder="1" applyAlignment="1">
      <alignment horizontal="center" vertical="center"/>
    </xf>
    <xf numFmtId="0" fontId="20" fillId="0" borderId="16" xfId="18" applyFont="1" applyFill="1" applyBorder="1" applyAlignment="1">
      <alignment vertical="center" wrapText="1"/>
    </xf>
    <xf numFmtId="0" fontId="20" fillId="0" borderId="17" xfId="18" applyFont="1" applyFill="1" applyBorder="1" applyAlignment="1">
      <alignment vertical="center" wrapText="1"/>
    </xf>
    <xf numFmtId="0" fontId="20" fillId="0" borderId="17" xfId="10" applyFont="1" applyFill="1" applyBorder="1" applyAlignment="1">
      <alignment horizontal="center" vertical="center"/>
    </xf>
    <xf numFmtId="0" fontId="57" fillId="0" borderId="1" xfId="2" applyFont="1" applyFill="1" applyBorder="1" applyAlignment="1">
      <alignment horizontal="center" vertical="center" wrapText="1"/>
    </xf>
    <xf numFmtId="0" fontId="57" fillId="0" borderId="1" xfId="2" applyFont="1" applyFill="1" applyBorder="1" applyAlignment="1">
      <alignment horizontal="left" vertical="center" wrapText="1"/>
    </xf>
    <xf numFmtId="0" fontId="58" fillId="0" borderId="18" xfId="0" applyFont="1" applyFill="1" applyBorder="1" applyAlignment="1">
      <alignment horizontal="left" vertical="center" wrapText="1"/>
    </xf>
    <xf numFmtId="0" fontId="59" fillId="0" borderId="18" xfId="2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/>
    </xf>
    <xf numFmtId="0" fontId="59" fillId="0" borderId="18" xfId="2" applyFont="1" applyFill="1" applyBorder="1" applyAlignment="1">
      <alignment vertical="center" wrapText="1"/>
    </xf>
    <xf numFmtId="0" fontId="58" fillId="0" borderId="19" xfId="0" applyFont="1" applyFill="1" applyBorder="1" applyAlignment="1">
      <alignment horizontal="left" vertical="center" wrapText="1"/>
    </xf>
    <xf numFmtId="0" fontId="59" fillId="0" borderId="19" xfId="2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/>
    </xf>
    <xf numFmtId="0" fontId="59" fillId="0" borderId="19" xfId="2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5" xfId="10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 wrapText="1"/>
    </xf>
    <xf numFmtId="0" fontId="59" fillId="0" borderId="1" xfId="5" applyFont="1" applyFill="1" applyBorder="1" applyAlignment="1">
      <alignment horizontal="left" vertical="center" wrapText="1"/>
    </xf>
    <xf numFmtId="0" fontId="59" fillId="0" borderId="1" xfId="5" applyFont="1" applyFill="1" applyBorder="1" applyAlignment="1">
      <alignment horizontal="center" vertical="center"/>
    </xf>
    <xf numFmtId="0" fontId="59" fillId="0" borderId="1" xfId="2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left" vertical="center"/>
    </xf>
    <xf numFmtId="0" fontId="20" fillId="0" borderId="1" xfId="15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7" fillId="0" borderId="1" xfId="2" applyNumberFormat="1" applyFont="1" applyFill="1" applyBorder="1" applyAlignment="1">
      <alignment horizontal="center" vertical="center"/>
    </xf>
    <xf numFmtId="0" fontId="20" fillId="0" borderId="15" xfId="2" applyFont="1" applyFill="1" applyBorder="1" applyAlignment="1">
      <alignment horizontal="left" vertical="center" wrapText="1"/>
    </xf>
    <xf numFmtId="0" fontId="20" fillId="0" borderId="15" xfId="2" applyFont="1" applyFill="1" applyBorder="1" applyAlignment="1">
      <alignment horizontal="center" vertical="center" wrapText="1"/>
    </xf>
    <xf numFmtId="0" fontId="20" fillId="0" borderId="16" xfId="2" applyFont="1" applyFill="1" applyBorder="1" applyAlignment="1">
      <alignment horizontal="left" vertical="center" wrapText="1"/>
    </xf>
    <xf numFmtId="0" fontId="20" fillId="0" borderId="16" xfId="2" applyFont="1" applyFill="1" applyBorder="1" applyAlignment="1">
      <alignment horizontal="center" vertical="center" wrapText="1"/>
    </xf>
    <xf numFmtId="0" fontId="20" fillId="0" borderId="17" xfId="2" applyFont="1" applyFill="1" applyBorder="1" applyAlignment="1">
      <alignment horizontal="left" vertical="center" wrapText="1"/>
    </xf>
    <xf numFmtId="0" fontId="20" fillId="0" borderId="17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left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left" vertical="center" wrapText="1" shrinkToFit="1"/>
    </xf>
    <xf numFmtId="0" fontId="16" fillId="0" borderId="1" xfId="2" applyFont="1" applyFill="1" applyBorder="1" applyAlignment="1">
      <alignment horizontal="center" vertical="center"/>
    </xf>
    <xf numFmtId="0" fontId="47" fillId="0" borderId="1" xfId="2" applyFont="1" applyFill="1" applyBorder="1"/>
    <xf numFmtId="0" fontId="24" fillId="0" borderId="1" xfId="0" applyFont="1" applyFill="1" applyBorder="1" applyAlignment="1">
      <alignment horizontal="center" vertical="center" wrapText="1"/>
    </xf>
    <xf numFmtId="0" fontId="20" fillId="0" borderId="20" xfId="2" applyFont="1" applyFill="1" applyBorder="1" applyAlignment="1">
      <alignment horizontal="center" vertical="center" wrapText="1"/>
    </xf>
    <xf numFmtId="0" fontId="38" fillId="0" borderId="1" xfId="2" applyFont="1" applyFill="1" applyBorder="1" applyAlignment="1">
      <alignment horizontal="left" vertical="center"/>
    </xf>
    <xf numFmtId="0" fontId="55" fillId="0" borderId="1" xfId="2" applyFont="1" applyFill="1" applyBorder="1" applyAlignment="1">
      <alignment horizontal="center" vertical="center"/>
    </xf>
    <xf numFmtId="0" fontId="20" fillId="0" borderId="21" xfId="2" applyFont="1" applyFill="1" applyBorder="1" applyAlignment="1">
      <alignment horizontal="center" vertical="center" wrapText="1"/>
    </xf>
    <xf numFmtId="0" fontId="38" fillId="0" borderId="1" xfId="2" applyFont="1" applyFill="1" applyBorder="1" applyAlignment="1">
      <alignment horizontal="left" vertical="center" wrapText="1"/>
    </xf>
    <xf numFmtId="0" fontId="20" fillId="0" borderId="22" xfId="2" applyFont="1" applyFill="1" applyBorder="1" applyAlignment="1">
      <alignment horizontal="center" vertical="center" wrapText="1"/>
    </xf>
    <xf numFmtId="0" fontId="7" fillId="0" borderId="1" xfId="7" applyFont="1" applyFill="1" applyBorder="1" applyAlignment="1">
      <alignment horizontal="center" vertical="center" wrapText="1"/>
    </xf>
    <xf numFmtId="0" fontId="7" fillId="0" borderId="1" xfId="7" applyFont="1" applyFill="1" applyBorder="1" applyAlignment="1">
      <alignment horizontal="left" vertical="center" wrapText="1"/>
    </xf>
    <xf numFmtId="0" fontId="7" fillId="0" borderId="9" xfId="7" applyFont="1" applyFill="1" applyBorder="1" applyAlignment="1">
      <alignment horizontal="center" vertical="center" wrapText="1"/>
    </xf>
    <xf numFmtId="0" fontId="59" fillId="0" borderId="1" xfId="2" applyFont="1" applyFill="1" applyBorder="1" applyAlignment="1">
      <alignment horizontal="left" vertical="center" wrapText="1"/>
    </xf>
    <xf numFmtId="0" fontId="59" fillId="0" borderId="1" xfId="2" applyFont="1" applyFill="1" applyBorder="1" applyAlignment="1">
      <alignment horizontal="center" vertical="center" wrapText="1"/>
    </xf>
    <xf numFmtId="0" fontId="20" fillId="0" borderId="21" xfId="7" applyFont="1" applyFill="1" applyBorder="1" applyAlignment="1">
      <alignment horizontal="center" vertical="center" wrapText="1"/>
    </xf>
    <xf numFmtId="0" fontId="59" fillId="0" borderId="1" xfId="2" applyFont="1" applyFill="1" applyBorder="1" applyAlignment="1">
      <alignment horizontal="left" vertical="center" wrapText="1" shrinkToFit="1"/>
    </xf>
    <xf numFmtId="0" fontId="20" fillId="0" borderId="23" xfId="7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vertical="center"/>
    </xf>
    <xf numFmtId="0" fontId="59" fillId="0" borderId="1" xfId="7" applyFont="1" applyFill="1" applyBorder="1" applyAlignment="1">
      <alignment vertical="center"/>
    </xf>
    <xf numFmtId="0" fontId="59" fillId="0" borderId="1" xfId="7" applyFont="1" applyFill="1" applyBorder="1" applyAlignment="1">
      <alignment horizontal="left" vertical="center"/>
    </xf>
    <xf numFmtId="0" fontId="20" fillId="0" borderId="24" xfId="7" applyFont="1" applyFill="1" applyBorder="1" applyAlignment="1">
      <alignment horizontal="center" vertical="center" wrapText="1"/>
    </xf>
    <xf numFmtId="0" fontId="7" fillId="0" borderId="2" xfId="7" applyFont="1" applyFill="1" applyBorder="1" applyAlignment="1">
      <alignment horizontal="center" vertical="center" wrapText="1"/>
    </xf>
    <xf numFmtId="0" fontId="7" fillId="0" borderId="2" xfId="7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1" xfId="2" applyFont="1" applyFill="1" applyBorder="1" applyAlignment="1">
      <alignment horizontal="left" vertical="center" wrapText="1" shrinkToFi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1" fontId="7" fillId="2" borderId="1" xfId="2" applyNumberFormat="1" applyFont="1" applyFill="1" applyBorder="1" applyAlignment="1">
      <alignment horizontal="center" vertical="center" wrapText="1"/>
    </xf>
    <xf numFmtId="0" fontId="20" fillId="0" borderId="1" xfId="7" applyFont="1" applyFill="1" applyBorder="1" applyAlignment="1">
      <alignment horizontal="left" vertical="center" wrapText="1"/>
    </xf>
    <xf numFmtId="0" fontId="20" fillId="0" borderId="1" xfId="7" applyFont="1" applyFill="1" applyBorder="1" applyAlignment="1">
      <alignment horizontal="center" vertical="center" wrapText="1"/>
    </xf>
    <xf numFmtId="0" fontId="20" fillId="0" borderId="1" xfId="7" applyFont="1" applyFill="1" applyBorder="1" applyAlignment="1">
      <alignment horizontal="center" vertical="center"/>
    </xf>
    <xf numFmtId="0" fontId="20" fillId="0" borderId="1" xfId="7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 wrapText="1"/>
    </xf>
    <xf numFmtId="0" fontId="20" fillId="0" borderId="1" xfId="2" applyNumberFormat="1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left" vertical="center"/>
    </xf>
    <xf numFmtId="0" fontId="16" fillId="0" borderId="1" xfId="2" applyFont="1" applyFill="1" applyBorder="1" applyAlignment="1">
      <alignment horizontal="left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left" vertical="center" wrapText="1" shrinkToFit="1"/>
    </xf>
    <xf numFmtId="0" fontId="14" fillId="0" borderId="1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  <xf numFmtId="0" fontId="50" fillId="2" borderId="1" xfId="2" applyFont="1" applyFill="1" applyBorder="1"/>
    <xf numFmtId="0" fontId="62" fillId="0" borderId="1" xfId="0" applyFont="1" applyFill="1" applyBorder="1" applyAlignment="1">
      <alignment horizontal="center" vertical="center" wrapText="1"/>
    </xf>
    <xf numFmtId="0" fontId="55" fillId="0" borderId="1" xfId="7" applyFont="1" applyFill="1" applyBorder="1" applyAlignment="1">
      <alignment horizontal="left" vertical="center" shrinkToFit="1"/>
    </xf>
    <xf numFmtId="0" fontId="20" fillId="2" borderId="1" xfId="2" applyFont="1" applyFill="1" applyBorder="1" applyAlignment="1">
      <alignment horizontal="center" vertical="center" wrapText="1"/>
    </xf>
    <xf numFmtId="0" fontId="16" fillId="0" borderId="1" xfId="2" applyFont="1" applyBorder="1" applyAlignment="1">
      <alignment horizontal="left" vertical="center" wrapText="1"/>
    </xf>
    <xf numFmtId="0" fontId="20" fillId="0" borderId="1" xfId="2" applyFont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left" vertical="center" wrapText="1" shrinkToFit="1"/>
    </xf>
    <xf numFmtId="0" fontId="20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53" fillId="0" borderId="1" xfId="2" applyFont="1" applyBorder="1" applyAlignment="1">
      <alignment horizontal="center" vertical="center" wrapText="1"/>
    </xf>
    <xf numFmtId="0" fontId="8" fillId="0" borderId="1" xfId="2" quotePrefix="1" applyFont="1" applyFill="1" applyBorder="1" applyAlignment="1">
      <alignment horizontal="center" vertical="center" wrapText="1"/>
    </xf>
    <xf numFmtId="0" fontId="22" fillId="2" borderId="1" xfId="4" quotePrefix="1" applyFont="1" applyFill="1" applyBorder="1" applyAlignment="1">
      <alignment horizontal="center" vertical="center" wrapText="1"/>
    </xf>
    <xf numFmtId="0" fontId="22" fillId="2" borderId="1" xfId="6" quotePrefix="1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/>
    </xf>
    <xf numFmtId="0" fontId="7" fillId="2" borderId="0" xfId="2" applyFont="1" applyFill="1" applyAlignment="1">
      <alignment horizontal="center" vertical="top" wrapText="1"/>
    </xf>
    <xf numFmtId="0" fontId="17" fillId="2" borderId="0" xfId="6" applyFont="1" applyFill="1" applyAlignment="1">
      <alignment horizont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 shrinkToFit="1"/>
    </xf>
    <xf numFmtId="0" fontId="7" fillId="2" borderId="8" xfId="2" applyFont="1" applyFill="1" applyBorder="1" applyAlignment="1">
      <alignment horizontal="center" vertical="center" wrapText="1" shrinkToFit="1"/>
    </xf>
    <xf numFmtId="0" fontId="7" fillId="2" borderId="9" xfId="2" applyFont="1" applyFill="1" applyBorder="1" applyAlignment="1">
      <alignment horizontal="center" vertical="center" wrapText="1" shrinkToFit="1"/>
    </xf>
    <xf numFmtId="0" fontId="20" fillId="2" borderId="8" xfId="2" applyFont="1" applyFill="1" applyBorder="1" applyAlignment="1">
      <alignment horizontal="center" vertical="center" wrapText="1"/>
    </xf>
    <xf numFmtId="0" fontId="20" fillId="2" borderId="9" xfId="2" applyFont="1" applyFill="1" applyBorder="1" applyAlignment="1">
      <alignment horizontal="center" vertical="center" wrapText="1"/>
    </xf>
    <xf numFmtId="0" fontId="23" fillId="2" borderId="8" xfId="2" applyFont="1" applyFill="1" applyBorder="1" applyAlignment="1">
      <alignment horizontal="center" vertical="center" wrapText="1"/>
    </xf>
    <xf numFmtId="0" fontId="23" fillId="2" borderId="9" xfId="2" applyFont="1" applyFill="1" applyBorder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16" fillId="2" borderId="12" xfId="2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center" vertical="center" wrapText="1"/>
    </xf>
    <xf numFmtId="0" fontId="16" fillId="2" borderId="9" xfId="2" applyFont="1" applyFill="1" applyBorder="1" applyAlignment="1">
      <alignment horizontal="center" vertical="center" wrapText="1"/>
    </xf>
    <xf numFmtId="0" fontId="20" fillId="0" borderId="8" xfId="2" applyFont="1" applyFill="1" applyBorder="1" applyAlignment="1">
      <alignment horizontal="center" vertical="center" wrapText="1"/>
    </xf>
    <xf numFmtId="0" fontId="20" fillId="0" borderId="2" xfId="2" applyFont="1" applyFill="1" applyBorder="1" applyAlignment="1">
      <alignment horizontal="center" vertical="center" wrapText="1"/>
    </xf>
    <xf numFmtId="0" fontId="20" fillId="0" borderId="8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7" fillId="2" borderId="9" xfId="2" applyFont="1" applyFill="1" applyBorder="1" applyAlignment="1">
      <alignment horizontal="center" vertical="center" wrapText="1"/>
    </xf>
    <xf numFmtId="0" fontId="7" fillId="0" borderId="0" xfId="14" applyFont="1" applyFill="1" applyAlignment="1">
      <alignment horizontal="center"/>
    </xf>
    <xf numFmtId="0" fontId="7" fillId="5" borderId="0" xfId="14" applyFont="1" applyFill="1" applyAlignment="1">
      <alignment horizontal="center"/>
    </xf>
    <xf numFmtId="0" fontId="7" fillId="2" borderId="0" xfId="14" applyFont="1" applyFill="1" applyAlignment="1">
      <alignment horizontal="center" wrapText="1"/>
    </xf>
    <xf numFmtId="0" fontId="7" fillId="2" borderId="0" xfId="14" applyFont="1" applyFill="1" applyAlignment="1">
      <alignment horizontal="center"/>
    </xf>
    <xf numFmtId="0" fontId="28" fillId="0" borderId="0" xfId="14" applyFont="1" applyFill="1" applyAlignment="1">
      <alignment horizontal="center"/>
    </xf>
    <xf numFmtId="0" fontId="7" fillId="2" borderId="1" xfId="4" applyFont="1" applyFill="1" applyBorder="1" applyAlignment="1">
      <alignment horizontal="center" vertical="center" wrapText="1"/>
    </xf>
    <xf numFmtId="0" fontId="16" fillId="2" borderId="1" xfId="4" applyFont="1" applyFill="1" applyBorder="1" applyAlignment="1">
      <alignment horizontal="center" vertical="center" wrapText="1"/>
    </xf>
    <xf numFmtId="0" fontId="20" fillId="2" borderId="1" xfId="14" applyFont="1" applyFill="1" applyBorder="1" applyAlignment="1">
      <alignment horizontal="center" vertical="center" wrapText="1"/>
    </xf>
    <xf numFmtId="0" fontId="16" fillId="2" borderId="1" xfId="14" applyFont="1" applyFill="1" applyBorder="1" applyAlignment="1">
      <alignment horizontal="center" vertical="center" wrapText="1"/>
    </xf>
    <xf numFmtId="0" fontId="22" fillId="2" borderId="1" xfId="4" applyFont="1" applyFill="1" applyBorder="1" applyAlignment="1">
      <alignment horizontal="center" vertical="center" wrapText="1"/>
    </xf>
    <xf numFmtId="0" fontId="7" fillId="2" borderId="1" xfId="14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7" fillId="0" borderId="0" xfId="14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7" fillId="0" borderId="0" xfId="4" applyFont="1" applyFill="1" applyAlignment="1">
      <alignment horizontal="center"/>
    </xf>
    <xf numFmtId="0" fontId="7" fillId="0" borderId="0" xfId="4" applyFont="1" applyFill="1" applyAlignment="1">
      <alignment horizontal="center" wrapText="1"/>
    </xf>
    <xf numFmtId="0" fontId="8" fillId="0" borderId="0" xfId="4" applyFont="1" applyFill="1" applyAlignment="1">
      <alignment horizontal="center"/>
    </xf>
    <xf numFmtId="0" fontId="11" fillId="2" borderId="1" xfId="4" applyFont="1" applyFill="1" applyBorder="1" applyAlignment="1">
      <alignment horizontal="center" vertical="center" wrapText="1"/>
    </xf>
    <xf numFmtId="0" fontId="11" fillId="0" borderId="3" xfId="4" applyFont="1" applyFill="1" applyBorder="1" applyAlignment="1">
      <alignment horizontal="center" vertical="center" wrapText="1"/>
    </xf>
    <xf numFmtId="0" fontId="11" fillId="0" borderId="4" xfId="4" applyFont="1" applyFill="1" applyBorder="1" applyAlignment="1">
      <alignment horizontal="center" vertical="center" wrapText="1"/>
    </xf>
    <xf numFmtId="0" fontId="11" fillId="0" borderId="5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2" fillId="0" borderId="3" xfId="4" applyFont="1" applyFill="1" applyBorder="1" applyAlignment="1">
      <alignment horizontal="center" vertical="center" wrapText="1"/>
    </xf>
    <xf numFmtId="0" fontId="12" fillId="0" borderId="4" xfId="4" applyFont="1" applyFill="1" applyBorder="1" applyAlignment="1">
      <alignment horizontal="center" vertical="center" wrapText="1"/>
    </xf>
    <xf numFmtId="0" fontId="12" fillId="0" borderId="5" xfId="4" applyFont="1" applyFill="1" applyBorder="1" applyAlignment="1">
      <alignment horizontal="center" vertical="center" wrapText="1"/>
    </xf>
    <xf numFmtId="0" fontId="64" fillId="0" borderId="0" xfId="4" applyFont="1" applyFill="1" applyAlignment="1">
      <alignment horizontal="center"/>
    </xf>
    <xf numFmtId="0" fontId="64" fillId="2" borderId="0" xfId="4" applyFont="1" applyFill="1" applyAlignment="1">
      <alignment horizontal="center"/>
    </xf>
  </cellXfs>
  <cellStyles count="19">
    <cellStyle name="Comma 2" xfId="12"/>
    <cellStyle name="Normal" xfId="0" builtinId="0"/>
    <cellStyle name="Normal 13" xfId="13"/>
    <cellStyle name="Normal 2" xfId="6"/>
    <cellStyle name="Normal 2 2" xfId="14"/>
    <cellStyle name="Normal 2 2 2" xfId="4"/>
    <cellStyle name="Normal 2 2 2 4" xfId="8"/>
    <cellStyle name="Normal 2 2 3" xfId="16"/>
    <cellStyle name="Normal 2 3" xfId="17"/>
    <cellStyle name="Normal 3" xfId="9"/>
    <cellStyle name="Normal 39" xfId="15"/>
    <cellStyle name="Normal 39 2" xfId="5"/>
    <cellStyle name="Normal 4" xfId="3"/>
    <cellStyle name="Normal 5" xfId="1"/>
    <cellStyle name="Normal_Biểu 5" xfId="11"/>
    <cellStyle name="Normal_mau bieu-12345" xfId="2"/>
    <cellStyle name="Normal_mau bieu-12345 2" xfId="10"/>
    <cellStyle name="Normal_mau bieu-12345 2 2" xfId="18"/>
    <cellStyle name="Normal_mau bieu-12345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4</xdr:row>
      <xdr:rowOff>9525</xdr:rowOff>
    </xdr:from>
    <xdr:to>
      <xdr:col>11</xdr:col>
      <xdr:colOff>209550</xdr:colOff>
      <xdr:row>4</xdr:row>
      <xdr:rowOff>9525</xdr:rowOff>
    </xdr:to>
    <xdr:cxnSp macro="">
      <xdr:nvCxnSpPr>
        <xdr:cNvPr id="3" name="Straight Connector 2"/>
        <xdr:cNvCxnSpPr/>
      </xdr:nvCxnSpPr>
      <xdr:spPr>
        <a:xfrm>
          <a:off x="3667125" y="819150"/>
          <a:ext cx="1733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59531</xdr:colOff>
      <xdr:row>2</xdr:row>
      <xdr:rowOff>35718</xdr:rowOff>
    </xdr:from>
    <xdr:to>
      <xdr:col>11</xdr:col>
      <xdr:colOff>345281</xdr:colOff>
      <xdr:row>2</xdr:row>
      <xdr:rowOff>35718</xdr:rowOff>
    </xdr:to>
    <xdr:cxnSp macro="">
      <xdr:nvCxnSpPr>
        <xdr:cNvPr id="3" name="Straight Connector 2"/>
        <xdr:cNvCxnSpPr/>
      </xdr:nvCxnSpPr>
      <xdr:spPr>
        <a:xfrm>
          <a:off x="5450205" y="883285"/>
          <a:ext cx="19907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219075</xdr:colOff>
      <xdr:row>4</xdr:row>
      <xdr:rowOff>0</xdr:rowOff>
    </xdr:from>
    <xdr:to>
      <xdr:col>15</xdr:col>
      <xdr:colOff>285750</xdr:colOff>
      <xdr:row>4</xdr:row>
      <xdr:rowOff>0</xdr:rowOff>
    </xdr:to>
    <xdr:cxnSp macro="">
      <xdr:nvCxnSpPr>
        <xdr:cNvPr id="3" name="Straight Connector 2"/>
        <xdr:cNvCxnSpPr/>
      </xdr:nvCxnSpPr>
      <xdr:spPr>
        <a:xfrm>
          <a:off x="5095875" y="817245"/>
          <a:ext cx="1847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4</xdr:row>
      <xdr:rowOff>9525</xdr:rowOff>
    </xdr:from>
    <xdr:to>
      <xdr:col>11</xdr:col>
      <xdr:colOff>285750</xdr:colOff>
      <xdr:row>4</xdr:row>
      <xdr:rowOff>9525</xdr:rowOff>
    </xdr:to>
    <xdr:cxnSp macro="">
      <xdr:nvCxnSpPr>
        <xdr:cNvPr id="4" name="Straight Connector 3"/>
        <xdr:cNvCxnSpPr/>
      </xdr:nvCxnSpPr>
      <xdr:spPr>
        <a:xfrm>
          <a:off x="4648200" y="838200"/>
          <a:ext cx="1666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.28515625" defaultRowHeight="15"/>
  <sheetData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428"/>
  <sheetViews>
    <sheetView view="pageBreakPreview" zoomScaleNormal="100" workbookViewId="0">
      <selection activeCell="O295" sqref="O295"/>
    </sheetView>
  </sheetViews>
  <sheetFormatPr defaultColWidth="8" defaultRowHeight="15"/>
  <cols>
    <col min="1" max="1" width="6" style="212" customWidth="1"/>
    <col min="2" max="2" width="35.5703125" style="213" customWidth="1"/>
    <col min="3" max="5" width="8" style="211" customWidth="1"/>
    <col min="6" max="6" width="6.5703125" style="214" customWidth="1"/>
    <col min="7" max="7" width="5.7109375" style="215" customWidth="1"/>
    <col min="8" max="11" width="5.85546875" style="215" hidden="1" customWidth="1"/>
    <col min="12" max="12" width="6.85546875" style="215" customWidth="1"/>
    <col min="13" max="15" width="8" style="211" customWidth="1"/>
    <col min="16" max="16" width="5.28515625" style="211" customWidth="1"/>
    <col min="17" max="17" width="6.85546875" style="211" customWidth="1"/>
    <col min="18" max="18" width="7.85546875" style="216" customWidth="1"/>
    <col min="19" max="19" width="7.140625" style="211" customWidth="1"/>
    <col min="20" max="22" width="8" style="211"/>
    <col min="23" max="16384" width="8" style="217"/>
  </cols>
  <sheetData>
    <row r="1" spans="1:22" s="195" customFormat="1" ht="17.25" customHeight="1">
      <c r="A1" s="218"/>
      <c r="B1" s="219"/>
      <c r="C1" s="220"/>
      <c r="D1" s="220"/>
      <c r="E1" s="220"/>
      <c r="F1" s="212"/>
      <c r="G1" s="212"/>
      <c r="H1" s="212"/>
      <c r="I1" s="212"/>
      <c r="J1" s="212"/>
      <c r="K1" s="212"/>
      <c r="L1" s="212"/>
      <c r="M1" s="220"/>
      <c r="N1" s="220"/>
      <c r="O1" s="220"/>
      <c r="P1" s="220"/>
      <c r="Q1" s="220"/>
      <c r="R1" s="220"/>
      <c r="S1" s="220"/>
      <c r="T1" s="220"/>
      <c r="U1" s="220"/>
      <c r="V1" s="220"/>
    </row>
    <row r="2" spans="1:22" s="195" customFormat="1" ht="12.75" customHeight="1">
      <c r="A2" s="396" t="s">
        <v>0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220"/>
      <c r="U2" s="220"/>
      <c r="V2" s="220"/>
    </row>
    <row r="3" spans="1:22" s="196" customFormat="1" ht="15" customHeight="1">
      <c r="A3" s="397" t="s">
        <v>1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221"/>
      <c r="U3" s="221"/>
      <c r="V3" s="221"/>
    </row>
    <row r="4" spans="1:22" s="196" customFormat="1" ht="18.75" customHeight="1">
      <c r="A4" s="398" t="s">
        <v>2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221"/>
      <c r="U4" s="221"/>
      <c r="V4" s="221"/>
    </row>
    <row r="5" spans="1:22" s="197" customFormat="1" ht="22.5" customHeight="1">
      <c r="A5" s="221"/>
      <c r="B5" s="222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66"/>
      <c r="T5" s="266"/>
      <c r="U5" s="266"/>
      <c r="V5" s="266"/>
    </row>
    <row r="6" spans="1:22" s="198" customFormat="1" ht="61.5" customHeight="1">
      <c r="A6" s="402" t="s">
        <v>3</v>
      </c>
      <c r="B6" s="403" t="s">
        <v>4</v>
      </c>
      <c r="C6" s="399" t="s">
        <v>5</v>
      </c>
      <c r="D6" s="400"/>
      <c r="E6" s="401"/>
      <c r="F6" s="399" t="s">
        <v>6</v>
      </c>
      <c r="G6" s="400"/>
      <c r="H6" s="400"/>
      <c r="I6" s="400"/>
      <c r="J6" s="400"/>
      <c r="K6" s="400"/>
      <c r="L6" s="401"/>
      <c r="M6" s="399" t="s">
        <v>7</v>
      </c>
      <c r="N6" s="400"/>
      <c r="O6" s="401"/>
      <c r="P6" s="399" t="s">
        <v>8</v>
      </c>
      <c r="Q6" s="400"/>
      <c r="R6" s="401"/>
      <c r="S6" s="417" t="s">
        <v>9</v>
      </c>
      <c r="T6" s="267"/>
      <c r="U6" s="267"/>
      <c r="V6" s="267"/>
    </row>
    <row r="7" spans="1:22" s="198" customFormat="1" ht="22.5" customHeight="1">
      <c r="A7" s="402"/>
      <c r="B7" s="404"/>
      <c r="C7" s="405" t="s">
        <v>10</v>
      </c>
      <c r="D7" s="405" t="s">
        <v>11</v>
      </c>
      <c r="E7" s="407" t="s">
        <v>12</v>
      </c>
      <c r="F7" s="405" t="s">
        <v>13</v>
      </c>
      <c r="G7" s="409" t="s">
        <v>11</v>
      </c>
      <c r="H7" s="224"/>
      <c r="I7" s="224"/>
      <c r="J7" s="224"/>
      <c r="K7" s="254"/>
      <c r="L7" s="411" t="s">
        <v>12</v>
      </c>
      <c r="M7" s="405" t="s">
        <v>10</v>
      </c>
      <c r="N7" s="405" t="s">
        <v>11</v>
      </c>
      <c r="O7" s="407" t="s">
        <v>12</v>
      </c>
      <c r="P7" s="405" t="s">
        <v>10</v>
      </c>
      <c r="Q7" s="405" t="s">
        <v>11</v>
      </c>
      <c r="R7" s="411" t="s">
        <v>12</v>
      </c>
      <c r="S7" s="418"/>
      <c r="T7" s="267"/>
      <c r="U7" s="267"/>
      <c r="V7" s="267"/>
    </row>
    <row r="8" spans="1:22" s="198" customFormat="1" ht="74.25" customHeight="1">
      <c r="A8" s="402"/>
      <c r="B8" s="404"/>
      <c r="C8" s="406"/>
      <c r="D8" s="406"/>
      <c r="E8" s="408"/>
      <c r="F8" s="406"/>
      <c r="G8" s="410"/>
      <c r="H8" s="225" t="s">
        <v>14</v>
      </c>
      <c r="I8" s="225" t="s">
        <v>15</v>
      </c>
      <c r="J8" s="225" t="s">
        <v>16</v>
      </c>
      <c r="K8" s="225" t="s">
        <v>17</v>
      </c>
      <c r="L8" s="412"/>
      <c r="M8" s="406"/>
      <c r="N8" s="406"/>
      <c r="O8" s="408"/>
      <c r="P8" s="406"/>
      <c r="Q8" s="406"/>
      <c r="R8" s="412"/>
      <c r="S8" s="418"/>
      <c r="T8" s="267"/>
      <c r="U8" s="267"/>
      <c r="V8" s="267"/>
    </row>
    <row r="9" spans="1:22" s="199" customFormat="1" ht="19.5" customHeight="1">
      <c r="A9" s="226">
        <v>1</v>
      </c>
      <c r="B9" s="227">
        <v>2</v>
      </c>
      <c r="C9" s="227">
        <v>9</v>
      </c>
      <c r="D9" s="227">
        <v>10</v>
      </c>
      <c r="E9" s="227">
        <v>11</v>
      </c>
      <c r="F9" s="227">
        <v>6</v>
      </c>
      <c r="G9" s="227">
        <v>7</v>
      </c>
      <c r="H9" s="227"/>
      <c r="I9" s="227"/>
      <c r="J9" s="227"/>
      <c r="K9" s="227"/>
      <c r="L9" s="227">
        <v>8</v>
      </c>
      <c r="M9" s="227">
        <v>9</v>
      </c>
      <c r="N9" s="227">
        <v>10</v>
      </c>
      <c r="O9" s="227">
        <v>11</v>
      </c>
      <c r="P9" s="227">
        <v>12</v>
      </c>
      <c r="Q9" s="227">
        <v>13</v>
      </c>
      <c r="R9" s="227">
        <v>14</v>
      </c>
      <c r="S9" s="227">
        <v>15</v>
      </c>
      <c r="T9" s="268"/>
      <c r="U9" s="268"/>
      <c r="V9" s="268"/>
    </row>
    <row r="10" spans="1:22" s="200" customFormat="1" ht="24" customHeight="1">
      <c r="A10" s="228"/>
      <c r="B10" s="229" t="s">
        <v>18</v>
      </c>
      <c r="C10" s="230">
        <f>C11+C249</f>
        <v>2453</v>
      </c>
      <c r="D10" s="230">
        <f t="shared" ref="D10:R10" si="0">D11+D249</f>
        <v>2266</v>
      </c>
      <c r="E10" s="230">
        <f t="shared" si="0"/>
        <v>187</v>
      </c>
      <c r="F10" s="230">
        <f t="shared" si="0"/>
        <v>2136</v>
      </c>
      <c r="G10" s="230">
        <f t="shared" si="0"/>
        <v>1953</v>
      </c>
      <c r="H10" s="230">
        <f t="shared" si="0"/>
        <v>730</v>
      </c>
      <c r="I10" s="230">
        <f t="shared" si="0"/>
        <v>775</v>
      </c>
      <c r="J10" s="230">
        <f t="shared" si="0"/>
        <v>401</v>
      </c>
      <c r="K10" s="230">
        <f t="shared" si="0"/>
        <v>90</v>
      </c>
      <c r="L10" s="230">
        <f t="shared" si="0"/>
        <v>183</v>
      </c>
      <c r="M10" s="230">
        <f t="shared" si="0"/>
        <v>2425</v>
      </c>
      <c r="N10" s="230">
        <f t="shared" si="0"/>
        <v>2238</v>
      </c>
      <c r="O10" s="230">
        <f t="shared" si="0"/>
        <v>187</v>
      </c>
      <c r="P10" s="230">
        <f t="shared" si="0"/>
        <v>-28</v>
      </c>
      <c r="Q10" s="230">
        <f t="shared" si="0"/>
        <v>-28</v>
      </c>
      <c r="R10" s="230">
        <f t="shared" si="0"/>
        <v>0</v>
      </c>
      <c r="S10" s="269"/>
      <c r="T10" s="270"/>
    </row>
    <row r="11" spans="1:22" s="200" customFormat="1" ht="22.5" customHeight="1">
      <c r="A11" s="228" t="s">
        <v>19</v>
      </c>
      <c r="B11" s="228" t="s">
        <v>20</v>
      </c>
      <c r="C11" s="230">
        <f>C12+C20+C34+C43+C53+C111+C128+C138+C145+C152+C162+C167+C174+C182+C196+C203+C214+C223+C231+C238+C247+C248</f>
        <v>1411</v>
      </c>
      <c r="D11" s="230">
        <f>D12+D20+D34+D43+D53+D111+D128+D138+D145+D152+D162+D167+D174+D182+D196+D203+D214+D223+D231+D238+D247+D248</f>
        <v>1272</v>
      </c>
      <c r="E11" s="230">
        <f>E12+E20+E34+E43+E53+E111+E128+E138+E145+E152+E162+E167+E174+E182+E196+E203+E214+E223+E231+E238+E247+E248</f>
        <v>139</v>
      </c>
      <c r="F11" s="230">
        <f>G11+L11</f>
        <v>1216</v>
      </c>
      <c r="G11" s="230">
        <f>G12+G20+G34+G43+G53+G111+G128+G138+G145+G152+G162+G167+G174+G182+G196+G203+G214+G223+G231+G238+G247+G248</f>
        <v>1081</v>
      </c>
      <c r="H11" s="230">
        <f t="shared" ref="H11:O11" si="1">H12+H20+H34+H43+H53+H111+H128+H138+H145+H152+H162+H167+H174+H182+H196+H203+H214+H223+H231+H238+H247+H248</f>
        <v>446</v>
      </c>
      <c r="I11" s="230">
        <f t="shared" si="1"/>
        <v>398</v>
      </c>
      <c r="J11" s="230">
        <f t="shared" si="1"/>
        <v>259</v>
      </c>
      <c r="K11" s="230">
        <f t="shared" si="1"/>
        <v>75</v>
      </c>
      <c r="L11" s="230">
        <f t="shared" si="1"/>
        <v>135</v>
      </c>
      <c r="M11" s="230">
        <f t="shared" si="1"/>
        <v>1395</v>
      </c>
      <c r="N11" s="230">
        <f t="shared" si="1"/>
        <v>1256</v>
      </c>
      <c r="O11" s="230">
        <f t="shared" si="1"/>
        <v>139</v>
      </c>
      <c r="P11" s="230">
        <f t="shared" ref="P11:P33" si="2">M11-C11</f>
        <v>-16</v>
      </c>
      <c r="Q11" s="230">
        <f t="shared" ref="Q11:Q33" si="3">N11-D11</f>
        <v>-16</v>
      </c>
      <c r="R11" s="230">
        <f t="shared" ref="R11:R33" si="4">O11-E11</f>
        <v>0</v>
      </c>
      <c r="S11" s="269"/>
      <c r="T11" s="270"/>
    </row>
    <row r="12" spans="1:22" s="200" customFormat="1" ht="36.75" customHeight="1">
      <c r="A12" s="228">
        <v>1</v>
      </c>
      <c r="B12" s="231" t="s">
        <v>21</v>
      </c>
      <c r="C12" s="230">
        <f>C13+C14</f>
        <v>50</v>
      </c>
      <c r="D12" s="230">
        <f>D13+D14</f>
        <v>37</v>
      </c>
      <c r="E12" s="230">
        <f>E13+E14</f>
        <v>13</v>
      </c>
      <c r="F12" s="230">
        <f t="shared" ref="F12:F19" si="5">G12+L12</f>
        <v>48</v>
      </c>
      <c r="G12" s="230">
        <f t="shared" ref="G12:O12" si="6">G13+G14</f>
        <v>35</v>
      </c>
      <c r="H12" s="230">
        <f t="shared" si="6"/>
        <v>20</v>
      </c>
      <c r="I12" s="230">
        <f t="shared" si="6"/>
        <v>9</v>
      </c>
      <c r="J12" s="230">
        <f t="shared" si="6"/>
        <v>4</v>
      </c>
      <c r="K12" s="230">
        <f t="shared" si="6"/>
        <v>0</v>
      </c>
      <c r="L12" s="230">
        <f t="shared" si="6"/>
        <v>13</v>
      </c>
      <c r="M12" s="230">
        <f t="shared" si="6"/>
        <v>49</v>
      </c>
      <c r="N12" s="230">
        <f t="shared" si="6"/>
        <v>36</v>
      </c>
      <c r="O12" s="230">
        <f t="shared" si="6"/>
        <v>13</v>
      </c>
      <c r="P12" s="230">
        <f t="shared" si="2"/>
        <v>-1</v>
      </c>
      <c r="Q12" s="230">
        <f t="shared" si="3"/>
        <v>-1</v>
      </c>
      <c r="R12" s="230">
        <f t="shared" si="4"/>
        <v>0</v>
      </c>
      <c r="S12" s="271"/>
      <c r="T12" s="270"/>
    </row>
    <row r="13" spans="1:22" s="201" customFormat="1" ht="30" customHeight="1">
      <c r="A13" s="232">
        <v>1.1000000000000001</v>
      </c>
      <c r="B13" s="233" t="s">
        <v>22</v>
      </c>
      <c r="C13" s="232">
        <f t="shared" ref="C13:C19" si="7">SUM(D13:E13)</f>
        <v>9</v>
      </c>
      <c r="D13" s="232">
        <v>9</v>
      </c>
      <c r="E13" s="232"/>
      <c r="F13" s="234">
        <f t="shared" si="5"/>
        <v>9</v>
      </c>
      <c r="G13" s="234">
        <f>SUM(H13:K13)</f>
        <v>9</v>
      </c>
      <c r="H13" s="232">
        <v>9</v>
      </c>
      <c r="I13" s="232"/>
      <c r="J13" s="232"/>
      <c r="K13" s="232"/>
      <c r="L13" s="232"/>
      <c r="M13" s="232">
        <f t="shared" ref="M13:M19" si="8">SUM(N13:O13)</f>
        <v>9</v>
      </c>
      <c r="N13" s="232">
        <v>9</v>
      </c>
      <c r="O13" s="232"/>
      <c r="P13" s="234">
        <f t="shared" si="2"/>
        <v>0</v>
      </c>
      <c r="Q13" s="234">
        <f t="shared" si="3"/>
        <v>0</v>
      </c>
      <c r="R13" s="234">
        <f t="shared" si="4"/>
        <v>0</v>
      </c>
      <c r="S13" s="272"/>
      <c r="T13" s="270"/>
    </row>
    <row r="14" spans="1:22" s="201" customFormat="1" ht="33" customHeight="1">
      <c r="A14" s="232">
        <v>1.2</v>
      </c>
      <c r="B14" s="233" t="s">
        <v>23</v>
      </c>
      <c r="C14" s="232">
        <f t="shared" si="7"/>
        <v>41</v>
      </c>
      <c r="D14" s="232">
        <v>28</v>
      </c>
      <c r="E14" s="232">
        <v>13</v>
      </c>
      <c r="F14" s="234">
        <f t="shared" si="5"/>
        <v>39</v>
      </c>
      <c r="G14" s="234">
        <v>26</v>
      </c>
      <c r="H14" s="232">
        <f>SUM(H15:H19)</f>
        <v>11</v>
      </c>
      <c r="I14" s="232">
        <f>SUM(I15:I19)</f>
        <v>9</v>
      </c>
      <c r="J14" s="232">
        <f>SUM(J15:J19)</f>
        <v>4</v>
      </c>
      <c r="K14" s="232">
        <f>SUM(K15:K19)</f>
        <v>0</v>
      </c>
      <c r="L14" s="232">
        <v>13</v>
      </c>
      <c r="M14" s="232">
        <f t="shared" si="8"/>
        <v>40</v>
      </c>
      <c r="N14" s="232">
        <v>27</v>
      </c>
      <c r="O14" s="232">
        <v>13</v>
      </c>
      <c r="P14" s="234">
        <f t="shared" si="2"/>
        <v>-1</v>
      </c>
      <c r="Q14" s="234">
        <f t="shared" si="3"/>
        <v>-1</v>
      </c>
      <c r="R14" s="234">
        <f t="shared" si="4"/>
        <v>0</v>
      </c>
      <c r="S14" s="273"/>
      <c r="T14" s="270"/>
    </row>
    <row r="15" spans="1:22" s="201" customFormat="1" ht="15" hidden="1" customHeight="1">
      <c r="A15" s="232"/>
      <c r="B15" s="233" t="s">
        <v>24</v>
      </c>
      <c r="C15" s="232">
        <f t="shared" si="7"/>
        <v>0</v>
      </c>
      <c r="D15" s="232"/>
      <c r="E15" s="232"/>
      <c r="F15" s="235">
        <f t="shared" si="5"/>
        <v>3</v>
      </c>
      <c r="G15" s="234">
        <v>3</v>
      </c>
      <c r="H15" s="232">
        <v>2</v>
      </c>
      <c r="I15" s="232"/>
      <c r="J15" s="232"/>
      <c r="K15" s="232"/>
      <c r="L15" s="232"/>
      <c r="M15" s="232">
        <f t="shared" si="8"/>
        <v>0</v>
      </c>
      <c r="N15" s="232"/>
      <c r="O15" s="232"/>
      <c r="P15" s="235">
        <f t="shared" si="2"/>
        <v>0</v>
      </c>
      <c r="Q15" s="235">
        <f t="shared" si="3"/>
        <v>0</v>
      </c>
      <c r="R15" s="235">
        <f t="shared" si="4"/>
        <v>0</v>
      </c>
      <c r="T15" s="270"/>
    </row>
    <row r="16" spans="1:22" s="202" customFormat="1" ht="21.75" hidden="1" customHeight="1">
      <c r="A16" s="232"/>
      <c r="B16" s="233" t="s">
        <v>25</v>
      </c>
      <c r="C16" s="232">
        <f t="shared" si="7"/>
        <v>0</v>
      </c>
      <c r="D16" s="236"/>
      <c r="E16" s="236"/>
      <c r="F16" s="235">
        <f t="shared" si="5"/>
        <v>4</v>
      </c>
      <c r="G16" s="234">
        <v>4</v>
      </c>
      <c r="H16" s="232">
        <v>2</v>
      </c>
      <c r="I16" s="232">
        <v>3</v>
      </c>
      <c r="J16" s="232"/>
      <c r="K16" s="232"/>
      <c r="L16" s="232"/>
      <c r="M16" s="232">
        <f t="shared" si="8"/>
        <v>0</v>
      </c>
      <c r="N16" s="236"/>
      <c r="O16" s="236"/>
      <c r="P16" s="235">
        <f t="shared" si="2"/>
        <v>0</v>
      </c>
      <c r="Q16" s="235">
        <f t="shared" si="3"/>
        <v>0</v>
      </c>
      <c r="R16" s="235">
        <f t="shared" si="4"/>
        <v>0</v>
      </c>
      <c r="T16" s="270"/>
    </row>
    <row r="17" spans="1:20" s="202" customFormat="1" ht="21.75" hidden="1" customHeight="1">
      <c r="A17" s="232"/>
      <c r="B17" s="233" t="s">
        <v>26</v>
      </c>
      <c r="C17" s="232">
        <f t="shared" si="7"/>
        <v>0</v>
      </c>
      <c r="D17" s="236"/>
      <c r="E17" s="236"/>
      <c r="F17" s="235">
        <f t="shared" si="5"/>
        <v>19</v>
      </c>
      <c r="G17" s="234">
        <v>6</v>
      </c>
      <c r="H17" s="232">
        <v>3</v>
      </c>
      <c r="I17" s="232"/>
      <c r="J17" s="232">
        <v>4</v>
      </c>
      <c r="K17" s="232"/>
      <c r="L17" s="232">
        <v>13</v>
      </c>
      <c r="M17" s="232">
        <f t="shared" si="8"/>
        <v>0</v>
      </c>
      <c r="N17" s="236"/>
      <c r="O17" s="236"/>
      <c r="P17" s="235">
        <f t="shared" si="2"/>
        <v>0</v>
      </c>
      <c r="Q17" s="235">
        <f t="shared" si="3"/>
        <v>0</v>
      </c>
      <c r="R17" s="235">
        <f t="shared" si="4"/>
        <v>0</v>
      </c>
      <c r="T17" s="270"/>
    </row>
    <row r="18" spans="1:20" s="202" customFormat="1" ht="21.75" hidden="1" customHeight="1">
      <c r="A18" s="232"/>
      <c r="B18" s="233" t="s">
        <v>27</v>
      </c>
      <c r="C18" s="232">
        <f t="shared" si="7"/>
        <v>8</v>
      </c>
      <c r="D18" s="236">
        <v>8</v>
      </c>
      <c r="E18" s="236"/>
      <c r="F18" s="235">
        <f t="shared" si="5"/>
        <v>6</v>
      </c>
      <c r="G18" s="234">
        <v>6</v>
      </c>
      <c r="H18" s="232">
        <v>3</v>
      </c>
      <c r="I18" s="232">
        <v>3</v>
      </c>
      <c r="J18" s="232"/>
      <c r="K18" s="232"/>
      <c r="L18" s="232"/>
      <c r="M18" s="232">
        <f t="shared" si="8"/>
        <v>8</v>
      </c>
      <c r="N18" s="236">
        <v>8</v>
      </c>
      <c r="O18" s="236"/>
      <c r="P18" s="235">
        <f t="shared" si="2"/>
        <v>0</v>
      </c>
      <c r="Q18" s="235">
        <f t="shared" si="3"/>
        <v>0</v>
      </c>
      <c r="R18" s="235">
        <f t="shared" si="4"/>
        <v>0</v>
      </c>
      <c r="T18" s="270"/>
    </row>
    <row r="19" spans="1:20" s="202" customFormat="1" ht="8.1" hidden="1" customHeight="1">
      <c r="A19" s="232"/>
      <c r="B19" s="233" t="s">
        <v>28</v>
      </c>
      <c r="C19" s="232">
        <f t="shared" si="7"/>
        <v>4</v>
      </c>
      <c r="D19" s="236">
        <v>4</v>
      </c>
      <c r="E19" s="236"/>
      <c r="F19" s="235">
        <f t="shared" si="5"/>
        <v>5</v>
      </c>
      <c r="G19" s="234">
        <v>5</v>
      </c>
      <c r="H19" s="232">
        <v>1</v>
      </c>
      <c r="I19" s="232">
        <v>3</v>
      </c>
      <c r="J19" s="232"/>
      <c r="K19" s="232"/>
      <c r="L19" s="232"/>
      <c r="M19" s="232">
        <f t="shared" si="8"/>
        <v>4</v>
      </c>
      <c r="N19" s="236">
        <v>4</v>
      </c>
      <c r="O19" s="236"/>
      <c r="P19" s="235">
        <f t="shared" si="2"/>
        <v>0</v>
      </c>
      <c r="Q19" s="235">
        <f t="shared" si="3"/>
        <v>0</v>
      </c>
      <c r="R19" s="235">
        <f t="shared" si="4"/>
        <v>0</v>
      </c>
      <c r="T19" s="270"/>
    </row>
    <row r="20" spans="1:20" s="200" customFormat="1" ht="32.1" customHeight="1">
      <c r="A20" s="228">
        <v>2</v>
      </c>
      <c r="B20" s="231" t="s">
        <v>29</v>
      </c>
      <c r="C20" s="230">
        <f>C21+C22</f>
        <v>66</v>
      </c>
      <c r="D20" s="230">
        <f>D21+D22</f>
        <v>57</v>
      </c>
      <c r="E20" s="230">
        <v>9</v>
      </c>
      <c r="F20" s="230">
        <f>F21+F22</f>
        <v>61</v>
      </c>
      <c r="G20" s="230">
        <f>G21+G22</f>
        <v>53</v>
      </c>
      <c r="H20" s="230">
        <f>H21+H22</f>
        <v>13</v>
      </c>
      <c r="I20" s="230">
        <f t="shared" ref="I20:N20" si="9">I21+I22</f>
        <v>62</v>
      </c>
      <c r="J20" s="230">
        <f t="shared" si="9"/>
        <v>53</v>
      </c>
      <c r="K20" s="230">
        <f t="shared" si="9"/>
        <v>9</v>
      </c>
      <c r="L20" s="230">
        <f t="shared" si="9"/>
        <v>8</v>
      </c>
      <c r="M20" s="230">
        <f t="shared" si="9"/>
        <v>65</v>
      </c>
      <c r="N20" s="230">
        <f t="shared" si="9"/>
        <v>56</v>
      </c>
      <c r="O20" s="230">
        <v>9</v>
      </c>
      <c r="P20" s="230">
        <f t="shared" si="2"/>
        <v>-1</v>
      </c>
      <c r="Q20" s="230">
        <f t="shared" si="3"/>
        <v>-1</v>
      </c>
      <c r="R20" s="230">
        <f t="shared" si="4"/>
        <v>0</v>
      </c>
      <c r="S20" s="271"/>
      <c r="T20" s="270"/>
    </row>
    <row r="21" spans="1:20" s="201" customFormat="1" ht="32.1" customHeight="1">
      <c r="A21" s="232">
        <v>1.2</v>
      </c>
      <c r="B21" s="237" t="s">
        <v>30</v>
      </c>
      <c r="C21" s="232">
        <f>SUM(D21:E21)</f>
        <v>4</v>
      </c>
      <c r="D21" s="232">
        <v>4</v>
      </c>
      <c r="E21" s="232"/>
      <c r="F21" s="234">
        <f>G21+L21</f>
        <v>4</v>
      </c>
      <c r="G21" s="234">
        <f>SUM(H21:K21)</f>
        <v>4</v>
      </c>
      <c r="H21" s="232">
        <v>4</v>
      </c>
      <c r="I21" s="232"/>
      <c r="J21" s="232"/>
      <c r="K21" s="232"/>
      <c r="L21" s="232"/>
      <c r="M21" s="232">
        <f>SUM(N21:O21)</f>
        <v>4</v>
      </c>
      <c r="N21" s="232">
        <v>4</v>
      </c>
      <c r="O21" s="232"/>
      <c r="P21" s="234">
        <f t="shared" si="2"/>
        <v>0</v>
      </c>
      <c r="Q21" s="234">
        <f t="shared" si="3"/>
        <v>0</v>
      </c>
      <c r="R21" s="234">
        <f t="shared" si="4"/>
        <v>0</v>
      </c>
      <c r="S21" s="272"/>
      <c r="T21" s="270"/>
    </row>
    <row r="22" spans="1:20" s="202" customFormat="1" ht="32.1" customHeight="1">
      <c r="A22" s="232">
        <v>1.2</v>
      </c>
      <c r="B22" s="233" t="s">
        <v>31</v>
      </c>
      <c r="C22" s="232">
        <f>SUM(D22:E22)</f>
        <v>62</v>
      </c>
      <c r="D22" s="238">
        <v>53</v>
      </c>
      <c r="E22" s="238">
        <v>9</v>
      </c>
      <c r="F22" s="234">
        <f>G22+L22</f>
        <v>57</v>
      </c>
      <c r="G22" s="234">
        <f t="shared" ref="G22:L22" si="10">SUM(G23:G33)</f>
        <v>49</v>
      </c>
      <c r="H22" s="234">
        <f t="shared" si="10"/>
        <v>9</v>
      </c>
      <c r="I22" s="234">
        <f t="shared" si="10"/>
        <v>62</v>
      </c>
      <c r="J22" s="234">
        <f t="shared" si="10"/>
        <v>53</v>
      </c>
      <c r="K22" s="234">
        <f t="shared" si="10"/>
        <v>9</v>
      </c>
      <c r="L22" s="234">
        <f t="shared" si="10"/>
        <v>8</v>
      </c>
      <c r="M22" s="232">
        <f>SUM(N22:O22)</f>
        <v>61</v>
      </c>
      <c r="N22" s="238">
        <v>52</v>
      </c>
      <c r="O22" s="238">
        <v>9</v>
      </c>
      <c r="P22" s="234">
        <f t="shared" si="2"/>
        <v>-1</v>
      </c>
      <c r="Q22" s="234">
        <f t="shared" si="3"/>
        <v>-1</v>
      </c>
      <c r="R22" s="234">
        <f t="shared" si="4"/>
        <v>0</v>
      </c>
      <c r="S22" s="274"/>
      <c r="T22" s="270"/>
    </row>
    <row r="23" spans="1:20" s="203" customFormat="1" ht="20.25" hidden="1" customHeight="1">
      <c r="A23" s="239"/>
      <c r="B23" s="240" t="s">
        <v>32</v>
      </c>
      <c r="C23" s="72">
        <v>5</v>
      </c>
      <c r="D23" s="241">
        <v>5</v>
      </c>
      <c r="E23" s="241">
        <v>0</v>
      </c>
      <c r="F23" s="72">
        <v>5</v>
      </c>
      <c r="G23" s="241">
        <v>5</v>
      </c>
      <c r="H23" s="241">
        <v>0</v>
      </c>
      <c r="I23" s="72">
        <v>5</v>
      </c>
      <c r="J23" s="72">
        <v>5</v>
      </c>
      <c r="K23" s="72">
        <v>0</v>
      </c>
      <c r="L23" s="239"/>
      <c r="M23" s="72">
        <v>5</v>
      </c>
      <c r="N23" s="241">
        <v>5</v>
      </c>
      <c r="O23" s="255"/>
      <c r="P23" s="235">
        <f t="shared" si="2"/>
        <v>0</v>
      </c>
      <c r="Q23" s="235">
        <f t="shared" si="3"/>
        <v>0</v>
      </c>
      <c r="R23" s="235">
        <f t="shared" si="4"/>
        <v>0</v>
      </c>
      <c r="T23" s="270"/>
    </row>
    <row r="24" spans="1:20" s="204" customFormat="1" ht="20.25" hidden="1" customHeight="1">
      <c r="A24" s="239"/>
      <c r="B24" s="242" t="s">
        <v>33</v>
      </c>
      <c r="C24" s="72">
        <v>5</v>
      </c>
      <c r="D24" s="241">
        <v>5</v>
      </c>
      <c r="E24" s="241">
        <v>0</v>
      </c>
      <c r="F24" s="72">
        <v>3</v>
      </c>
      <c r="G24" s="241">
        <v>3</v>
      </c>
      <c r="H24" s="241">
        <v>0</v>
      </c>
      <c r="I24" s="72">
        <v>5</v>
      </c>
      <c r="J24" s="72">
        <v>5</v>
      </c>
      <c r="K24" s="72">
        <v>0</v>
      </c>
      <c r="L24" s="239"/>
      <c r="M24" s="72">
        <v>5</v>
      </c>
      <c r="N24" s="241">
        <v>5</v>
      </c>
      <c r="O24" s="255"/>
      <c r="P24" s="235">
        <f t="shared" si="2"/>
        <v>0</v>
      </c>
      <c r="Q24" s="235">
        <f t="shared" si="3"/>
        <v>0</v>
      </c>
      <c r="R24" s="235">
        <f t="shared" si="4"/>
        <v>0</v>
      </c>
      <c r="T24" s="270"/>
    </row>
    <row r="25" spans="1:20" s="204" customFormat="1" ht="20.25" hidden="1" customHeight="1">
      <c r="A25" s="239"/>
      <c r="B25" s="243" t="s">
        <v>34</v>
      </c>
      <c r="C25" s="72">
        <v>5</v>
      </c>
      <c r="D25" s="241">
        <v>5</v>
      </c>
      <c r="E25" s="241">
        <v>0</v>
      </c>
      <c r="F25" s="72">
        <v>4</v>
      </c>
      <c r="G25" s="241">
        <v>4</v>
      </c>
      <c r="H25" s="241">
        <v>0</v>
      </c>
      <c r="I25" s="72">
        <v>5</v>
      </c>
      <c r="J25" s="72">
        <v>5</v>
      </c>
      <c r="K25" s="72">
        <v>0</v>
      </c>
      <c r="L25" s="239"/>
      <c r="M25" s="72">
        <v>5</v>
      </c>
      <c r="N25" s="241">
        <v>5</v>
      </c>
      <c r="O25" s="255"/>
      <c r="P25" s="235">
        <f t="shared" si="2"/>
        <v>0</v>
      </c>
      <c r="Q25" s="235">
        <f t="shared" si="3"/>
        <v>0</v>
      </c>
      <c r="R25" s="235">
        <f t="shared" si="4"/>
        <v>0</v>
      </c>
      <c r="T25" s="270"/>
    </row>
    <row r="26" spans="1:20" s="203" customFormat="1" ht="20.25" hidden="1" customHeight="1">
      <c r="A26" s="239"/>
      <c r="B26" s="243" t="s">
        <v>35</v>
      </c>
      <c r="C26" s="72">
        <v>5</v>
      </c>
      <c r="D26" s="241">
        <v>5</v>
      </c>
      <c r="E26" s="241">
        <v>0</v>
      </c>
      <c r="F26" s="72">
        <v>3</v>
      </c>
      <c r="G26" s="241">
        <v>3</v>
      </c>
      <c r="H26" s="241">
        <v>0</v>
      </c>
      <c r="I26" s="72">
        <v>5</v>
      </c>
      <c r="J26" s="72">
        <v>5</v>
      </c>
      <c r="K26" s="72">
        <v>0</v>
      </c>
      <c r="L26" s="239"/>
      <c r="M26" s="72">
        <v>5</v>
      </c>
      <c r="N26" s="241">
        <v>5</v>
      </c>
      <c r="O26" s="255"/>
      <c r="P26" s="235">
        <f t="shared" si="2"/>
        <v>0</v>
      </c>
      <c r="Q26" s="235">
        <f t="shared" si="3"/>
        <v>0</v>
      </c>
      <c r="R26" s="235">
        <f t="shared" si="4"/>
        <v>0</v>
      </c>
      <c r="T26" s="270"/>
    </row>
    <row r="27" spans="1:20" s="203" customFormat="1" ht="20.25" hidden="1" customHeight="1">
      <c r="A27" s="239"/>
      <c r="B27" s="243" t="s">
        <v>36</v>
      </c>
      <c r="C27" s="72">
        <v>5</v>
      </c>
      <c r="D27" s="241">
        <v>5</v>
      </c>
      <c r="E27" s="241">
        <v>0</v>
      </c>
      <c r="F27" s="72">
        <v>4</v>
      </c>
      <c r="G27" s="72">
        <v>4</v>
      </c>
      <c r="H27" s="241">
        <v>0</v>
      </c>
      <c r="I27" s="72">
        <v>5</v>
      </c>
      <c r="J27" s="72">
        <v>5</v>
      </c>
      <c r="K27" s="72">
        <v>0</v>
      </c>
      <c r="L27" s="239"/>
      <c r="M27" s="72">
        <v>5</v>
      </c>
      <c r="N27" s="241">
        <v>5</v>
      </c>
      <c r="O27" s="255"/>
      <c r="P27" s="235">
        <f t="shared" si="2"/>
        <v>0</v>
      </c>
      <c r="Q27" s="235">
        <f t="shared" si="3"/>
        <v>0</v>
      </c>
      <c r="R27" s="235">
        <f t="shared" si="4"/>
        <v>0</v>
      </c>
      <c r="T27" s="270"/>
    </row>
    <row r="28" spans="1:20" s="203" customFormat="1" ht="20.25" hidden="1" customHeight="1">
      <c r="A28" s="239"/>
      <c r="B28" s="243" t="s">
        <v>25</v>
      </c>
      <c r="C28" s="72">
        <v>5</v>
      </c>
      <c r="D28" s="241">
        <v>5</v>
      </c>
      <c r="E28" s="241">
        <v>0</v>
      </c>
      <c r="F28" s="72">
        <v>3</v>
      </c>
      <c r="G28" s="241">
        <v>3</v>
      </c>
      <c r="H28" s="241">
        <v>0</v>
      </c>
      <c r="I28" s="72">
        <v>5</v>
      </c>
      <c r="J28" s="72">
        <v>5</v>
      </c>
      <c r="K28" s="72">
        <v>0</v>
      </c>
      <c r="L28" s="256"/>
      <c r="M28" s="72">
        <v>5</v>
      </c>
      <c r="N28" s="241">
        <v>5</v>
      </c>
      <c r="O28" s="257"/>
      <c r="P28" s="235">
        <f t="shared" si="2"/>
        <v>0</v>
      </c>
      <c r="Q28" s="235">
        <f t="shared" si="3"/>
        <v>0</v>
      </c>
      <c r="R28" s="235">
        <f t="shared" si="4"/>
        <v>0</v>
      </c>
      <c r="T28" s="270"/>
    </row>
    <row r="29" spans="1:20" s="203" customFormat="1" ht="20.25" hidden="1" customHeight="1">
      <c r="A29" s="239"/>
      <c r="B29" s="243" t="s">
        <v>37</v>
      </c>
      <c r="C29" s="72">
        <v>5</v>
      </c>
      <c r="D29" s="241">
        <v>5</v>
      </c>
      <c r="E29" s="241">
        <v>0</v>
      </c>
      <c r="F29" s="72">
        <v>5</v>
      </c>
      <c r="G29" s="241">
        <v>5</v>
      </c>
      <c r="H29" s="241">
        <v>0</v>
      </c>
      <c r="I29" s="72">
        <v>5</v>
      </c>
      <c r="J29" s="72">
        <v>5</v>
      </c>
      <c r="K29" s="72">
        <v>0</v>
      </c>
      <c r="L29" s="258"/>
      <c r="M29" s="72">
        <v>5</v>
      </c>
      <c r="N29" s="241">
        <v>5</v>
      </c>
      <c r="O29" s="258"/>
      <c r="P29" s="235">
        <f t="shared" si="2"/>
        <v>0</v>
      </c>
      <c r="Q29" s="235">
        <f t="shared" si="3"/>
        <v>0</v>
      </c>
      <c r="R29" s="235">
        <f t="shared" si="4"/>
        <v>0</v>
      </c>
      <c r="T29" s="270"/>
    </row>
    <row r="30" spans="1:20" s="205" customFormat="1" ht="20.25" hidden="1" customHeight="1">
      <c r="A30" s="239"/>
      <c r="B30" s="243" t="s">
        <v>38</v>
      </c>
      <c r="C30" s="72">
        <v>6</v>
      </c>
      <c r="D30" s="241">
        <v>6</v>
      </c>
      <c r="E30" s="241">
        <v>0</v>
      </c>
      <c r="F30" s="72">
        <v>6</v>
      </c>
      <c r="G30" s="241">
        <v>6</v>
      </c>
      <c r="H30" s="241">
        <v>0</v>
      </c>
      <c r="I30" s="72">
        <v>6</v>
      </c>
      <c r="J30" s="72">
        <v>6</v>
      </c>
      <c r="K30" s="72">
        <v>0</v>
      </c>
      <c r="L30" s="259"/>
      <c r="M30" s="72">
        <v>5</v>
      </c>
      <c r="N30" s="241">
        <v>5</v>
      </c>
      <c r="O30" s="260"/>
      <c r="P30" s="235">
        <f t="shared" si="2"/>
        <v>-1</v>
      </c>
      <c r="Q30" s="235">
        <f t="shared" si="3"/>
        <v>-1</v>
      </c>
      <c r="R30" s="235">
        <f t="shared" si="4"/>
        <v>0</v>
      </c>
      <c r="T30" s="270"/>
    </row>
    <row r="31" spans="1:20" s="203" customFormat="1" ht="20.25" hidden="1" customHeight="1">
      <c r="A31" s="239"/>
      <c r="B31" s="243" t="s">
        <v>39</v>
      </c>
      <c r="C31" s="72">
        <v>14</v>
      </c>
      <c r="D31" s="241">
        <v>5</v>
      </c>
      <c r="E31" s="241">
        <v>9</v>
      </c>
      <c r="F31" s="72">
        <v>17</v>
      </c>
      <c r="G31" s="241">
        <v>8</v>
      </c>
      <c r="H31" s="241">
        <v>9</v>
      </c>
      <c r="I31" s="72">
        <v>14</v>
      </c>
      <c r="J31" s="72">
        <v>5</v>
      </c>
      <c r="K31" s="72">
        <v>9</v>
      </c>
      <c r="L31" s="258"/>
      <c r="M31" s="72">
        <v>14</v>
      </c>
      <c r="N31" s="241">
        <v>5</v>
      </c>
      <c r="O31" s="261"/>
      <c r="P31" s="235">
        <f t="shared" si="2"/>
        <v>0</v>
      </c>
      <c r="Q31" s="235">
        <f t="shared" si="3"/>
        <v>0</v>
      </c>
      <c r="R31" s="235">
        <f t="shared" si="4"/>
        <v>-9</v>
      </c>
      <c r="T31" s="270"/>
    </row>
    <row r="32" spans="1:20" s="203" customFormat="1" ht="20.25" hidden="1" customHeight="1">
      <c r="A32" s="239"/>
      <c r="B32" s="240" t="s">
        <v>40</v>
      </c>
      <c r="C32" s="72">
        <v>4</v>
      </c>
      <c r="D32" s="241">
        <v>4</v>
      </c>
      <c r="E32" s="241">
        <v>0</v>
      </c>
      <c r="F32" s="72">
        <v>5</v>
      </c>
      <c r="G32" s="241">
        <v>5</v>
      </c>
      <c r="H32" s="241">
        <v>0</v>
      </c>
      <c r="I32" s="72">
        <v>4</v>
      </c>
      <c r="J32" s="72">
        <v>4</v>
      </c>
      <c r="K32" s="72">
        <v>0</v>
      </c>
      <c r="L32" s="262"/>
      <c r="M32" s="72">
        <v>4</v>
      </c>
      <c r="N32" s="241">
        <v>4</v>
      </c>
      <c r="O32" s="263"/>
      <c r="P32" s="235">
        <f t="shared" si="2"/>
        <v>0</v>
      </c>
      <c r="Q32" s="235">
        <f t="shared" si="3"/>
        <v>0</v>
      </c>
      <c r="R32" s="235">
        <f t="shared" si="4"/>
        <v>0</v>
      </c>
      <c r="T32" s="270"/>
    </row>
    <row r="33" spans="1:20" s="203" customFormat="1" ht="20.25" hidden="1" customHeight="1">
      <c r="A33" s="239"/>
      <c r="B33" s="244" t="s">
        <v>41</v>
      </c>
      <c r="C33" s="245">
        <v>3</v>
      </c>
      <c r="D33" s="246">
        <v>3</v>
      </c>
      <c r="E33" s="246">
        <v>0</v>
      </c>
      <c r="F33" s="245">
        <v>3</v>
      </c>
      <c r="G33" s="246">
        <v>3</v>
      </c>
      <c r="H33" s="246">
        <v>0</v>
      </c>
      <c r="I33" s="245">
        <v>3</v>
      </c>
      <c r="J33" s="245">
        <v>3</v>
      </c>
      <c r="K33" s="245">
        <v>0</v>
      </c>
      <c r="L33" s="262">
        <v>8</v>
      </c>
      <c r="M33" s="245">
        <v>3</v>
      </c>
      <c r="N33" s="246">
        <v>3</v>
      </c>
      <c r="O33" s="263"/>
      <c r="P33" s="235">
        <f t="shared" si="2"/>
        <v>0</v>
      </c>
      <c r="Q33" s="235">
        <f t="shared" si="3"/>
        <v>0</v>
      </c>
      <c r="R33" s="235">
        <f t="shared" si="4"/>
        <v>0</v>
      </c>
      <c r="T33" s="270"/>
    </row>
    <row r="34" spans="1:20" s="206" customFormat="1" ht="33" customHeight="1">
      <c r="A34" s="228">
        <v>3</v>
      </c>
      <c r="B34" s="231" t="s">
        <v>42</v>
      </c>
      <c r="C34" s="247">
        <f t="shared" ref="C34:H34" si="11">SUM(C35:C42)</f>
        <v>51</v>
      </c>
      <c r="D34" s="247">
        <f t="shared" si="11"/>
        <v>48</v>
      </c>
      <c r="E34" s="247">
        <f t="shared" si="11"/>
        <v>3</v>
      </c>
      <c r="F34" s="247">
        <v>49</v>
      </c>
      <c r="G34" s="247">
        <v>46</v>
      </c>
      <c r="H34" s="247">
        <f t="shared" si="11"/>
        <v>20</v>
      </c>
      <c r="I34" s="247"/>
      <c r="J34" s="247">
        <f t="shared" ref="J34:O34" si="12">SUM(J35:J42)</f>
        <v>23</v>
      </c>
      <c r="K34" s="247">
        <f t="shared" si="12"/>
        <v>5</v>
      </c>
      <c r="L34" s="247">
        <f t="shared" si="12"/>
        <v>3</v>
      </c>
      <c r="M34" s="247">
        <f t="shared" si="12"/>
        <v>51</v>
      </c>
      <c r="N34" s="247">
        <f t="shared" si="12"/>
        <v>48</v>
      </c>
      <c r="O34" s="247">
        <f t="shared" si="12"/>
        <v>3</v>
      </c>
      <c r="P34" s="230">
        <f t="shared" ref="P34:P41" si="13">M34-C34</f>
        <v>0</v>
      </c>
      <c r="Q34" s="230">
        <f t="shared" ref="Q34:Q41" si="14">N34-D34</f>
        <v>0</v>
      </c>
      <c r="R34" s="230">
        <f t="shared" ref="R34:R41" si="15">O34-E34</f>
        <v>0</v>
      </c>
      <c r="S34" s="275"/>
      <c r="T34" s="270"/>
    </row>
    <row r="35" spans="1:20" s="203" customFormat="1" ht="15.75" hidden="1">
      <c r="A35" s="239">
        <v>1</v>
      </c>
      <c r="B35" s="248" t="s">
        <v>43</v>
      </c>
      <c r="C35" s="249">
        <f t="shared" ref="C35:C42" si="16">D35+E35</f>
        <v>4</v>
      </c>
      <c r="D35" s="249">
        <v>4</v>
      </c>
      <c r="E35" s="249"/>
      <c r="F35" s="249">
        <f t="shared" ref="F35:F43" si="17">G35+L35</f>
        <v>4</v>
      </c>
      <c r="G35" s="249">
        <f t="shared" ref="G35:G43" si="18">SUM(H35:K35)</f>
        <v>4</v>
      </c>
      <c r="H35" s="249">
        <v>4</v>
      </c>
      <c r="I35" s="249"/>
      <c r="J35" s="249"/>
      <c r="K35" s="249"/>
      <c r="L35" s="249"/>
      <c r="M35" s="264">
        <f t="shared" ref="M35:M42" si="19">N35+O35</f>
        <v>4</v>
      </c>
      <c r="N35" s="249">
        <v>4</v>
      </c>
      <c r="O35" s="249"/>
      <c r="P35" s="235">
        <f t="shared" si="13"/>
        <v>0</v>
      </c>
      <c r="Q35" s="235">
        <f t="shared" si="14"/>
        <v>0</v>
      </c>
      <c r="R35" s="235">
        <f t="shared" si="15"/>
        <v>0</v>
      </c>
      <c r="S35" s="263"/>
      <c r="T35" s="270"/>
    </row>
    <row r="36" spans="1:20" s="203" customFormat="1" ht="15.75" hidden="1">
      <c r="A36" s="239">
        <v>2</v>
      </c>
      <c r="B36" s="250" t="s">
        <v>44</v>
      </c>
      <c r="C36" s="249">
        <f t="shared" si="16"/>
        <v>11</v>
      </c>
      <c r="D36" s="249">
        <v>8</v>
      </c>
      <c r="E36" s="249">
        <v>3</v>
      </c>
      <c r="F36" s="249">
        <f t="shared" si="17"/>
        <v>11</v>
      </c>
      <c r="G36" s="249">
        <f t="shared" si="18"/>
        <v>8</v>
      </c>
      <c r="H36" s="249">
        <v>3</v>
      </c>
      <c r="I36" s="249"/>
      <c r="J36" s="249"/>
      <c r="K36" s="249">
        <v>5</v>
      </c>
      <c r="L36" s="249">
        <v>3</v>
      </c>
      <c r="M36" s="264">
        <f t="shared" si="19"/>
        <v>11</v>
      </c>
      <c r="N36" s="249">
        <v>8</v>
      </c>
      <c r="O36" s="249">
        <v>3</v>
      </c>
      <c r="P36" s="235">
        <f t="shared" si="13"/>
        <v>0</v>
      </c>
      <c r="Q36" s="235">
        <f t="shared" si="14"/>
        <v>0</v>
      </c>
      <c r="R36" s="235">
        <f t="shared" si="15"/>
        <v>0</v>
      </c>
      <c r="S36" s="263"/>
      <c r="T36" s="270"/>
    </row>
    <row r="37" spans="1:20" s="203" customFormat="1" ht="15.75" hidden="1">
      <c r="A37" s="239">
        <v>3</v>
      </c>
      <c r="B37" s="250" t="s">
        <v>25</v>
      </c>
      <c r="C37" s="249">
        <f t="shared" si="16"/>
        <v>6</v>
      </c>
      <c r="D37" s="249">
        <v>6</v>
      </c>
      <c r="E37" s="249"/>
      <c r="F37" s="249">
        <f t="shared" si="17"/>
        <v>6</v>
      </c>
      <c r="G37" s="249">
        <f t="shared" si="18"/>
        <v>6</v>
      </c>
      <c r="H37" s="249">
        <v>2</v>
      </c>
      <c r="I37" s="249"/>
      <c r="J37" s="249">
        <v>4</v>
      </c>
      <c r="K37" s="249"/>
      <c r="L37" s="249"/>
      <c r="M37" s="264">
        <f t="shared" si="19"/>
        <v>6</v>
      </c>
      <c r="N37" s="249">
        <v>6</v>
      </c>
      <c r="O37" s="249"/>
      <c r="P37" s="235">
        <f t="shared" si="13"/>
        <v>0</v>
      </c>
      <c r="Q37" s="235">
        <f t="shared" si="14"/>
        <v>0</v>
      </c>
      <c r="R37" s="235">
        <f t="shared" si="15"/>
        <v>0</v>
      </c>
      <c r="S37" s="263"/>
      <c r="T37" s="270"/>
    </row>
    <row r="38" spans="1:20" s="203" customFormat="1" ht="15.75" hidden="1">
      <c r="A38" s="239">
        <v>4</v>
      </c>
      <c r="B38" s="250" t="s">
        <v>45</v>
      </c>
      <c r="C38" s="249">
        <f t="shared" si="16"/>
        <v>8</v>
      </c>
      <c r="D38" s="249">
        <v>8</v>
      </c>
      <c r="E38" s="249"/>
      <c r="F38" s="249">
        <f t="shared" si="17"/>
        <v>8</v>
      </c>
      <c r="G38" s="249">
        <f t="shared" si="18"/>
        <v>8</v>
      </c>
      <c r="H38" s="249">
        <v>3</v>
      </c>
      <c r="I38" s="249"/>
      <c r="J38" s="249">
        <v>5</v>
      </c>
      <c r="K38" s="249"/>
      <c r="L38" s="249"/>
      <c r="M38" s="264">
        <f t="shared" si="19"/>
        <v>8</v>
      </c>
      <c r="N38" s="249">
        <v>8</v>
      </c>
      <c r="O38" s="249"/>
      <c r="P38" s="235">
        <f t="shared" si="13"/>
        <v>0</v>
      </c>
      <c r="Q38" s="235">
        <f t="shared" si="14"/>
        <v>0</v>
      </c>
      <c r="R38" s="235">
        <f t="shared" si="15"/>
        <v>0</v>
      </c>
      <c r="S38" s="263"/>
      <c r="T38" s="270"/>
    </row>
    <row r="39" spans="1:20" s="203" customFormat="1" ht="15.75" hidden="1">
      <c r="A39" s="239">
        <v>5</v>
      </c>
      <c r="B39" s="250" t="s">
        <v>46</v>
      </c>
      <c r="C39" s="249">
        <f t="shared" si="16"/>
        <v>5</v>
      </c>
      <c r="D39" s="249">
        <v>5</v>
      </c>
      <c r="E39" s="249"/>
      <c r="F39" s="249">
        <f t="shared" si="17"/>
        <v>5</v>
      </c>
      <c r="G39" s="249">
        <f t="shared" si="18"/>
        <v>5</v>
      </c>
      <c r="H39" s="249">
        <v>2</v>
      </c>
      <c r="I39" s="249"/>
      <c r="J39" s="249">
        <v>3</v>
      </c>
      <c r="K39" s="249"/>
      <c r="L39" s="249"/>
      <c r="M39" s="264">
        <f t="shared" si="19"/>
        <v>5</v>
      </c>
      <c r="N39" s="249">
        <v>5</v>
      </c>
      <c r="O39" s="249"/>
      <c r="P39" s="235">
        <f t="shared" si="13"/>
        <v>0</v>
      </c>
      <c r="Q39" s="235">
        <f t="shared" si="14"/>
        <v>0</v>
      </c>
      <c r="R39" s="235">
        <f t="shared" si="15"/>
        <v>0</v>
      </c>
      <c r="S39" s="263"/>
      <c r="T39" s="270"/>
    </row>
    <row r="40" spans="1:20" s="203" customFormat="1" ht="15.75" hidden="1">
      <c r="A40" s="239">
        <v>6</v>
      </c>
      <c r="B40" s="250" t="s">
        <v>47</v>
      </c>
      <c r="C40" s="249">
        <f t="shared" si="16"/>
        <v>6</v>
      </c>
      <c r="D40" s="249">
        <v>6</v>
      </c>
      <c r="E40" s="249"/>
      <c r="F40" s="249">
        <f t="shared" si="17"/>
        <v>6</v>
      </c>
      <c r="G40" s="249">
        <f t="shared" si="18"/>
        <v>6</v>
      </c>
      <c r="H40" s="249">
        <v>2</v>
      </c>
      <c r="I40" s="249"/>
      <c r="J40" s="249">
        <v>4</v>
      </c>
      <c r="K40" s="249"/>
      <c r="L40" s="249"/>
      <c r="M40" s="264">
        <f t="shared" si="19"/>
        <v>6</v>
      </c>
      <c r="N40" s="249">
        <v>6</v>
      </c>
      <c r="O40" s="249"/>
      <c r="P40" s="235">
        <f t="shared" si="13"/>
        <v>0</v>
      </c>
      <c r="Q40" s="235">
        <f t="shared" si="14"/>
        <v>0</v>
      </c>
      <c r="R40" s="235">
        <f t="shared" si="15"/>
        <v>0</v>
      </c>
      <c r="S40" s="263"/>
      <c r="T40" s="270"/>
    </row>
    <row r="41" spans="1:20" s="203" customFormat="1" ht="15.75" hidden="1">
      <c r="A41" s="239">
        <v>7</v>
      </c>
      <c r="B41" s="250" t="s">
        <v>48</v>
      </c>
      <c r="C41" s="249">
        <f t="shared" si="16"/>
        <v>5</v>
      </c>
      <c r="D41" s="249">
        <v>5</v>
      </c>
      <c r="E41" s="249"/>
      <c r="F41" s="249">
        <f t="shared" si="17"/>
        <v>5</v>
      </c>
      <c r="G41" s="249">
        <f t="shared" si="18"/>
        <v>5</v>
      </c>
      <c r="H41" s="249">
        <v>2</v>
      </c>
      <c r="I41" s="249"/>
      <c r="J41" s="249">
        <v>3</v>
      </c>
      <c r="K41" s="249"/>
      <c r="L41" s="249"/>
      <c r="M41" s="264">
        <f t="shared" si="19"/>
        <v>5</v>
      </c>
      <c r="N41" s="249">
        <v>5</v>
      </c>
      <c r="O41" s="249"/>
      <c r="P41" s="235">
        <f t="shared" si="13"/>
        <v>0</v>
      </c>
      <c r="Q41" s="235">
        <f t="shared" si="14"/>
        <v>0</v>
      </c>
      <c r="R41" s="235">
        <f t="shared" si="15"/>
        <v>0</v>
      </c>
      <c r="S41" s="263"/>
      <c r="T41" s="270"/>
    </row>
    <row r="42" spans="1:20" s="203" customFormat="1" ht="15.75" hidden="1">
      <c r="A42" s="239">
        <v>8</v>
      </c>
      <c r="B42" s="250" t="s">
        <v>49</v>
      </c>
      <c r="C42" s="249">
        <f t="shared" si="16"/>
        <v>6</v>
      </c>
      <c r="D42" s="249">
        <v>6</v>
      </c>
      <c r="E42" s="249"/>
      <c r="F42" s="249">
        <f t="shared" si="17"/>
        <v>6</v>
      </c>
      <c r="G42" s="249">
        <f t="shared" si="18"/>
        <v>6</v>
      </c>
      <c r="H42" s="249">
        <v>2</v>
      </c>
      <c r="I42" s="249"/>
      <c r="J42" s="249">
        <v>4</v>
      </c>
      <c r="K42" s="249"/>
      <c r="L42" s="249"/>
      <c r="M42" s="264">
        <f t="shared" si="19"/>
        <v>6</v>
      </c>
      <c r="N42" s="249">
        <v>6</v>
      </c>
      <c r="O42" s="249"/>
      <c r="P42" s="235"/>
      <c r="Q42" s="235"/>
      <c r="R42" s="235"/>
      <c r="S42" s="263"/>
      <c r="T42" s="270"/>
    </row>
    <row r="43" spans="1:20" s="206" customFormat="1" ht="21" customHeight="1">
      <c r="A43" s="228">
        <v>4</v>
      </c>
      <c r="B43" s="231" t="s">
        <v>50</v>
      </c>
      <c r="C43" s="228">
        <f>SUM(D43:E43)</f>
        <v>68</v>
      </c>
      <c r="D43" s="251">
        <v>65</v>
      </c>
      <c r="E43" s="251">
        <v>3</v>
      </c>
      <c r="F43" s="230">
        <f t="shared" si="17"/>
        <v>63</v>
      </c>
      <c r="G43" s="230">
        <f t="shared" si="18"/>
        <v>60</v>
      </c>
      <c r="H43" s="228">
        <f>SUM(H44:H52)</f>
        <v>25</v>
      </c>
      <c r="I43" s="228">
        <f>SUM(I44:I52)</f>
        <v>31</v>
      </c>
      <c r="J43" s="228">
        <f>SUM(J44:J52)</f>
        <v>3</v>
      </c>
      <c r="K43" s="228">
        <f>SUM(K44:K52)</f>
        <v>1</v>
      </c>
      <c r="L43" s="228">
        <f>SUM(L44:L52)</f>
        <v>3</v>
      </c>
      <c r="M43" s="228">
        <f>SUM(N43:O43)</f>
        <v>67</v>
      </c>
      <c r="N43" s="251">
        <v>64</v>
      </c>
      <c r="O43" s="251">
        <v>3</v>
      </c>
      <c r="P43" s="230">
        <f t="shared" ref="P43:P54" si="20">M43-C43</f>
        <v>-1</v>
      </c>
      <c r="Q43" s="230">
        <f t="shared" ref="Q43:Q71" si="21">N43-D43</f>
        <v>-1</v>
      </c>
      <c r="R43" s="230">
        <f t="shared" ref="R43:R71" si="22">O43-E43</f>
        <v>0</v>
      </c>
      <c r="S43" s="275"/>
      <c r="T43" s="270"/>
    </row>
    <row r="44" spans="1:20" s="203" customFormat="1" ht="15.75" hidden="1">
      <c r="A44" s="239">
        <v>1</v>
      </c>
      <c r="B44" s="252" t="s">
        <v>51</v>
      </c>
      <c r="C44" s="228">
        <v>5</v>
      </c>
      <c r="D44" s="228">
        <v>5</v>
      </c>
      <c r="E44" s="253">
        <v>0</v>
      </c>
      <c r="F44" s="239">
        <v>4</v>
      </c>
      <c r="G44" s="253">
        <v>4</v>
      </c>
      <c r="H44" s="239">
        <v>4</v>
      </c>
      <c r="I44" s="239">
        <v>0</v>
      </c>
      <c r="J44" s="239">
        <v>0</v>
      </c>
      <c r="K44" s="239">
        <v>0</v>
      </c>
      <c r="L44" s="239">
        <v>0</v>
      </c>
      <c r="M44" s="239">
        <v>4</v>
      </c>
      <c r="N44" s="239">
        <v>4</v>
      </c>
      <c r="O44" s="253">
        <v>0</v>
      </c>
      <c r="P44" s="235">
        <f t="shared" si="20"/>
        <v>-1</v>
      </c>
      <c r="Q44" s="235">
        <f t="shared" si="21"/>
        <v>-1</v>
      </c>
      <c r="R44" s="235">
        <f t="shared" si="22"/>
        <v>0</v>
      </c>
      <c r="S44" s="263"/>
      <c r="T44" s="270"/>
    </row>
    <row r="45" spans="1:20" s="203" customFormat="1" ht="15.75" hidden="1">
      <c r="A45" s="239">
        <v>2</v>
      </c>
      <c r="B45" s="252" t="s">
        <v>52</v>
      </c>
      <c r="C45" s="239">
        <v>7</v>
      </c>
      <c r="D45" s="239">
        <v>7</v>
      </c>
      <c r="E45" s="253">
        <v>0</v>
      </c>
      <c r="F45" s="239">
        <v>6</v>
      </c>
      <c r="G45" s="253">
        <v>6</v>
      </c>
      <c r="H45" s="239">
        <v>2</v>
      </c>
      <c r="I45" s="239">
        <v>4</v>
      </c>
      <c r="J45" s="239">
        <v>0</v>
      </c>
      <c r="K45" s="239">
        <v>0</v>
      </c>
      <c r="L45" s="239">
        <v>0</v>
      </c>
      <c r="M45" s="239">
        <v>8</v>
      </c>
      <c r="N45" s="239">
        <v>8</v>
      </c>
      <c r="O45" s="253">
        <v>0</v>
      </c>
      <c r="P45" s="235">
        <f t="shared" si="20"/>
        <v>1</v>
      </c>
      <c r="Q45" s="235">
        <f t="shared" si="21"/>
        <v>1</v>
      </c>
      <c r="R45" s="235">
        <f t="shared" si="22"/>
        <v>0</v>
      </c>
      <c r="S45" s="263"/>
      <c r="T45" s="270"/>
    </row>
    <row r="46" spans="1:20" s="203" customFormat="1" ht="15.75" hidden="1">
      <c r="A46" s="239">
        <v>3</v>
      </c>
      <c r="B46" s="252" t="s">
        <v>53</v>
      </c>
      <c r="C46" s="239">
        <v>7</v>
      </c>
      <c r="D46" s="239">
        <v>7</v>
      </c>
      <c r="E46" s="253">
        <v>0</v>
      </c>
      <c r="F46" s="239">
        <v>6</v>
      </c>
      <c r="G46" s="253">
        <v>6</v>
      </c>
      <c r="H46" s="239">
        <v>3</v>
      </c>
      <c r="I46" s="239">
        <v>3</v>
      </c>
      <c r="J46" s="239">
        <v>0</v>
      </c>
      <c r="K46" s="239">
        <v>0</v>
      </c>
      <c r="L46" s="239">
        <v>0</v>
      </c>
      <c r="M46" s="239">
        <v>8</v>
      </c>
      <c r="N46" s="239">
        <v>8</v>
      </c>
      <c r="O46" s="253">
        <v>0</v>
      </c>
      <c r="P46" s="235">
        <f t="shared" si="20"/>
        <v>1</v>
      </c>
      <c r="Q46" s="235">
        <f t="shared" si="21"/>
        <v>1</v>
      </c>
      <c r="R46" s="235">
        <f t="shared" si="22"/>
        <v>0</v>
      </c>
      <c r="S46" s="263"/>
      <c r="T46" s="270"/>
    </row>
    <row r="47" spans="1:20" s="203" customFormat="1" ht="15.75" hidden="1">
      <c r="A47" s="239">
        <v>4</v>
      </c>
      <c r="B47" s="252" t="s">
        <v>54</v>
      </c>
      <c r="C47" s="239">
        <v>8</v>
      </c>
      <c r="D47" s="239">
        <v>8</v>
      </c>
      <c r="E47" s="253">
        <v>0</v>
      </c>
      <c r="F47" s="239">
        <v>8</v>
      </c>
      <c r="G47" s="253">
        <v>8</v>
      </c>
      <c r="H47" s="239">
        <v>3</v>
      </c>
      <c r="I47" s="239">
        <v>5</v>
      </c>
      <c r="J47" s="239">
        <v>0</v>
      </c>
      <c r="K47" s="239">
        <v>0</v>
      </c>
      <c r="L47" s="239">
        <v>0</v>
      </c>
      <c r="M47" s="239">
        <v>8</v>
      </c>
      <c r="N47" s="239">
        <v>8</v>
      </c>
      <c r="O47" s="253">
        <v>0</v>
      </c>
      <c r="P47" s="235">
        <f t="shared" si="20"/>
        <v>0</v>
      </c>
      <c r="Q47" s="235">
        <f t="shared" si="21"/>
        <v>0</v>
      </c>
      <c r="R47" s="235">
        <f t="shared" si="22"/>
        <v>0</v>
      </c>
      <c r="S47" s="263"/>
      <c r="T47" s="270"/>
    </row>
    <row r="48" spans="1:20" s="203" customFormat="1" ht="15.75" hidden="1">
      <c r="A48" s="239">
        <v>5</v>
      </c>
      <c r="B48" s="252" t="s">
        <v>55</v>
      </c>
      <c r="C48" s="239">
        <v>8</v>
      </c>
      <c r="D48" s="239">
        <v>8</v>
      </c>
      <c r="E48" s="253">
        <v>0</v>
      </c>
      <c r="F48" s="239">
        <v>8</v>
      </c>
      <c r="G48" s="253">
        <v>8</v>
      </c>
      <c r="H48" s="239">
        <v>3</v>
      </c>
      <c r="I48" s="239">
        <v>5</v>
      </c>
      <c r="J48" s="239">
        <v>0</v>
      </c>
      <c r="K48" s="239">
        <v>0</v>
      </c>
      <c r="L48" s="239">
        <v>0</v>
      </c>
      <c r="M48" s="239">
        <v>8</v>
      </c>
      <c r="N48" s="239">
        <v>8</v>
      </c>
      <c r="O48" s="253">
        <v>0</v>
      </c>
      <c r="P48" s="235">
        <f t="shared" si="20"/>
        <v>0</v>
      </c>
      <c r="Q48" s="235">
        <f t="shared" si="21"/>
        <v>0</v>
      </c>
      <c r="R48" s="235">
        <f t="shared" si="22"/>
        <v>0</v>
      </c>
      <c r="S48" s="263"/>
      <c r="T48" s="270"/>
    </row>
    <row r="49" spans="1:20" s="203" customFormat="1" ht="15.75" hidden="1">
      <c r="A49" s="239">
        <v>6</v>
      </c>
      <c r="B49" s="252" t="s">
        <v>56</v>
      </c>
      <c r="C49" s="239">
        <v>5</v>
      </c>
      <c r="D49" s="239">
        <v>5</v>
      </c>
      <c r="E49" s="253">
        <v>0</v>
      </c>
      <c r="F49" s="239">
        <v>4</v>
      </c>
      <c r="G49" s="253">
        <v>4</v>
      </c>
      <c r="H49" s="239">
        <v>2</v>
      </c>
      <c r="I49" s="239">
        <v>2</v>
      </c>
      <c r="J49" s="239">
        <v>0</v>
      </c>
      <c r="K49" s="239">
        <v>0</v>
      </c>
      <c r="L49" s="239">
        <v>0</v>
      </c>
      <c r="M49" s="413">
        <v>15</v>
      </c>
      <c r="N49" s="413">
        <v>15</v>
      </c>
      <c r="O49" s="415">
        <v>0</v>
      </c>
      <c r="P49" s="235">
        <f t="shared" si="20"/>
        <v>10</v>
      </c>
      <c r="Q49" s="235">
        <f t="shared" si="21"/>
        <v>10</v>
      </c>
      <c r="R49" s="235">
        <f t="shared" si="22"/>
        <v>0</v>
      </c>
      <c r="S49" s="263"/>
      <c r="T49" s="270"/>
    </row>
    <row r="50" spans="1:20" s="203" customFormat="1" ht="15.75" hidden="1">
      <c r="A50" s="239">
        <v>7</v>
      </c>
      <c r="B50" s="252" t="s">
        <v>57</v>
      </c>
      <c r="C50" s="239">
        <v>11</v>
      </c>
      <c r="D50" s="239">
        <v>11</v>
      </c>
      <c r="E50" s="253">
        <v>0</v>
      </c>
      <c r="F50" s="239">
        <v>10</v>
      </c>
      <c r="G50" s="253">
        <v>10</v>
      </c>
      <c r="H50" s="239">
        <v>3</v>
      </c>
      <c r="I50" s="239">
        <v>7</v>
      </c>
      <c r="J50" s="239">
        <v>0</v>
      </c>
      <c r="K50" s="239">
        <v>0</v>
      </c>
      <c r="L50" s="239">
        <v>0</v>
      </c>
      <c r="M50" s="414"/>
      <c r="N50" s="414"/>
      <c r="O50" s="416"/>
      <c r="P50" s="235">
        <f t="shared" si="20"/>
        <v>-11</v>
      </c>
      <c r="Q50" s="235">
        <f t="shared" si="21"/>
        <v>-11</v>
      </c>
      <c r="R50" s="235">
        <f t="shared" si="22"/>
        <v>0</v>
      </c>
      <c r="S50" s="263"/>
      <c r="T50" s="270"/>
    </row>
    <row r="51" spans="1:20" s="203" customFormat="1" ht="15.75" hidden="1">
      <c r="A51" s="239">
        <v>8</v>
      </c>
      <c r="B51" s="252" t="s">
        <v>58</v>
      </c>
      <c r="C51" s="239">
        <v>7</v>
      </c>
      <c r="D51" s="239">
        <v>7</v>
      </c>
      <c r="E51" s="253">
        <v>0</v>
      </c>
      <c r="F51" s="239">
        <v>7</v>
      </c>
      <c r="G51" s="253">
        <v>7</v>
      </c>
      <c r="H51" s="239">
        <v>2</v>
      </c>
      <c r="I51" s="239">
        <v>5</v>
      </c>
      <c r="J51" s="239">
        <v>0</v>
      </c>
      <c r="K51" s="239">
        <v>0</v>
      </c>
      <c r="L51" s="239">
        <v>0</v>
      </c>
      <c r="M51" s="239">
        <v>8</v>
      </c>
      <c r="N51" s="239">
        <v>8</v>
      </c>
      <c r="O51" s="253">
        <v>0</v>
      </c>
      <c r="P51" s="235">
        <f t="shared" si="20"/>
        <v>1</v>
      </c>
      <c r="Q51" s="235">
        <f t="shared" si="21"/>
        <v>1</v>
      </c>
      <c r="R51" s="235">
        <f t="shared" si="22"/>
        <v>0</v>
      </c>
      <c r="S51" s="263"/>
      <c r="T51" s="270"/>
    </row>
    <row r="52" spans="1:20" s="203" customFormat="1" ht="15.75" hidden="1">
      <c r="A52" s="239">
        <v>9</v>
      </c>
      <c r="B52" s="252" t="s">
        <v>44</v>
      </c>
      <c r="C52" s="239">
        <v>10</v>
      </c>
      <c r="D52" s="239">
        <v>7</v>
      </c>
      <c r="E52" s="253">
        <v>3</v>
      </c>
      <c r="F52" s="239">
        <v>10</v>
      </c>
      <c r="G52" s="253">
        <v>7</v>
      </c>
      <c r="H52" s="239">
        <v>3</v>
      </c>
      <c r="I52" s="239">
        <v>0</v>
      </c>
      <c r="J52" s="239">
        <v>3</v>
      </c>
      <c r="K52" s="239">
        <v>1</v>
      </c>
      <c r="L52" s="239">
        <v>3</v>
      </c>
      <c r="M52" s="239">
        <v>9</v>
      </c>
      <c r="N52" s="239">
        <v>6</v>
      </c>
      <c r="O52" s="253">
        <v>3</v>
      </c>
      <c r="P52" s="235">
        <f t="shared" si="20"/>
        <v>-1</v>
      </c>
      <c r="Q52" s="235">
        <f t="shared" si="21"/>
        <v>-1</v>
      </c>
      <c r="R52" s="235">
        <f t="shared" si="22"/>
        <v>0</v>
      </c>
      <c r="S52" s="263"/>
      <c r="T52" s="270"/>
    </row>
    <row r="53" spans="1:20" s="207" customFormat="1" ht="34.5" customHeight="1">
      <c r="A53" s="228">
        <v>5</v>
      </c>
      <c r="B53" s="231" t="s">
        <v>59</v>
      </c>
      <c r="C53" s="228">
        <f>C54+C61+C67+C72+C77+C82+C101+C107</f>
        <v>446</v>
      </c>
      <c r="D53" s="228">
        <f>D54+D61+D67+D72+D77+D82+D101+D107</f>
        <v>394</v>
      </c>
      <c r="E53" s="228">
        <f>E54+E61+E67+E72+E77+E82+E101+E107</f>
        <v>52</v>
      </c>
      <c r="F53" s="230">
        <f t="shared" ref="F53:F60" si="23">G53+L53</f>
        <v>337</v>
      </c>
      <c r="G53" s="230">
        <f>G54+G61+G67+G72+G77+G82+G101+G107</f>
        <v>286</v>
      </c>
      <c r="H53" s="228">
        <f t="shared" ref="H53:O53" si="24">H54+H61+H67+H72+H77+H82+H101+H107</f>
        <v>106</v>
      </c>
      <c r="I53" s="228">
        <f t="shared" si="24"/>
        <v>139</v>
      </c>
      <c r="J53" s="228">
        <f t="shared" si="24"/>
        <v>35</v>
      </c>
      <c r="K53" s="228">
        <f t="shared" si="24"/>
        <v>6</v>
      </c>
      <c r="L53" s="228">
        <f t="shared" si="24"/>
        <v>51</v>
      </c>
      <c r="M53" s="228">
        <f t="shared" si="24"/>
        <v>441</v>
      </c>
      <c r="N53" s="228">
        <f t="shared" si="24"/>
        <v>389</v>
      </c>
      <c r="O53" s="228">
        <f t="shared" si="24"/>
        <v>52</v>
      </c>
      <c r="P53" s="230">
        <f t="shared" si="20"/>
        <v>-5</v>
      </c>
      <c r="Q53" s="230">
        <f t="shared" si="21"/>
        <v>-5</v>
      </c>
      <c r="R53" s="230">
        <f t="shared" si="22"/>
        <v>0</v>
      </c>
      <c r="S53" s="276"/>
      <c r="T53" s="270"/>
    </row>
    <row r="54" spans="1:20" s="202" customFormat="1" ht="29.1" customHeight="1">
      <c r="A54" s="232">
        <v>5.0999999999999996</v>
      </c>
      <c r="B54" s="233" t="s">
        <v>60</v>
      </c>
      <c r="C54" s="232">
        <f>SUM(D54:E54)</f>
        <v>45</v>
      </c>
      <c r="D54" s="232">
        <v>42</v>
      </c>
      <c r="E54" s="232">
        <v>3</v>
      </c>
      <c r="F54" s="234">
        <f t="shared" si="23"/>
        <v>34</v>
      </c>
      <c r="G54" s="234">
        <f t="shared" ref="G54:G60" si="25">SUM(H54:K54)</f>
        <v>31</v>
      </c>
      <c r="H54" s="232">
        <f>SUM(H55:H60)</f>
        <v>16</v>
      </c>
      <c r="I54" s="232">
        <f>SUM(I55:I60)</f>
        <v>0</v>
      </c>
      <c r="J54" s="232">
        <f>SUM(J55:J60)</f>
        <v>14</v>
      </c>
      <c r="K54" s="232">
        <f>SUM(K55:K60)</f>
        <v>1</v>
      </c>
      <c r="L54" s="232">
        <f>SUM(L55:L60)</f>
        <v>3</v>
      </c>
      <c r="M54" s="232">
        <v>44</v>
      </c>
      <c r="N54" s="232">
        <v>41</v>
      </c>
      <c r="O54" s="232">
        <v>3</v>
      </c>
      <c r="P54" s="234">
        <f t="shared" si="20"/>
        <v>-1</v>
      </c>
      <c r="Q54" s="234">
        <f t="shared" si="21"/>
        <v>-1</v>
      </c>
      <c r="R54" s="234">
        <f t="shared" si="22"/>
        <v>0</v>
      </c>
      <c r="S54" s="274"/>
      <c r="T54" s="270"/>
    </row>
    <row r="55" spans="1:20" s="202" customFormat="1" ht="15.95" hidden="1" customHeight="1">
      <c r="A55" s="393" t="s">
        <v>61</v>
      </c>
      <c r="B55" s="233" t="s">
        <v>43</v>
      </c>
      <c r="C55" s="239">
        <f t="shared" ref="C55:C60" si="26">D55+E55</f>
        <v>4</v>
      </c>
      <c r="D55" s="239">
        <v>4</v>
      </c>
      <c r="E55" s="239">
        <v>0</v>
      </c>
      <c r="F55" s="239">
        <f t="shared" si="23"/>
        <v>4</v>
      </c>
      <c r="G55" s="239">
        <f t="shared" si="25"/>
        <v>4</v>
      </c>
      <c r="H55" s="239">
        <v>4</v>
      </c>
      <c r="I55" s="239">
        <v>0</v>
      </c>
      <c r="J55" s="239">
        <v>0</v>
      </c>
      <c r="K55" s="239">
        <v>0</v>
      </c>
      <c r="L55" s="239">
        <v>0</v>
      </c>
      <c r="M55" s="239">
        <f t="shared" ref="M55:M60" si="27">N55+O55</f>
        <v>4</v>
      </c>
      <c r="N55" s="239">
        <v>4</v>
      </c>
      <c r="O55" s="239">
        <v>0</v>
      </c>
      <c r="P55" s="234">
        <f t="shared" ref="P55:P60" si="28">L55-C55</f>
        <v>-4</v>
      </c>
      <c r="Q55" s="234">
        <f t="shared" si="21"/>
        <v>0</v>
      </c>
      <c r="R55" s="234">
        <f t="shared" si="22"/>
        <v>0</v>
      </c>
      <c r="S55" s="274"/>
      <c r="T55" s="270"/>
    </row>
    <row r="56" spans="1:20" s="202" customFormat="1" ht="14.25" hidden="1" customHeight="1">
      <c r="A56" s="393" t="s">
        <v>62</v>
      </c>
      <c r="B56" s="233" t="s">
        <v>58</v>
      </c>
      <c r="C56" s="239">
        <f t="shared" si="26"/>
        <v>5</v>
      </c>
      <c r="D56" s="239">
        <v>5</v>
      </c>
      <c r="E56" s="239">
        <v>0</v>
      </c>
      <c r="F56" s="239">
        <f t="shared" si="23"/>
        <v>4</v>
      </c>
      <c r="G56" s="239">
        <f t="shared" si="25"/>
        <v>4</v>
      </c>
      <c r="H56" s="239">
        <v>2</v>
      </c>
      <c r="I56" s="239">
        <v>0</v>
      </c>
      <c r="J56" s="239">
        <v>2</v>
      </c>
      <c r="K56" s="239">
        <v>0</v>
      </c>
      <c r="L56" s="239">
        <v>0</v>
      </c>
      <c r="M56" s="239">
        <f t="shared" si="27"/>
        <v>5</v>
      </c>
      <c r="N56" s="239">
        <v>5</v>
      </c>
      <c r="O56" s="239"/>
      <c r="P56" s="234">
        <f t="shared" si="28"/>
        <v>-5</v>
      </c>
      <c r="Q56" s="234">
        <f t="shared" si="21"/>
        <v>0</v>
      </c>
      <c r="R56" s="234">
        <f t="shared" si="22"/>
        <v>0</v>
      </c>
      <c r="S56" s="274"/>
      <c r="T56" s="270"/>
    </row>
    <row r="57" spans="1:20" s="202" customFormat="1" ht="15.75" hidden="1">
      <c r="A57" s="393" t="s">
        <v>63</v>
      </c>
      <c r="B57" s="233" t="s">
        <v>64</v>
      </c>
      <c r="C57" s="239">
        <f t="shared" si="26"/>
        <v>11</v>
      </c>
      <c r="D57" s="239">
        <v>8</v>
      </c>
      <c r="E57" s="239">
        <v>3</v>
      </c>
      <c r="F57" s="239">
        <f t="shared" si="23"/>
        <v>10</v>
      </c>
      <c r="G57" s="239">
        <f t="shared" si="25"/>
        <v>7</v>
      </c>
      <c r="H57" s="239">
        <v>3</v>
      </c>
      <c r="I57" s="239">
        <v>0</v>
      </c>
      <c r="J57" s="239">
        <v>3</v>
      </c>
      <c r="K57" s="239">
        <v>1</v>
      </c>
      <c r="L57" s="239">
        <v>3</v>
      </c>
      <c r="M57" s="239">
        <f t="shared" si="27"/>
        <v>11</v>
      </c>
      <c r="N57" s="239">
        <v>8</v>
      </c>
      <c r="O57" s="239">
        <v>3</v>
      </c>
      <c r="P57" s="234">
        <f t="shared" si="28"/>
        <v>-8</v>
      </c>
      <c r="Q57" s="234">
        <f t="shared" si="21"/>
        <v>0</v>
      </c>
      <c r="R57" s="234">
        <f t="shared" si="22"/>
        <v>0</v>
      </c>
      <c r="S57" s="274"/>
      <c r="T57" s="270"/>
    </row>
    <row r="58" spans="1:20" s="202" customFormat="1" ht="15.75" hidden="1">
      <c r="A58" s="393" t="s">
        <v>65</v>
      </c>
      <c r="B58" s="233" t="s">
        <v>66</v>
      </c>
      <c r="C58" s="239">
        <f t="shared" si="26"/>
        <v>12</v>
      </c>
      <c r="D58" s="239">
        <v>12</v>
      </c>
      <c r="E58" s="239"/>
      <c r="F58" s="239">
        <f t="shared" si="23"/>
        <v>8</v>
      </c>
      <c r="G58" s="239">
        <f t="shared" si="25"/>
        <v>8</v>
      </c>
      <c r="H58" s="239">
        <v>3</v>
      </c>
      <c r="I58" s="239"/>
      <c r="J58" s="239">
        <v>5</v>
      </c>
      <c r="K58" s="239"/>
      <c r="L58" s="239"/>
      <c r="M58" s="239">
        <f t="shared" si="27"/>
        <v>12</v>
      </c>
      <c r="N58" s="239">
        <v>12</v>
      </c>
      <c r="O58" s="239"/>
      <c r="P58" s="234">
        <f t="shared" si="28"/>
        <v>-12</v>
      </c>
      <c r="Q58" s="234">
        <f t="shared" si="21"/>
        <v>0</v>
      </c>
      <c r="R58" s="234">
        <f t="shared" si="22"/>
        <v>0</v>
      </c>
      <c r="S58" s="274"/>
      <c r="T58" s="270"/>
    </row>
    <row r="59" spans="1:20" s="202" customFormat="1" ht="15.75" hidden="1">
      <c r="A59" s="393" t="s">
        <v>67</v>
      </c>
      <c r="B59" s="233" t="s">
        <v>68</v>
      </c>
      <c r="C59" s="239">
        <f t="shared" si="26"/>
        <v>6</v>
      </c>
      <c r="D59" s="239">
        <v>6</v>
      </c>
      <c r="E59" s="239"/>
      <c r="F59" s="239">
        <f t="shared" si="23"/>
        <v>4</v>
      </c>
      <c r="G59" s="239">
        <f t="shared" si="25"/>
        <v>4</v>
      </c>
      <c r="H59" s="239">
        <v>2</v>
      </c>
      <c r="I59" s="239">
        <v>0</v>
      </c>
      <c r="J59" s="239">
        <v>2</v>
      </c>
      <c r="K59" s="239">
        <v>0</v>
      </c>
      <c r="L59" s="239">
        <v>0</v>
      </c>
      <c r="M59" s="239">
        <f t="shared" si="27"/>
        <v>6</v>
      </c>
      <c r="N59" s="239">
        <v>6</v>
      </c>
      <c r="O59" s="239"/>
      <c r="P59" s="234">
        <f t="shared" si="28"/>
        <v>-6</v>
      </c>
      <c r="Q59" s="234">
        <f t="shared" si="21"/>
        <v>0</v>
      </c>
      <c r="R59" s="234">
        <f t="shared" si="22"/>
        <v>0</v>
      </c>
      <c r="S59" s="274"/>
      <c r="T59" s="270"/>
    </row>
    <row r="60" spans="1:20" s="202" customFormat="1" ht="15.75" hidden="1">
      <c r="A60" s="393" t="s">
        <v>69</v>
      </c>
      <c r="B60" s="233" t="s">
        <v>70</v>
      </c>
      <c r="C60" s="239">
        <f t="shared" si="26"/>
        <v>7</v>
      </c>
      <c r="D60" s="239">
        <v>7</v>
      </c>
      <c r="E60" s="239"/>
      <c r="F60" s="239">
        <f t="shared" si="23"/>
        <v>4</v>
      </c>
      <c r="G60" s="239">
        <f t="shared" si="25"/>
        <v>4</v>
      </c>
      <c r="H60" s="239">
        <v>2</v>
      </c>
      <c r="I60" s="239">
        <v>0</v>
      </c>
      <c r="J60" s="239">
        <v>2</v>
      </c>
      <c r="K60" s="239">
        <v>0</v>
      </c>
      <c r="L60" s="239">
        <v>0</v>
      </c>
      <c r="M60" s="239">
        <f t="shared" si="27"/>
        <v>7</v>
      </c>
      <c r="N60" s="239">
        <v>7</v>
      </c>
      <c r="O60" s="239"/>
      <c r="P60" s="234">
        <f t="shared" si="28"/>
        <v>-7</v>
      </c>
      <c r="Q60" s="234">
        <f t="shared" si="21"/>
        <v>0</v>
      </c>
      <c r="R60" s="234">
        <f t="shared" si="22"/>
        <v>0</v>
      </c>
      <c r="S60" s="274"/>
      <c r="T60" s="270"/>
    </row>
    <row r="61" spans="1:20" s="202" customFormat="1" ht="23.1" customHeight="1">
      <c r="A61" s="232">
        <v>5.2</v>
      </c>
      <c r="B61" s="233" t="s">
        <v>71</v>
      </c>
      <c r="C61" s="232">
        <v>35</v>
      </c>
      <c r="D61" s="232">
        <v>30</v>
      </c>
      <c r="E61" s="232">
        <v>5</v>
      </c>
      <c r="F61" s="234">
        <f t="shared" ref="F61:F66" si="29">G61+L61</f>
        <v>29</v>
      </c>
      <c r="G61" s="232">
        <f t="shared" ref="G61:L61" si="30">SUM(G62:G66)</f>
        <v>25</v>
      </c>
      <c r="H61" s="232">
        <f t="shared" si="30"/>
        <v>11</v>
      </c>
      <c r="I61" s="232">
        <f t="shared" si="30"/>
        <v>10</v>
      </c>
      <c r="J61" s="232">
        <f t="shared" si="30"/>
        <v>2</v>
      </c>
      <c r="K61" s="232">
        <f t="shared" si="30"/>
        <v>2</v>
      </c>
      <c r="L61" s="232">
        <f t="shared" si="30"/>
        <v>4</v>
      </c>
      <c r="M61" s="232">
        <v>35</v>
      </c>
      <c r="N61" s="232">
        <v>30</v>
      </c>
      <c r="O61" s="232">
        <v>5</v>
      </c>
      <c r="P61" s="234">
        <f t="shared" ref="P61:P71" si="31">M61-C61</f>
        <v>0</v>
      </c>
      <c r="Q61" s="234">
        <f t="shared" si="21"/>
        <v>0</v>
      </c>
      <c r="R61" s="234">
        <f t="shared" si="22"/>
        <v>0</v>
      </c>
      <c r="S61" s="274"/>
      <c r="T61" s="270"/>
    </row>
    <row r="62" spans="1:20" s="202" customFormat="1" ht="15.75" hidden="1">
      <c r="A62" s="232" t="s">
        <v>72</v>
      </c>
      <c r="B62" s="233" t="s">
        <v>73</v>
      </c>
      <c r="C62" s="239">
        <f>D62+E62</f>
        <v>3</v>
      </c>
      <c r="D62" s="239">
        <v>3</v>
      </c>
      <c r="E62" s="239"/>
      <c r="F62" s="239">
        <f t="shared" si="29"/>
        <v>3</v>
      </c>
      <c r="G62" s="239">
        <f>H62+I62+J62+K62</f>
        <v>3</v>
      </c>
      <c r="H62" s="239">
        <v>3</v>
      </c>
      <c r="I62" s="239"/>
      <c r="J62" s="239"/>
      <c r="K62" s="239"/>
      <c r="L62" s="239"/>
      <c r="M62" s="239">
        <f>N62+O62</f>
        <v>3</v>
      </c>
      <c r="N62" s="239">
        <v>3</v>
      </c>
      <c r="O62" s="239"/>
      <c r="P62" s="234">
        <f t="shared" si="31"/>
        <v>0</v>
      </c>
      <c r="Q62" s="234">
        <f t="shared" si="21"/>
        <v>0</v>
      </c>
      <c r="R62" s="234">
        <f t="shared" si="22"/>
        <v>0</v>
      </c>
      <c r="S62" s="274"/>
      <c r="T62" s="270"/>
    </row>
    <row r="63" spans="1:20" s="202" customFormat="1" ht="15.75" hidden="1">
      <c r="A63" s="232" t="s">
        <v>74</v>
      </c>
      <c r="B63" s="233" t="s">
        <v>75</v>
      </c>
      <c r="C63" s="239">
        <f>D63+E63</f>
        <v>8</v>
      </c>
      <c r="D63" s="239">
        <v>5</v>
      </c>
      <c r="E63" s="239">
        <v>3</v>
      </c>
      <c r="F63" s="239">
        <f t="shared" si="29"/>
        <v>8</v>
      </c>
      <c r="G63" s="239">
        <f>H63+I63+J63+K63</f>
        <v>5</v>
      </c>
      <c r="H63" s="239">
        <v>2</v>
      </c>
      <c r="I63" s="239"/>
      <c r="J63" s="239">
        <v>2</v>
      </c>
      <c r="K63" s="239">
        <v>1</v>
      </c>
      <c r="L63" s="239">
        <v>3</v>
      </c>
      <c r="M63" s="239">
        <f>N63+O63</f>
        <v>8</v>
      </c>
      <c r="N63" s="239">
        <v>5</v>
      </c>
      <c r="O63" s="239">
        <v>3</v>
      </c>
      <c r="P63" s="234">
        <f t="shared" si="31"/>
        <v>0</v>
      </c>
      <c r="Q63" s="234">
        <f t="shared" si="21"/>
        <v>0</v>
      </c>
      <c r="R63" s="234">
        <f t="shared" si="22"/>
        <v>0</v>
      </c>
      <c r="S63" s="274"/>
      <c r="T63" s="270"/>
    </row>
    <row r="64" spans="1:20" s="202" customFormat="1" ht="13.5" hidden="1" customHeight="1">
      <c r="A64" s="232" t="s">
        <v>76</v>
      </c>
      <c r="B64" s="233" t="s">
        <v>77</v>
      </c>
      <c r="C64" s="239">
        <f>D64+E64</f>
        <v>6</v>
      </c>
      <c r="D64" s="239">
        <v>6</v>
      </c>
      <c r="E64" s="239"/>
      <c r="F64" s="239">
        <f t="shared" si="29"/>
        <v>6</v>
      </c>
      <c r="G64" s="239">
        <f>H64+I64+J64+K64</f>
        <v>6</v>
      </c>
      <c r="H64" s="239">
        <v>2</v>
      </c>
      <c r="I64" s="239">
        <v>4</v>
      </c>
      <c r="J64" s="239"/>
      <c r="K64" s="239"/>
      <c r="L64" s="239"/>
      <c r="M64" s="239">
        <f>N64+O64</f>
        <v>6</v>
      </c>
      <c r="N64" s="239">
        <v>6</v>
      </c>
      <c r="O64" s="239"/>
      <c r="P64" s="234">
        <f t="shared" si="31"/>
        <v>0</v>
      </c>
      <c r="Q64" s="234">
        <f t="shared" si="21"/>
        <v>0</v>
      </c>
      <c r="R64" s="234">
        <f t="shared" si="22"/>
        <v>0</v>
      </c>
      <c r="S64" s="274"/>
      <c r="T64" s="270"/>
    </row>
    <row r="65" spans="1:20" s="202" customFormat="1" ht="15.75" hidden="1">
      <c r="A65" s="232" t="s">
        <v>78</v>
      </c>
      <c r="B65" s="233" t="s">
        <v>79</v>
      </c>
      <c r="C65" s="239">
        <f>D65+E65</f>
        <v>7</v>
      </c>
      <c r="D65" s="239">
        <v>7</v>
      </c>
      <c r="E65" s="239"/>
      <c r="F65" s="239">
        <f t="shared" si="29"/>
        <v>5</v>
      </c>
      <c r="G65" s="239">
        <f>H65+I65+J65+K65</f>
        <v>5</v>
      </c>
      <c r="H65" s="239">
        <v>1</v>
      </c>
      <c r="I65" s="239">
        <v>4</v>
      </c>
      <c r="J65" s="239"/>
      <c r="K65" s="239"/>
      <c r="L65" s="239"/>
      <c r="M65" s="239">
        <f>N65+O65</f>
        <v>7</v>
      </c>
      <c r="N65" s="239">
        <v>7</v>
      </c>
      <c r="O65" s="239"/>
      <c r="P65" s="234">
        <f t="shared" si="31"/>
        <v>0</v>
      </c>
      <c r="Q65" s="234">
        <f t="shared" si="21"/>
        <v>0</v>
      </c>
      <c r="R65" s="234">
        <f t="shared" si="22"/>
        <v>0</v>
      </c>
      <c r="S65" s="274"/>
      <c r="T65" s="270"/>
    </row>
    <row r="66" spans="1:20" s="202" customFormat="1" ht="20.100000000000001" hidden="1" customHeight="1">
      <c r="A66" s="232" t="s">
        <v>80</v>
      </c>
      <c r="B66" s="233" t="s">
        <v>81</v>
      </c>
      <c r="C66" s="239">
        <f>D66+E66</f>
        <v>11</v>
      </c>
      <c r="D66" s="239">
        <v>9</v>
      </c>
      <c r="E66" s="239">
        <v>2</v>
      </c>
      <c r="F66" s="239">
        <f t="shared" si="29"/>
        <v>7</v>
      </c>
      <c r="G66" s="239">
        <f>H66+I66+J66+K66</f>
        <v>6</v>
      </c>
      <c r="H66" s="239">
        <v>3</v>
      </c>
      <c r="I66" s="239">
        <v>2</v>
      </c>
      <c r="J66" s="239"/>
      <c r="K66" s="239">
        <v>1</v>
      </c>
      <c r="L66" s="239">
        <v>1</v>
      </c>
      <c r="M66" s="239">
        <f>N66+O66</f>
        <v>11</v>
      </c>
      <c r="N66" s="239">
        <v>9</v>
      </c>
      <c r="O66" s="239">
        <v>2</v>
      </c>
      <c r="P66" s="234">
        <f t="shared" si="31"/>
        <v>0</v>
      </c>
      <c r="Q66" s="234">
        <f t="shared" si="21"/>
        <v>0</v>
      </c>
      <c r="R66" s="234">
        <f t="shared" si="22"/>
        <v>0</v>
      </c>
      <c r="S66" s="274"/>
      <c r="T66" s="270"/>
    </row>
    <row r="67" spans="1:20" s="202" customFormat="1" ht="26.1" customHeight="1">
      <c r="A67" s="232">
        <v>5.3</v>
      </c>
      <c r="B67" s="233" t="s">
        <v>82</v>
      </c>
      <c r="C67" s="232">
        <f>SUM(D67:E67)</f>
        <v>24</v>
      </c>
      <c r="D67" s="232">
        <v>21</v>
      </c>
      <c r="E67" s="232">
        <v>3</v>
      </c>
      <c r="F67" s="234">
        <f t="shared" ref="F67:F77" si="32">G67+L67</f>
        <v>19</v>
      </c>
      <c r="G67" s="234">
        <f t="shared" ref="G67:L67" si="33">SUM(G68:G71)</f>
        <v>16</v>
      </c>
      <c r="H67" s="234">
        <f t="shared" si="33"/>
        <v>8</v>
      </c>
      <c r="I67" s="234">
        <f t="shared" si="33"/>
        <v>6</v>
      </c>
      <c r="J67" s="234">
        <f t="shared" si="33"/>
        <v>2</v>
      </c>
      <c r="K67" s="234">
        <f t="shared" si="33"/>
        <v>0</v>
      </c>
      <c r="L67" s="234">
        <f t="shared" si="33"/>
        <v>3</v>
      </c>
      <c r="M67" s="232">
        <f>SUM(N67:O67)</f>
        <v>24</v>
      </c>
      <c r="N67" s="232">
        <v>21</v>
      </c>
      <c r="O67" s="232">
        <v>3</v>
      </c>
      <c r="P67" s="234">
        <f t="shared" si="31"/>
        <v>0</v>
      </c>
      <c r="Q67" s="234">
        <f t="shared" si="21"/>
        <v>0</v>
      </c>
      <c r="R67" s="234">
        <f t="shared" si="22"/>
        <v>0</v>
      </c>
      <c r="S67" s="274"/>
      <c r="T67" s="270"/>
    </row>
    <row r="68" spans="1:20" s="202" customFormat="1" ht="15.75" hidden="1">
      <c r="A68" s="232" t="s">
        <v>83</v>
      </c>
      <c r="B68" s="233" t="s">
        <v>84</v>
      </c>
      <c r="C68" s="239">
        <f>D68+E68</f>
        <v>3</v>
      </c>
      <c r="D68" s="239">
        <v>3</v>
      </c>
      <c r="E68" s="239"/>
      <c r="F68" s="239">
        <f t="shared" si="32"/>
        <v>2</v>
      </c>
      <c r="G68" s="239">
        <f>H68+I68+J68+K68</f>
        <v>2</v>
      </c>
      <c r="H68" s="239">
        <v>2</v>
      </c>
      <c r="I68" s="239"/>
      <c r="J68" s="239"/>
      <c r="K68" s="239"/>
      <c r="L68" s="239"/>
      <c r="M68" s="239">
        <f>N68+O68</f>
        <v>3</v>
      </c>
      <c r="N68" s="239">
        <v>3</v>
      </c>
      <c r="O68" s="239"/>
      <c r="P68" s="234">
        <f t="shared" si="31"/>
        <v>0</v>
      </c>
      <c r="Q68" s="234">
        <f t="shared" si="21"/>
        <v>0</v>
      </c>
      <c r="R68" s="234">
        <f t="shared" si="22"/>
        <v>0</v>
      </c>
      <c r="S68" s="274"/>
      <c r="T68" s="270"/>
    </row>
    <row r="69" spans="1:20" s="202" customFormat="1" ht="15.75" hidden="1">
      <c r="A69" s="232" t="s">
        <v>85</v>
      </c>
      <c r="B69" s="233" t="s">
        <v>75</v>
      </c>
      <c r="C69" s="239">
        <f>D69+E69</f>
        <v>8</v>
      </c>
      <c r="D69" s="239">
        <v>5</v>
      </c>
      <c r="E69" s="239">
        <v>3</v>
      </c>
      <c r="F69" s="239">
        <f t="shared" si="32"/>
        <v>6</v>
      </c>
      <c r="G69" s="239">
        <f>H69+I69+J69+K69</f>
        <v>3</v>
      </c>
      <c r="H69" s="239">
        <v>1</v>
      </c>
      <c r="I69" s="239"/>
      <c r="J69" s="239">
        <v>2</v>
      </c>
      <c r="K69" s="239"/>
      <c r="L69" s="239">
        <v>3</v>
      </c>
      <c r="M69" s="239">
        <f>N69+O69</f>
        <v>8</v>
      </c>
      <c r="N69" s="239">
        <v>5</v>
      </c>
      <c r="O69" s="239">
        <v>3</v>
      </c>
      <c r="P69" s="234">
        <f t="shared" si="31"/>
        <v>0</v>
      </c>
      <c r="Q69" s="234">
        <f t="shared" si="21"/>
        <v>0</v>
      </c>
      <c r="R69" s="234">
        <f t="shared" si="22"/>
        <v>0</v>
      </c>
      <c r="S69" s="274"/>
      <c r="T69" s="270"/>
    </row>
    <row r="70" spans="1:20" s="202" customFormat="1" ht="15" hidden="1" customHeight="1">
      <c r="A70" s="232" t="s">
        <v>86</v>
      </c>
      <c r="B70" s="233" t="s">
        <v>87</v>
      </c>
      <c r="C70" s="239">
        <f>D70+E70</f>
        <v>8</v>
      </c>
      <c r="D70" s="239">
        <v>8</v>
      </c>
      <c r="E70" s="239"/>
      <c r="F70" s="239">
        <f t="shared" si="32"/>
        <v>6</v>
      </c>
      <c r="G70" s="239">
        <f>H70+I70+J70+K70</f>
        <v>6</v>
      </c>
      <c r="H70" s="239">
        <v>3</v>
      </c>
      <c r="I70" s="239">
        <v>3</v>
      </c>
      <c r="J70" s="239"/>
      <c r="K70" s="239"/>
      <c r="L70" s="239"/>
      <c r="M70" s="239">
        <f>N70+O70</f>
        <v>8</v>
      </c>
      <c r="N70" s="239">
        <v>8</v>
      </c>
      <c r="O70" s="239"/>
      <c r="P70" s="234">
        <f t="shared" si="31"/>
        <v>0</v>
      </c>
      <c r="Q70" s="234">
        <f t="shared" si="21"/>
        <v>0</v>
      </c>
      <c r="R70" s="234">
        <f t="shared" si="22"/>
        <v>0</v>
      </c>
      <c r="S70" s="274"/>
      <c r="T70" s="270"/>
    </row>
    <row r="71" spans="1:20" s="202" customFormat="1" ht="15.75" hidden="1">
      <c r="A71" s="232" t="s">
        <v>88</v>
      </c>
      <c r="B71" s="233" t="s">
        <v>89</v>
      </c>
      <c r="C71" s="239">
        <f>D71+E71</f>
        <v>5</v>
      </c>
      <c r="D71" s="239">
        <v>5</v>
      </c>
      <c r="E71" s="239"/>
      <c r="F71" s="239">
        <f t="shared" si="32"/>
        <v>5</v>
      </c>
      <c r="G71" s="239">
        <f>H71+I71+J71+K71</f>
        <v>5</v>
      </c>
      <c r="H71" s="239">
        <v>2</v>
      </c>
      <c r="I71" s="239">
        <v>3</v>
      </c>
      <c r="J71" s="239"/>
      <c r="K71" s="239"/>
      <c r="L71" s="239"/>
      <c r="M71" s="239">
        <f>N71+O71</f>
        <v>5</v>
      </c>
      <c r="N71" s="239">
        <v>5</v>
      </c>
      <c r="O71" s="239"/>
      <c r="P71" s="234">
        <f t="shared" si="31"/>
        <v>0</v>
      </c>
      <c r="Q71" s="234">
        <f t="shared" si="21"/>
        <v>0</v>
      </c>
      <c r="R71" s="234">
        <f t="shared" si="22"/>
        <v>0</v>
      </c>
      <c r="S71" s="274"/>
      <c r="T71" s="270"/>
    </row>
    <row r="72" spans="1:20" s="202" customFormat="1" ht="29.1" customHeight="1">
      <c r="A72" s="232">
        <v>5.4</v>
      </c>
      <c r="B72" s="277" t="s">
        <v>90</v>
      </c>
      <c r="C72" s="232">
        <v>21</v>
      </c>
      <c r="D72" s="232">
        <v>19</v>
      </c>
      <c r="E72" s="232">
        <v>2</v>
      </c>
      <c r="F72" s="234">
        <f t="shared" si="32"/>
        <v>19</v>
      </c>
      <c r="G72" s="234">
        <f t="shared" ref="G72:L72" si="34">SUM(G73:G76)</f>
        <v>17</v>
      </c>
      <c r="H72" s="234">
        <f t="shared" si="34"/>
        <v>8</v>
      </c>
      <c r="I72" s="234">
        <f t="shared" si="34"/>
        <v>6</v>
      </c>
      <c r="J72" s="234">
        <f t="shared" si="34"/>
        <v>3</v>
      </c>
      <c r="K72" s="234">
        <f t="shared" si="34"/>
        <v>0</v>
      </c>
      <c r="L72" s="234">
        <f t="shared" si="34"/>
        <v>2</v>
      </c>
      <c r="M72" s="232">
        <v>20</v>
      </c>
      <c r="N72" s="232">
        <v>18</v>
      </c>
      <c r="O72" s="232">
        <v>2</v>
      </c>
      <c r="P72" s="234">
        <f t="shared" ref="P72:P126" si="35">M72-C72</f>
        <v>-1</v>
      </c>
      <c r="Q72" s="234">
        <f t="shared" ref="Q72:Q126" si="36">N72-D72</f>
        <v>-1</v>
      </c>
      <c r="R72" s="234">
        <f t="shared" ref="R72:R126" si="37">O72-E72</f>
        <v>0</v>
      </c>
      <c r="S72" s="274"/>
      <c r="T72" s="270"/>
    </row>
    <row r="73" spans="1:20" s="202" customFormat="1" ht="15.75" hidden="1">
      <c r="A73" s="232" t="s">
        <v>91</v>
      </c>
      <c r="B73" s="233" t="s">
        <v>73</v>
      </c>
      <c r="C73" s="239">
        <f>D73+E73</f>
        <v>3</v>
      </c>
      <c r="D73" s="239">
        <v>3</v>
      </c>
      <c r="E73" s="239">
        <v>0</v>
      </c>
      <c r="F73" s="239">
        <f t="shared" si="32"/>
        <v>3</v>
      </c>
      <c r="G73" s="239">
        <f>H73+I73+J73+K73</f>
        <v>3</v>
      </c>
      <c r="H73" s="239">
        <v>3</v>
      </c>
      <c r="I73" s="239"/>
      <c r="J73" s="239"/>
      <c r="K73" s="239"/>
      <c r="L73" s="239"/>
      <c r="M73" s="239">
        <f>N73+O73</f>
        <v>3</v>
      </c>
      <c r="N73" s="239">
        <v>3</v>
      </c>
      <c r="O73" s="239"/>
      <c r="P73" s="234">
        <f t="shared" si="35"/>
        <v>0</v>
      </c>
      <c r="Q73" s="234">
        <f t="shared" si="36"/>
        <v>0</v>
      </c>
      <c r="R73" s="234">
        <f t="shared" si="37"/>
        <v>0</v>
      </c>
      <c r="S73" s="274"/>
      <c r="T73" s="270"/>
    </row>
    <row r="74" spans="1:20" s="202" customFormat="1" ht="15.75" hidden="1">
      <c r="A74" s="232" t="s">
        <v>92</v>
      </c>
      <c r="B74" s="233" t="s">
        <v>75</v>
      </c>
      <c r="C74" s="239">
        <f>D74+E74</f>
        <v>7</v>
      </c>
      <c r="D74" s="239">
        <v>5</v>
      </c>
      <c r="E74" s="239">
        <v>2</v>
      </c>
      <c r="F74" s="239">
        <f t="shared" si="32"/>
        <v>6</v>
      </c>
      <c r="G74" s="239">
        <f>H74+I74+J74+K74</f>
        <v>4</v>
      </c>
      <c r="H74" s="239">
        <v>1</v>
      </c>
      <c r="I74" s="239"/>
      <c r="J74" s="239">
        <v>3</v>
      </c>
      <c r="K74" s="239"/>
      <c r="L74" s="239">
        <v>2</v>
      </c>
      <c r="M74" s="239">
        <f>N74+O74</f>
        <v>7</v>
      </c>
      <c r="N74" s="239">
        <v>5</v>
      </c>
      <c r="O74" s="239">
        <v>2</v>
      </c>
      <c r="P74" s="234">
        <f t="shared" si="35"/>
        <v>0</v>
      </c>
      <c r="Q74" s="234">
        <f t="shared" si="36"/>
        <v>0</v>
      </c>
      <c r="R74" s="234">
        <f t="shared" si="37"/>
        <v>0</v>
      </c>
      <c r="S74" s="274"/>
      <c r="T74" s="270"/>
    </row>
    <row r="75" spans="1:20" s="202" customFormat="1" ht="15.75" hidden="1">
      <c r="A75" s="232" t="s">
        <v>93</v>
      </c>
      <c r="B75" s="233" t="s">
        <v>94</v>
      </c>
      <c r="C75" s="239">
        <f>D75+E75</f>
        <v>5</v>
      </c>
      <c r="D75" s="239">
        <v>5</v>
      </c>
      <c r="E75" s="239"/>
      <c r="F75" s="239">
        <f t="shared" si="32"/>
        <v>4</v>
      </c>
      <c r="G75" s="239">
        <f>H75+I75+J75+K75</f>
        <v>4</v>
      </c>
      <c r="H75" s="239">
        <v>2</v>
      </c>
      <c r="I75" s="239">
        <v>2</v>
      </c>
      <c r="J75" s="239"/>
      <c r="K75" s="239"/>
      <c r="L75" s="239"/>
      <c r="M75" s="239">
        <f>N75+O75</f>
        <v>5</v>
      </c>
      <c r="N75" s="239">
        <v>5</v>
      </c>
      <c r="O75" s="239"/>
      <c r="P75" s="234">
        <f t="shared" si="35"/>
        <v>0</v>
      </c>
      <c r="Q75" s="234">
        <f t="shared" si="36"/>
        <v>0</v>
      </c>
      <c r="R75" s="234">
        <f t="shared" si="37"/>
        <v>0</v>
      </c>
      <c r="S75" s="274"/>
      <c r="T75" s="270"/>
    </row>
    <row r="76" spans="1:20" s="202" customFormat="1" ht="15.75" hidden="1">
      <c r="A76" s="232" t="s">
        <v>95</v>
      </c>
      <c r="B76" s="233" t="s">
        <v>96</v>
      </c>
      <c r="C76" s="239">
        <f>D76+E76</f>
        <v>6</v>
      </c>
      <c r="D76" s="228">
        <v>6</v>
      </c>
      <c r="E76" s="228"/>
      <c r="F76" s="239">
        <f t="shared" si="32"/>
        <v>6</v>
      </c>
      <c r="G76" s="239">
        <f>H76+I76+J76+K76</f>
        <v>6</v>
      </c>
      <c r="H76" s="239">
        <v>2</v>
      </c>
      <c r="I76" s="239">
        <v>4</v>
      </c>
      <c r="J76" s="228"/>
      <c r="K76" s="228"/>
      <c r="L76" s="228"/>
      <c r="M76" s="239">
        <f>N76+O76</f>
        <v>6</v>
      </c>
      <c r="N76" s="228">
        <v>6</v>
      </c>
      <c r="O76" s="228"/>
      <c r="P76" s="234">
        <f t="shared" si="35"/>
        <v>0</v>
      </c>
      <c r="Q76" s="234">
        <f t="shared" si="36"/>
        <v>0</v>
      </c>
      <c r="R76" s="234">
        <f t="shared" si="37"/>
        <v>0</v>
      </c>
      <c r="S76" s="274"/>
      <c r="T76" s="270"/>
    </row>
    <row r="77" spans="1:20" s="202" customFormat="1" ht="30.95" customHeight="1">
      <c r="A77" s="232">
        <v>5.5</v>
      </c>
      <c r="B77" s="277" t="s">
        <v>97</v>
      </c>
      <c r="C77" s="232">
        <v>18</v>
      </c>
      <c r="D77" s="278">
        <v>15</v>
      </c>
      <c r="E77" s="278">
        <v>3</v>
      </c>
      <c r="F77" s="234">
        <f t="shared" si="32"/>
        <v>16</v>
      </c>
      <c r="G77" s="234">
        <f t="shared" ref="G77:L77" si="38">SUM(G78:G81)</f>
        <v>13</v>
      </c>
      <c r="H77" s="234">
        <f t="shared" si="38"/>
        <v>8</v>
      </c>
      <c r="I77" s="234">
        <f t="shared" si="38"/>
        <v>4</v>
      </c>
      <c r="J77" s="234">
        <f t="shared" si="38"/>
        <v>0</v>
      </c>
      <c r="K77" s="234">
        <f t="shared" si="38"/>
        <v>1</v>
      </c>
      <c r="L77" s="278">
        <f t="shared" si="38"/>
        <v>3</v>
      </c>
      <c r="M77" s="232">
        <v>18</v>
      </c>
      <c r="N77" s="278">
        <v>15</v>
      </c>
      <c r="O77" s="278">
        <v>3</v>
      </c>
      <c r="P77" s="234">
        <f t="shared" si="35"/>
        <v>0</v>
      </c>
      <c r="Q77" s="234">
        <f t="shared" si="36"/>
        <v>0</v>
      </c>
      <c r="R77" s="234">
        <f t="shared" si="37"/>
        <v>0</v>
      </c>
      <c r="S77" s="274"/>
      <c r="T77" s="270"/>
    </row>
    <row r="78" spans="1:20" s="202" customFormat="1" ht="15.75" hidden="1">
      <c r="A78" s="232" t="s">
        <v>98</v>
      </c>
      <c r="B78" s="233" t="s">
        <v>73</v>
      </c>
      <c r="C78" s="239">
        <f>D78+E78</f>
        <v>3</v>
      </c>
      <c r="D78" s="239">
        <v>3</v>
      </c>
      <c r="E78" s="239"/>
      <c r="F78" s="239">
        <f t="shared" ref="F78:F100" si="39">G78+L78</f>
        <v>3</v>
      </c>
      <c r="G78" s="239">
        <f>SUM(H78:K78)</f>
        <v>3</v>
      </c>
      <c r="H78" s="239">
        <v>3</v>
      </c>
      <c r="I78" s="239"/>
      <c r="J78" s="239"/>
      <c r="K78" s="239"/>
      <c r="L78" s="239"/>
      <c r="M78" s="239">
        <f>N78+O78</f>
        <v>3</v>
      </c>
      <c r="N78" s="239">
        <v>3</v>
      </c>
      <c r="O78" s="239"/>
      <c r="P78" s="234">
        <f t="shared" si="35"/>
        <v>0</v>
      </c>
      <c r="Q78" s="234">
        <f t="shared" si="36"/>
        <v>0</v>
      </c>
      <c r="R78" s="234">
        <f t="shared" si="37"/>
        <v>0</v>
      </c>
      <c r="S78" s="274"/>
      <c r="T78" s="270"/>
    </row>
    <row r="79" spans="1:20" s="202" customFormat="1" ht="15.75" hidden="1">
      <c r="A79" s="232" t="s">
        <v>99</v>
      </c>
      <c r="B79" s="233" t="s">
        <v>75</v>
      </c>
      <c r="C79" s="239">
        <f>D79+E79</f>
        <v>5</v>
      </c>
      <c r="D79" s="239">
        <v>2</v>
      </c>
      <c r="E79" s="239">
        <v>3</v>
      </c>
      <c r="F79" s="239">
        <f t="shared" si="39"/>
        <v>5</v>
      </c>
      <c r="G79" s="239">
        <f>SUM(H79:K79)</f>
        <v>2</v>
      </c>
      <c r="H79" s="239">
        <v>1</v>
      </c>
      <c r="I79" s="239"/>
      <c r="J79" s="239"/>
      <c r="K79" s="239">
        <v>1</v>
      </c>
      <c r="L79" s="239">
        <v>3</v>
      </c>
      <c r="M79" s="413">
        <f>N79+O79</f>
        <v>10</v>
      </c>
      <c r="N79" s="413">
        <v>7</v>
      </c>
      <c r="O79" s="413">
        <v>3</v>
      </c>
      <c r="P79" s="234">
        <f t="shared" si="35"/>
        <v>5</v>
      </c>
      <c r="Q79" s="234">
        <f t="shared" si="36"/>
        <v>5</v>
      </c>
      <c r="R79" s="234">
        <f t="shared" si="37"/>
        <v>0</v>
      </c>
      <c r="S79" s="274"/>
      <c r="T79" s="270"/>
    </row>
    <row r="80" spans="1:20" s="202" customFormat="1" ht="31.5" hidden="1">
      <c r="A80" s="232" t="s">
        <v>100</v>
      </c>
      <c r="B80" s="233" t="s">
        <v>101</v>
      </c>
      <c r="C80" s="239">
        <f>D80+E80</f>
        <v>5</v>
      </c>
      <c r="D80" s="239">
        <v>5</v>
      </c>
      <c r="E80" s="239"/>
      <c r="F80" s="239">
        <f t="shared" si="39"/>
        <v>4</v>
      </c>
      <c r="G80" s="239">
        <f>SUM(H80:K80)</f>
        <v>4</v>
      </c>
      <c r="H80" s="239">
        <v>2</v>
      </c>
      <c r="I80" s="239">
        <v>2</v>
      </c>
      <c r="J80" s="239"/>
      <c r="K80" s="239"/>
      <c r="L80" s="239"/>
      <c r="M80" s="414"/>
      <c r="N80" s="414"/>
      <c r="O80" s="414"/>
      <c r="P80" s="234">
        <f t="shared" si="35"/>
        <v>-5</v>
      </c>
      <c r="Q80" s="234">
        <f t="shared" si="36"/>
        <v>-5</v>
      </c>
      <c r="R80" s="234">
        <f t="shared" si="37"/>
        <v>0</v>
      </c>
      <c r="S80" s="274"/>
      <c r="T80" s="270"/>
    </row>
    <row r="81" spans="1:20" s="202" customFormat="1" ht="30.95" hidden="1" customHeight="1">
      <c r="A81" s="232" t="s">
        <v>102</v>
      </c>
      <c r="B81" s="233" t="s">
        <v>103</v>
      </c>
      <c r="C81" s="239">
        <f>D81+E81</f>
        <v>5</v>
      </c>
      <c r="D81" s="239">
        <v>5</v>
      </c>
      <c r="E81" s="239"/>
      <c r="F81" s="239">
        <f t="shared" si="39"/>
        <v>4</v>
      </c>
      <c r="G81" s="239">
        <f>SUM(H81:K81)</f>
        <v>4</v>
      </c>
      <c r="H81" s="239">
        <v>2</v>
      </c>
      <c r="I81" s="239">
        <v>2</v>
      </c>
      <c r="J81" s="239"/>
      <c r="K81" s="239"/>
      <c r="L81" s="239"/>
      <c r="M81" s="239">
        <f>N81+O81</f>
        <v>5</v>
      </c>
      <c r="N81" s="239">
        <v>5</v>
      </c>
      <c r="O81" s="239"/>
      <c r="P81" s="234">
        <f t="shared" si="35"/>
        <v>0</v>
      </c>
      <c r="Q81" s="234">
        <f t="shared" si="36"/>
        <v>0</v>
      </c>
      <c r="R81" s="234">
        <f t="shared" si="37"/>
        <v>0</v>
      </c>
      <c r="S81" s="274"/>
      <c r="T81" s="270"/>
    </row>
    <row r="82" spans="1:20" s="202" customFormat="1" ht="30.95" customHeight="1">
      <c r="A82" s="232">
        <v>5.6</v>
      </c>
      <c r="B82" s="277" t="s">
        <v>104</v>
      </c>
      <c r="C82" s="232">
        <f>SUM(D82:E82)</f>
        <v>252</v>
      </c>
      <c r="D82" s="232">
        <v>221</v>
      </c>
      <c r="E82" s="232">
        <v>31</v>
      </c>
      <c r="F82" s="234">
        <f t="shared" si="39"/>
        <v>180</v>
      </c>
      <c r="G82" s="234">
        <f t="shared" ref="G82:L82" si="40">SUM(G83:G100)</f>
        <v>149</v>
      </c>
      <c r="H82" s="234">
        <f t="shared" si="40"/>
        <v>40</v>
      </c>
      <c r="I82" s="234">
        <f t="shared" si="40"/>
        <v>97</v>
      </c>
      <c r="J82" s="234">
        <f t="shared" si="40"/>
        <v>12</v>
      </c>
      <c r="K82" s="234">
        <f t="shared" si="40"/>
        <v>0</v>
      </c>
      <c r="L82" s="234">
        <f t="shared" si="40"/>
        <v>31</v>
      </c>
      <c r="M82" s="232">
        <f>SUM(N82:O82)</f>
        <v>250</v>
      </c>
      <c r="N82" s="232">
        <v>219</v>
      </c>
      <c r="O82" s="232">
        <v>31</v>
      </c>
      <c r="P82" s="234">
        <f t="shared" si="35"/>
        <v>-2</v>
      </c>
      <c r="Q82" s="234">
        <f t="shared" si="36"/>
        <v>-2</v>
      </c>
      <c r="R82" s="234">
        <f t="shared" si="37"/>
        <v>0</v>
      </c>
      <c r="S82" s="274"/>
      <c r="T82" s="270"/>
    </row>
    <row r="83" spans="1:20" s="202" customFormat="1" ht="0.95" hidden="1" customHeight="1">
      <c r="A83" s="232" t="s">
        <v>105</v>
      </c>
      <c r="B83" s="233" t="s">
        <v>84</v>
      </c>
      <c r="C83" s="239">
        <f t="shared" ref="C83:C100" si="41">D83+E83</f>
        <v>3</v>
      </c>
      <c r="D83" s="239">
        <v>3</v>
      </c>
      <c r="E83" s="239"/>
      <c r="F83" s="239">
        <f t="shared" si="39"/>
        <v>3</v>
      </c>
      <c r="G83" s="239">
        <f t="shared" ref="G83:G100" si="42">SUM(H83:K83)</f>
        <v>3</v>
      </c>
      <c r="H83" s="239">
        <v>3</v>
      </c>
      <c r="I83" s="239"/>
      <c r="J83" s="239"/>
      <c r="K83" s="239"/>
      <c r="L83" s="239"/>
      <c r="M83" s="239">
        <f t="shared" ref="M83:M100" si="43">N83+O83</f>
        <v>3</v>
      </c>
      <c r="N83" s="239">
        <v>3</v>
      </c>
      <c r="O83" s="239"/>
      <c r="P83" s="234">
        <f t="shared" si="35"/>
        <v>0</v>
      </c>
      <c r="Q83" s="234">
        <f t="shared" si="36"/>
        <v>0</v>
      </c>
      <c r="R83" s="234">
        <f t="shared" si="37"/>
        <v>0</v>
      </c>
      <c r="S83" s="274"/>
      <c r="T83" s="270"/>
    </row>
    <row r="84" spans="1:20" s="202" customFormat="1" ht="15.75" hidden="1">
      <c r="A84" s="232" t="s">
        <v>106</v>
      </c>
      <c r="B84" s="233" t="s">
        <v>107</v>
      </c>
      <c r="C84" s="239">
        <f t="shared" si="41"/>
        <v>16</v>
      </c>
      <c r="D84" s="239">
        <v>12</v>
      </c>
      <c r="E84" s="239">
        <v>4</v>
      </c>
      <c r="F84" s="239">
        <f t="shared" si="39"/>
        <v>13</v>
      </c>
      <c r="G84" s="239">
        <f t="shared" si="42"/>
        <v>9</v>
      </c>
      <c r="H84" s="279">
        <v>3</v>
      </c>
      <c r="I84" s="279">
        <v>4</v>
      </c>
      <c r="J84" s="239">
        <v>2</v>
      </c>
      <c r="K84" s="239"/>
      <c r="L84" s="280">
        <v>4</v>
      </c>
      <c r="M84" s="239">
        <f t="shared" si="43"/>
        <v>16</v>
      </c>
      <c r="N84" s="239">
        <v>12</v>
      </c>
      <c r="O84" s="239">
        <v>4</v>
      </c>
      <c r="P84" s="234">
        <f t="shared" si="35"/>
        <v>0</v>
      </c>
      <c r="Q84" s="234">
        <f t="shared" si="36"/>
        <v>0</v>
      </c>
      <c r="R84" s="234">
        <f t="shared" si="37"/>
        <v>0</v>
      </c>
      <c r="S84" s="274"/>
      <c r="T84" s="270"/>
    </row>
    <row r="85" spans="1:20" s="202" customFormat="1" ht="10.5" hidden="1" customHeight="1">
      <c r="A85" s="232" t="s">
        <v>108</v>
      </c>
      <c r="B85" s="233" t="s">
        <v>109</v>
      </c>
      <c r="C85" s="239">
        <f t="shared" si="41"/>
        <v>6</v>
      </c>
      <c r="D85" s="239">
        <v>6</v>
      </c>
      <c r="E85" s="239">
        <v>0</v>
      </c>
      <c r="F85" s="239">
        <f t="shared" si="39"/>
        <v>3</v>
      </c>
      <c r="G85" s="239">
        <f t="shared" si="42"/>
        <v>3</v>
      </c>
      <c r="H85" s="279">
        <v>1</v>
      </c>
      <c r="I85" s="279">
        <v>2</v>
      </c>
      <c r="J85" s="239"/>
      <c r="K85" s="239"/>
      <c r="L85" s="239">
        <v>0</v>
      </c>
      <c r="M85" s="239">
        <f t="shared" si="43"/>
        <v>6</v>
      </c>
      <c r="N85" s="239">
        <v>6</v>
      </c>
      <c r="O85" s="239">
        <v>0</v>
      </c>
      <c r="P85" s="234">
        <f t="shared" si="35"/>
        <v>0</v>
      </c>
      <c r="Q85" s="234">
        <f t="shared" si="36"/>
        <v>0</v>
      </c>
      <c r="R85" s="234">
        <f t="shared" si="37"/>
        <v>0</v>
      </c>
      <c r="S85" s="274"/>
      <c r="T85" s="270"/>
    </row>
    <row r="86" spans="1:20" s="202" customFormat="1" ht="15.75" hidden="1">
      <c r="A86" s="232" t="s">
        <v>110</v>
      </c>
      <c r="B86" s="233" t="s">
        <v>111</v>
      </c>
      <c r="C86" s="239">
        <f t="shared" si="41"/>
        <v>6</v>
      </c>
      <c r="D86" s="239">
        <v>6</v>
      </c>
      <c r="E86" s="239">
        <v>0</v>
      </c>
      <c r="F86" s="239">
        <f t="shared" si="39"/>
        <v>5</v>
      </c>
      <c r="G86" s="239">
        <f t="shared" si="42"/>
        <v>5</v>
      </c>
      <c r="H86" s="279">
        <v>2</v>
      </c>
      <c r="I86" s="279">
        <v>3</v>
      </c>
      <c r="J86" s="239"/>
      <c r="K86" s="239"/>
      <c r="L86" s="239">
        <v>0</v>
      </c>
      <c r="M86" s="239">
        <f t="shared" si="43"/>
        <v>6</v>
      </c>
      <c r="N86" s="239">
        <v>6</v>
      </c>
      <c r="O86" s="239">
        <v>0</v>
      </c>
      <c r="P86" s="234">
        <f t="shared" si="35"/>
        <v>0</v>
      </c>
      <c r="Q86" s="234">
        <f t="shared" si="36"/>
        <v>0</v>
      </c>
      <c r="R86" s="234">
        <f t="shared" si="37"/>
        <v>0</v>
      </c>
      <c r="S86" s="274"/>
      <c r="T86" s="270"/>
    </row>
    <row r="87" spans="1:20" s="202" customFormat="1" ht="15.75" hidden="1">
      <c r="A87" s="232" t="s">
        <v>112</v>
      </c>
      <c r="B87" s="233" t="s">
        <v>113</v>
      </c>
      <c r="C87" s="239">
        <f t="shared" si="41"/>
        <v>7</v>
      </c>
      <c r="D87" s="239">
        <v>7</v>
      </c>
      <c r="E87" s="239">
        <v>0</v>
      </c>
      <c r="F87" s="239">
        <f t="shared" si="39"/>
        <v>6</v>
      </c>
      <c r="G87" s="239">
        <f t="shared" si="42"/>
        <v>6</v>
      </c>
      <c r="H87" s="279">
        <v>2</v>
      </c>
      <c r="I87" s="279">
        <v>4</v>
      </c>
      <c r="J87" s="239"/>
      <c r="K87" s="239"/>
      <c r="L87" s="239">
        <v>0</v>
      </c>
      <c r="M87" s="239">
        <f t="shared" si="43"/>
        <v>7</v>
      </c>
      <c r="N87" s="239">
        <v>7</v>
      </c>
      <c r="O87" s="239">
        <v>0</v>
      </c>
      <c r="P87" s="234">
        <f t="shared" si="35"/>
        <v>0</v>
      </c>
      <c r="Q87" s="234">
        <f t="shared" si="36"/>
        <v>0</v>
      </c>
      <c r="R87" s="234">
        <f t="shared" si="37"/>
        <v>0</v>
      </c>
      <c r="S87" s="274"/>
      <c r="T87" s="270"/>
    </row>
    <row r="88" spans="1:20" s="202" customFormat="1" ht="12" hidden="1" customHeight="1">
      <c r="A88" s="232" t="s">
        <v>114</v>
      </c>
      <c r="B88" s="233" t="s">
        <v>115</v>
      </c>
      <c r="C88" s="239">
        <f t="shared" si="41"/>
        <v>19</v>
      </c>
      <c r="D88" s="239">
        <v>16</v>
      </c>
      <c r="E88" s="239">
        <v>3</v>
      </c>
      <c r="F88" s="239">
        <f t="shared" si="39"/>
        <v>14</v>
      </c>
      <c r="G88" s="239">
        <f t="shared" si="42"/>
        <v>11</v>
      </c>
      <c r="H88" s="279">
        <v>3</v>
      </c>
      <c r="I88" s="279">
        <v>7</v>
      </c>
      <c r="J88" s="239">
        <v>1</v>
      </c>
      <c r="K88" s="239"/>
      <c r="L88" s="239">
        <v>3</v>
      </c>
      <c r="M88" s="239">
        <f t="shared" si="43"/>
        <v>19</v>
      </c>
      <c r="N88" s="239">
        <v>16</v>
      </c>
      <c r="O88" s="239">
        <v>3</v>
      </c>
      <c r="P88" s="234">
        <f t="shared" si="35"/>
        <v>0</v>
      </c>
      <c r="Q88" s="234">
        <f t="shared" si="36"/>
        <v>0</v>
      </c>
      <c r="R88" s="234">
        <f t="shared" si="37"/>
        <v>0</v>
      </c>
      <c r="S88" s="274"/>
      <c r="T88" s="270"/>
    </row>
    <row r="89" spans="1:20" s="202" customFormat="1" ht="8.1" hidden="1" customHeight="1">
      <c r="A89" s="232" t="s">
        <v>116</v>
      </c>
      <c r="B89" s="233" t="s">
        <v>117</v>
      </c>
      <c r="C89" s="239">
        <f t="shared" si="41"/>
        <v>13</v>
      </c>
      <c r="D89" s="239">
        <v>11</v>
      </c>
      <c r="E89" s="239">
        <v>2</v>
      </c>
      <c r="F89" s="239">
        <f t="shared" si="39"/>
        <v>10</v>
      </c>
      <c r="G89" s="239">
        <f t="shared" si="42"/>
        <v>8</v>
      </c>
      <c r="H89" s="279">
        <v>2</v>
      </c>
      <c r="I89" s="279">
        <v>5</v>
      </c>
      <c r="J89" s="239">
        <v>1</v>
      </c>
      <c r="K89" s="255"/>
      <c r="L89" s="280">
        <v>2</v>
      </c>
      <c r="M89" s="239">
        <f t="shared" si="43"/>
        <v>13</v>
      </c>
      <c r="N89" s="239">
        <v>11</v>
      </c>
      <c r="O89" s="239">
        <v>2</v>
      </c>
      <c r="P89" s="234">
        <f t="shared" si="35"/>
        <v>0</v>
      </c>
      <c r="Q89" s="234">
        <f t="shared" si="36"/>
        <v>0</v>
      </c>
      <c r="R89" s="234">
        <f t="shared" si="37"/>
        <v>0</v>
      </c>
      <c r="S89" s="274"/>
      <c r="T89" s="270"/>
    </row>
    <row r="90" spans="1:20" s="202" customFormat="1" ht="15.75" hidden="1">
      <c r="A90" s="232" t="s">
        <v>118</v>
      </c>
      <c r="B90" s="233" t="s">
        <v>119</v>
      </c>
      <c r="C90" s="239">
        <f t="shared" si="41"/>
        <v>10</v>
      </c>
      <c r="D90" s="239">
        <v>9</v>
      </c>
      <c r="E90" s="239">
        <v>1</v>
      </c>
      <c r="F90" s="239">
        <f t="shared" si="39"/>
        <v>6</v>
      </c>
      <c r="G90" s="239">
        <f t="shared" si="42"/>
        <v>5</v>
      </c>
      <c r="H90" s="279">
        <v>2</v>
      </c>
      <c r="I90" s="279">
        <v>2</v>
      </c>
      <c r="J90" s="239">
        <v>1</v>
      </c>
      <c r="K90" s="255"/>
      <c r="L90" s="239">
        <v>1</v>
      </c>
      <c r="M90" s="239">
        <f t="shared" si="43"/>
        <v>10</v>
      </c>
      <c r="N90" s="239">
        <v>9</v>
      </c>
      <c r="O90" s="239">
        <v>1</v>
      </c>
      <c r="P90" s="234">
        <f t="shared" si="35"/>
        <v>0</v>
      </c>
      <c r="Q90" s="234">
        <f t="shared" si="36"/>
        <v>0</v>
      </c>
      <c r="R90" s="234">
        <f t="shared" si="37"/>
        <v>0</v>
      </c>
      <c r="S90" s="274"/>
      <c r="T90" s="270"/>
    </row>
    <row r="91" spans="1:20" s="202" customFormat="1" ht="15.75" hidden="1">
      <c r="A91" s="232" t="s">
        <v>120</v>
      </c>
      <c r="B91" s="233" t="s">
        <v>121</v>
      </c>
      <c r="C91" s="239">
        <f t="shared" si="41"/>
        <v>13</v>
      </c>
      <c r="D91" s="239">
        <v>11</v>
      </c>
      <c r="E91" s="239">
        <v>2</v>
      </c>
      <c r="F91" s="239">
        <f t="shared" si="39"/>
        <v>11</v>
      </c>
      <c r="G91" s="239">
        <f t="shared" si="42"/>
        <v>9</v>
      </c>
      <c r="H91" s="279">
        <v>2</v>
      </c>
      <c r="I91" s="279">
        <v>6</v>
      </c>
      <c r="J91" s="239">
        <v>1</v>
      </c>
      <c r="K91" s="255"/>
      <c r="L91" s="239">
        <v>2</v>
      </c>
      <c r="M91" s="239">
        <f t="shared" si="43"/>
        <v>13</v>
      </c>
      <c r="N91" s="239">
        <v>11</v>
      </c>
      <c r="O91" s="239">
        <v>2</v>
      </c>
      <c r="P91" s="234">
        <f t="shared" si="35"/>
        <v>0</v>
      </c>
      <c r="Q91" s="234">
        <f t="shared" si="36"/>
        <v>0</v>
      </c>
      <c r="R91" s="234">
        <f t="shared" si="37"/>
        <v>0</v>
      </c>
      <c r="S91" s="274"/>
      <c r="T91" s="270"/>
    </row>
    <row r="92" spans="1:20" s="202" customFormat="1" ht="15.75" hidden="1">
      <c r="A92" s="232" t="s">
        <v>122</v>
      </c>
      <c r="B92" s="233" t="s">
        <v>123</v>
      </c>
      <c r="C92" s="239">
        <f t="shared" si="41"/>
        <v>10</v>
      </c>
      <c r="D92" s="239">
        <v>9</v>
      </c>
      <c r="E92" s="239">
        <v>1</v>
      </c>
      <c r="F92" s="239">
        <f t="shared" si="39"/>
        <v>7</v>
      </c>
      <c r="G92" s="239">
        <f t="shared" si="42"/>
        <v>6</v>
      </c>
      <c r="H92" s="279">
        <v>2</v>
      </c>
      <c r="I92" s="279">
        <v>3</v>
      </c>
      <c r="J92" s="239">
        <v>1</v>
      </c>
      <c r="K92" s="255"/>
      <c r="L92" s="239">
        <v>1</v>
      </c>
      <c r="M92" s="239">
        <f t="shared" si="43"/>
        <v>10</v>
      </c>
      <c r="N92" s="239">
        <v>9</v>
      </c>
      <c r="O92" s="239">
        <v>1</v>
      </c>
      <c r="P92" s="234">
        <f t="shared" si="35"/>
        <v>0</v>
      </c>
      <c r="Q92" s="234">
        <f t="shared" si="36"/>
        <v>0</v>
      </c>
      <c r="R92" s="234">
        <f t="shared" si="37"/>
        <v>0</v>
      </c>
      <c r="S92" s="274"/>
      <c r="T92" s="270"/>
    </row>
    <row r="93" spans="1:20" s="202" customFormat="1" ht="15.75" hidden="1">
      <c r="A93" s="232" t="s">
        <v>124</v>
      </c>
      <c r="B93" s="233" t="s">
        <v>125</v>
      </c>
      <c r="C93" s="239">
        <f t="shared" si="41"/>
        <v>15</v>
      </c>
      <c r="D93" s="239">
        <v>12</v>
      </c>
      <c r="E93" s="239">
        <v>3</v>
      </c>
      <c r="F93" s="239">
        <f t="shared" si="39"/>
        <v>11</v>
      </c>
      <c r="G93" s="239">
        <f t="shared" si="42"/>
        <v>8</v>
      </c>
      <c r="H93" s="279">
        <v>2</v>
      </c>
      <c r="I93" s="279">
        <v>6</v>
      </c>
      <c r="J93" s="239"/>
      <c r="K93" s="255"/>
      <c r="L93" s="239">
        <v>3</v>
      </c>
      <c r="M93" s="239">
        <f t="shared" si="43"/>
        <v>15</v>
      </c>
      <c r="N93" s="239">
        <v>12</v>
      </c>
      <c r="O93" s="239">
        <v>3</v>
      </c>
      <c r="P93" s="234">
        <f t="shared" si="35"/>
        <v>0</v>
      </c>
      <c r="Q93" s="234">
        <f t="shared" si="36"/>
        <v>0</v>
      </c>
      <c r="R93" s="234">
        <f t="shared" si="37"/>
        <v>0</v>
      </c>
      <c r="S93" s="274"/>
      <c r="T93" s="270"/>
    </row>
    <row r="94" spans="1:20" s="202" customFormat="1" ht="9" hidden="1" customHeight="1">
      <c r="A94" s="232" t="s">
        <v>126</v>
      </c>
      <c r="B94" s="233" t="s">
        <v>127</v>
      </c>
      <c r="C94" s="239">
        <f t="shared" si="41"/>
        <v>34</v>
      </c>
      <c r="D94" s="280">
        <v>31</v>
      </c>
      <c r="E94" s="280">
        <v>3</v>
      </c>
      <c r="F94" s="239">
        <f t="shared" si="39"/>
        <v>25</v>
      </c>
      <c r="G94" s="239">
        <f t="shared" si="42"/>
        <v>21</v>
      </c>
      <c r="H94" s="281">
        <v>3</v>
      </c>
      <c r="I94" s="281">
        <v>17</v>
      </c>
      <c r="J94" s="280">
        <v>1</v>
      </c>
      <c r="K94" s="292"/>
      <c r="L94" s="280">
        <v>4</v>
      </c>
      <c r="M94" s="239">
        <f t="shared" si="43"/>
        <v>33</v>
      </c>
      <c r="N94" s="280">
        <v>30</v>
      </c>
      <c r="O94" s="280">
        <v>3</v>
      </c>
      <c r="P94" s="234">
        <f t="shared" si="35"/>
        <v>-1</v>
      </c>
      <c r="Q94" s="234">
        <f t="shared" si="36"/>
        <v>-1</v>
      </c>
      <c r="R94" s="234">
        <f t="shared" si="37"/>
        <v>0</v>
      </c>
      <c r="S94" s="274"/>
      <c r="T94" s="270"/>
    </row>
    <row r="95" spans="1:20" s="202" customFormat="1" ht="15.75" hidden="1">
      <c r="A95" s="232" t="s">
        <v>128</v>
      </c>
      <c r="B95" s="233" t="s">
        <v>129</v>
      </c>
      <c r="C95" s="239">
        <f t="shared" si="41"/>
        <v>18</v>
      </c>
      <c r="D95" s="239">
        <v>16</v>
      </c>
      <c r="E95" s="239">
        <v>2</v>
      </c>
      <c r="F95" s="239">
        <f t="shared" si="39"/>
        <v>12</v>
      </c>
      <c r="G95" s="239">
        <f t="shared" si="42"/>
        <v>10</v>
      </c>
      <c r="H95" s="279">
        <v>2</v>
      </c>
      <c r="I95" s="279">
        <v>7</v>
      </c>
      <c r="J95" s="239">
        <v>1</v>
      </c>
      <c r="K95" s="255"/>
      <c r="L95" s="239">
        <v>2</v>
      </c>
      <c r="M95" s="239">
        <f t="shared" si="43"/>
        <v>18</v>
      </c>
      <c r="N95" s="239">
        <v>16</v>
      </c>
      <c r="O95" s="239">
        <v>2</v>
      </c>
      <c r="P95" s="234">
        <f t="shared" si="35"/>
        <v>0</v>
      </c>
      <c r="Q95" s="234">
        <f t="shared" si="36"/>
        <v>0</v>
      </c>
      <c r="R95" s="234">
        <f t="shared" si="37"/>
        <v>0</v>
      </c>
      <c r="S95" s="274"/>
      <c r="T95" s="270"/>
    </row>
    <row r="96" spans="1:20" s="202" customFormat="1" ht="15.75" hidden="1">
      <c r="A96" s="232" t="s">
        <v>130</v>
      </c>
      <c r="B96" s="233" t="s">
        <v>131</v>
      </c>
      <c r="C96" s="239">
        <f t="shared" si="41"/>
        <v>33</v>
      </c>
      <c r="D96" s="280">
        <v>30</v>
      </c>
      <c r="E96" s="280">
        <v>3</v>
      </c>
      <c r="F96" s="239">
        <f t="shared" si="39"/>
        <v>21</v>
      </c>
      <c r="G96" s="239">
        <f t="shared" si="42"/>
        <v>19</v>
      </c>
      <c r="H96" s="281">
        <v>3</v>
      </c>
      <c r="I96" s="281">
        <v>15</v>
      </c>
      <c r="J96" s="280">
        <v>1</v>
      </c>
      <c r="K96" s="292"/>
      <c r="L96" s="280">
        <v>2</v>
      </c>
      <c r="M96" s="239">
        <f t="shared" si="43"/>
        <v>32</v>
      </c>
      <c r="N96" s="280">
        <v>29</v>
      </c>
      <c r="O96" s="280">
        <v>3</v>
      </c>
      <c r="P96" s="234">
        <f t="shared" si="35"/>
        <v>-1</v>
      </c>
      <c r="Q96" s="234">
        <f t="shared" si="36"/>
        <v>-1</v>
      </c>
      <c r="R96" s="234">
        <f t="shared" si="37"/>
        <v>0</v>
      </c>
      <c r="S96" s="274"/>
      <c r="T96" s="270"/>
    </row>
    <row r="97" spans="1:20" s="202" customFormat="1" ht="12" hidden="1" customHeight="1">
      <c r="A97" s="232" t="s">
        <v>132</v>
      </c>
      <c r="B97" s="233" t="s">
        <v>133</v>
      </c>
      <c r="C97" s="239">
        <f t="shared" si="41"/>
        <v>10</v>
      </c>
      <c r="D97" s="239">
        <v>9</v>
      </c>
      <c r="E97" s="239">
        <v>1</v>
      </c>
      <c r="F97" s="239">
        <f t="shared" si="39"/>
        <v>7</v>
      </c>
      <c r="G97" s="239">
        <f t="shared" si="42"/>
        <v>6</v>
      </c>
      <c r="H97" s="279">
        <v>2</v>
      </c>
      <c r="I97" s="279">
        <v>4</v>
      </c>
      <c r="J97" s="239"/>
      <c r="K97" s="255"/>
      <c r="L97" s="239">
        <v>1</v>
      </c>
      <c r="M97" s="239">
        <f t="shared" si="43"/>
        <v>10</v>
      </c>
      <c r="N97" s="239">
        <v>9</v>
      </c>
      <c r="O97" s="239">
        <v>1</v>
      </c>
      <c r="P97" s="234">
        <f t="shared" si="35"/>
        <v>0</v>
      </c>
      <c r="Q97" s="234">
        <f t="shared" si="36"/>
        <v>0</v>
      </c>
      <c r="R97" s="234">
        <f t="shared" si="37"/>
        <v>0</v>
      </c>
      <c r="S97" s="274"/>
      <c r="T97" s="270"/>
    </row>
    <row r="98" spans="1:20" s="202" customFormat="1" ht="15.75" hidden="1">
      <c r="A98" s="232" t="s">
        <v>134</v>
      </c>
      <c r="B98" s="233" t="s">
        <v>135</v>
      </c>
      <c r="C98" s="239">
        <f t="shared" si="41"/>
        <v>16</v>
      </c>
      <c r="D98" s="239">
        <v>14</v>
      </c>
      <c r="E98" s="239">
        <v>2</v>
      </c>
      <c r="F98" s="239">
        <f t="shared" si="39"/>
        <v>12</v>
      </c>
      <c r="G98" s="239">
        <f t="shared" si="42"/>
        <v>10</v>
      </c>
      <c r="H98" s="279">
        <v>3</v>
      </c>
      <c r="I98" s="279">
        <v>6</v>
      </c>
      <c r="J98" s="239">
        <v>1</v>
      </c>
      <c r="K98" s="255"/>
      <c r="L98" s="280">
        <v>2</v>
      </c>
      <c r="M98" s="239">
        <f t="shared" si="43"/>
        <v>16</v>
      </c>
      <c r="N98" s="239">
        <v>14</v>
      </c>
      <c r="O98" s="239">
        <v>2</v>
      </c>
      <c r="P98" s="234">
        <f t="shared" si="35"/>
        <v>0</v>
      </c>
      <c r="Q98" s="234">
        <f t="shared" si="36"/>
        <v>0</v>
      </c>
      <c r="R98" s="234">
        <f t="shared" si="37"/>
        <v>0</v>
      </c>
      <c r="S98" s="274"/>
      <c r="T98" s="270"/>
    </row>
    <row r="99" spans="1:20" s="202" customFormat="1" ht="15.75" hidden="1">
      <c r="A99" s="232" t="s">
        <v>136</v>
      </c>
      <c r="B99" s="233" t="s">
        <v>137</v>
      </c>
      <c r="C99" s="239">
        <f t="shared" si="41"/>
        <v>10</v>
      </c>
      <c r="D99" s="239">
        <v>8</v>
      </c>
      <c r="E99" s="239">
        <v>2</v>
      </c>
      <c r="F99" s="239">
        <f t="shared" si="39"/>
        <v>6</v>
      </c>
      <c r="G99" s="239">
        <f t="shared" si="42"/>
        <v>4</v>
      </c>
      <c r="H99" s="279">
        <v>1</v>
      </c>
      <c r="I99" s="279">
        <v>3</v>
      </c>
      <c r="J99" s="239"/>
      <c r="K99" s="255"/>
      <c r="L99" s="239">
        <v>2</v>
      </c>
      <c r="M99" s="239">
        <f t="shared" si="43"/>
        <v>10</v>
      </c>
      <c r="N99" s="239">
        <v>8</v>
      </c>
      <c r="O99" s="239">
        <v>2</v>
      </c>
      <c r="P99" s="234">
        <f t="shared" si="35"/>
        <v>0</v>
      </c>
      <c r="Q99" s="234">
        <f t="shared" si="36"/>
        <v>0</v>
      </c>
      <c r="R99" s="234">
        <f t="shared" si="37"/>
        <v>0</v>
      </c>
      <c r="S99" s="274"/>
      <c r="T99" s="270"/>
    </row>
    <row r="100" spans="1:20" s="202" customFormat="1" ht="15.75" hidden="1">
      <c r="A100" s="232" t="s">
        <v>138</v>
      </c>
      <c r="B100" s="233" t="s">
        <v>139</v>
      </c>
      <c r="C100" s="239">
        <f t="shared" si="41"/>
        <v>13</v>
      </c>
      <c r="D100" s="239">
        <v>11</v>
      </c>
      <c r="E100" s="239">
        <v>2</v>
      </c>
      <c r="F100" s="239">
        <f t="shared" si="39"/>
        <v>8</v>
      </c>
      <c r="G100" s="239">
        <f t="shared" si="42"/>
        <v>6</v>
      </c>
      <c r="H100" s="279">
        <v>2</v>
      </c>
      <c r="I100" s="279">
        <v>3</v>
      </c>
      <c r="J100" s="239">
        <v>1</v>
      </c>
      <c r="K100" s="255"/>
      <c r="L100" s="239">
        <v>2</v>
      </c>
      <c r="M100" s="239">
        <f t="shared" si="43"/>
        <v>13</v>
      </c>
      <c r="N100" s="239">
        <v>11</v>
      </c>
      <c r="O100" s="239">
        <v>2</v>
      </c>
      <c r="P100" s="234">
        <f t="shared" si="35"/>
        <v>0</v>
      </c>
      <c r="Q100" s="234">
        <f t="shared" si="36"/>
        <v>0</v>
      </c>
      <c r="R100" s="234">
        <f t="shared" si="37"/>
        <v>0</v>
      </c>
      <c r="S100" s="274"/>
      <c r="T100" s="270"/>
    </row>
    <row r="101" spans="1:20" s="202" customFormat="1" ht="36" customHeight="1">
      <c r="A101" s="232">
        <v>5.7</v>
      </c>
      <c r="B101" s="282" t="s">
        <v>140</v>
      </c>
      <c r="C101" s="232">
        <f>SUM(D101:E101)</f>
        <v>38</v>
      </c>
      <c r="D101" s="278">
        <v>34</v>
      </c>
      <c r="E101" s="278">
        <v>4</v>
      </c>
      <c r="F101" s="234">
        <f t="shared" ref="F101:F112" si="44">G101+L101</f>
        <v>29</v>
      </c>
      <c r="G101" s="234">
        <f t="shared" ref="G101:L101" si="45">SUM(G102:G106)</f>
        <v>25</v>
      </c>
      <c r="H101" s="234">
        <f t="shared" si="45"/>
        <v>10</v>
      </c>
      <c r="I101" s="234">
        <f t="shared" si="45"/>
        <v>12</v>
      </c>
      <c r="J101" s="234">
        <f t="shared" si="45"/>
        <v>2</v>
      </c>
      <c r="K101" s="234">
        <f t="shared" si="45"/>
        <v>1</v>
      </c>
      <c r="L101" s="234">
        <f t="shared" si="45"/>
        <v>4</v>
      </c>
      <c r="M101" s="232">
        <f>SUM(N101:O101)</f>
        <v>37</v>
      </c>
      <c r="N101" s="278">
        <v>33</v>
      </c>
      <c r="O101" s="278">
        <v>4</v>
      </c>
      <c r="P101" s="234">
        <f t="shared" si="35"/>
        <v>-1</v>
      </c>
      <c r="Q101" s="234">
        <f t="shared" si="36"/>
        <v>-1</v>
      </c>
      <c r="R101" s="234">
        <f t="shared" si="37"/>
        <v>0</v>
      </c>
      <c r="S101" s="274"/>
      <c r="T101" s="270"/>
    </row>
    <row r="102" spans="1:20" s="202" customFormat="1" ht="15" hidden="1" customHeight="1">
      <c r="A102" s="232" t="s">
        <v>141</v>
      </c>
      <c r="B102" s="283" t="s">
        <v>73</v>
      </c>
      <c r="C102" s="239">
        <f>D102+E102</f>
        <v>3</v>
      </c>
      <c r="D102" s="239">
        <v>3</v>
      </c>
      <c r="E102" s="239">
        <v>0</v>
      </c>
      <c r="F102" s="239">
        <f t="shared" si="44"/>
        <v>3</v>
      </c>
      <c r="G102" s="239">
        <f>H102+I102+J102+K102</f>
        <v>3</v>
      </c>
      <c r="H102" s="239">
        <v>3</v>
      </c>
      <c r="I102" s="239"/>
      <c r="J102" s="239"/>
      <c r="K102" s="239"/>
      <c r="L102" s="239"/>
      <c r="M102" s="239">
        <f>N102+O102</f>
        <v>3</v>
      </c>
      <c r="N102" s="239">
        <v>3</v>
      </c>
      <c r="O102" s="239"/>
      <c r="P102" s="234">
        <f t="shared" si="35"/>
        <v>0</v>
      </c>
      <c r="Q102" s="234">
        <f t="shared" si="36"/>
        <v>0</v>
      </c>
      <c r="R102" s="234">
        <f t="shared" si="37"/>
        <v>0</v>
      </c>
      <c r="S102" s="274"/>
      <c r="T102" s="270"/>
    </row>
    <row r="103" spans="1:20" s="202" customFormat="1" ht="9" hidden="1" customHeight="1">
      <c r="A103" s="232" t="s">
        <v>142</v>
      </c>
      <c r="B103" s="236" t="s">
        <v>75</v>
      </c>
      <c r="C103" s="239">
        <f>D103+E103</f>
        <v>8</v>
      </c>
      <c r="D103" s="239">
        <v>5</v>
      </c>
      <c r="E103" s="239">
        <v>3</v>
      </c>
      <c r="F103" s="239">
        <f t="shared" si="44"/>
        <v>8</v>
      </c>
      <c r="G103" s="239">
        <f>H103+I103+J103+K103</f>
        <v>5</v>
      </c>
      <c r="H103" s="239">
        <v>2</v>
      </c>
      <c r="I103" s="239"/>
      <c r="J103" s="239">
        <v>2</v>
      </c>
      <c r="K103" s="239">
        <v>1</v>
      </c>
      <c r="L103" s="239">
        <v>3</v>
      </c>
      <c r="M103" s="239">
        <f>N103+O103</f>
        <v>8</v>
      </c>
      <c r="N103" s="239">
        <v>5</v>
      </c>
      <c r="O103" s="239">
        <v>3</v>
      </c>
      <c r="P103" s="234">
        <f t="shared" si="35"/>
        <v>0</v>
      </c>
      <c r="Q103" s="234">
        <f t="shared" si="36"/>
        <v>0</v>
      </c>
      <c r="R103" s="234">
        <f t="shared" si="37"/>
        <v>0</v>
      </c>
      <c r="S103" s="274"/>
      <c r="T103" s="270"/>
    </row>
    <row r="104" spans="1:20" s="202" customFormat="1" ht="18.75" hidden="1" customHeight="1">
      <c r="A104" s="232" t="s">
        <v>143</v>
      </c>
      <c r="B104" s="236" t="s">
        <v>144</v>
      </c>
      <c r="C104" s="239">
        <f>D104+E104</f>
        <v>10</v>
      </c>
      <c r="D104" s="239">
        <v>10</v>
      </c>
      <c r="E104" s="239"/>
      <c r="F104" s="239">
        <f t="shared" si="44"/>
        <v>6</v>
      </c>
      <c r="G104" s="239">
        <f>H104+I104+J104+K104</f>
        <v>6</v>
      </c>
      <c r="H104" s="239">
        <v>2</v>
      </c>
      <c r="I104" s="239">
        <v>4</v>
      </c>
      <c r="J104" s="239"/>
      <c r="K104" s="239"/>
      <c r="L104" s="239"/>
      <c r="M104" s="239">
        <f>N104+O104</f>
        <v>10</v>
      </c>
      <c r="N104" s="239">
        <v>10</v>
      </c>
      <c r="O104" s="239"/>
      <c r="P104" s="234">
        <f t="shared" si="35"/>
        <v>0</v>
      </c>
      <c r="Q104" s="234">
        <f t="shared" si="36"/>
        <v>0</v>
      </c>
      <c r="R104" s="234">
        <f t="shared" si="37"/>
        <v>0</v>
      </c>
      <c r="S104" s="274"/>
      <c r="T104" s="270"/>
    </row>
    <row r="105" spans="1:20" s="202" customFormat="1" ht="15.75" hidden="1">
      <c r="A105" s="232" t="s">
        <v>145</v>
      </c>
      <c r="B105" s="233" t="s">
        <v>146</v>
      </c>
      <c r="C105" s="239">
        <f>D105+E105</f>
        <v>9</v>
      </c>
      <c r="D105" s="239">
        <v>9</v>
      </c>
      <c r="E105" s="239"/>
      <c r="F105" s="239">
        <f t="shared" si="44"/>
        <v>4</v>
      </c>
      <c r="G105" s="239">
        <f>H105+I105+J105+K105</f>
        <v>4</v>
      </c>
      <c r="H105" s="239">
        <v>1</v>
      </c>
      <c r="I105" s="239">
        <v>3</v>
      </c>
      <c r="J105" s="239"/>
      <c r="K105" s="239"/>
      <c r="L105" s="239"/>
      <c r="M105" s="239">
        <f>N105+O105</f>
        <v>9</v>
      </c>
      <c r="N105" s="239">
        <v>9</v>
      </c>
      <c r="O105" s="239"/>
      <c r="P105" s="234">
        <f t="shared" si="35"/>
        <v>0</v>
      </c>
      <c r="Q105" s="234">
        <f t="shared" si="36"/>
        <v>0</v>
      </c>
      <c r="R105" s="234">
        <f t="shared" si="37"/>
        <v>0</v>
      </c>
      <c r="S105" s="274"/>
      <c r="T105" s="270"/>
    </row>
    <row r="106" spans="1:20" s="202" customFormat="1" ht="15.75" hidden="1">
      <c r="A106" s="232" t="s">
        <v>147</v>
      </c>
      <c r="B106" s="236" t="s">
        <v>148</v>
      </c>
      <c r="C106" s="239">
        <f>D106+E106</f>
        <v>8</v>
      </c>
      <c r="D106" s="239">
        <v>7</v>
      </c>
      <c r="E106" s="239">
        <v>1</v>
      </c>
      <c r="F106" s="239">
        <f t="shared" si="44"/>
        <v>8</v>
      </c>
      <c r="G106" s="239">
        <f>H106+I106+J106+K106</f>
        <v>7</v>
      </c>
      <c r="H106" s="239">
        <v>2</v>
      </c>
      <c r="I106" s="239">
        <v>5</v>
      </c>
      <c r="J106" s="239"/>
      <c r="K106" s="239"/>
      <c r="L106" s="239">
        <v>1</v>
      </c>
      <c r="M106" s="239">
        <f>N106+O106</f>
        <v>8</v>
      </c>
      <c r="N106" s="239">
        <v>7</v>
      </c>
      <c r="O106" s="239">
        <v>1</v>
      </c>
      <c r="P106" s="234">
        <f t="shared" si="35"/>
        <v>0</v>
      </c>
      <c r="Q106" s="234">
        <f t="shared" si="36"/>
        <v>0</v>
      </c>
      <c r="R106" s="234">
        <f t="shared" si="37"/>
        <v>0</v>
      </c>
      <c r="S106" s="274"/>
      <c r="T106" s="270"/>
    </row>
    <row r="107" spans="1:20" s="202" customFormat="1" ht="36.950000000000003" customHeight="1">
      <c r="A107" s="232">
        <v>5.8</v>
      </c>
      <c r="B107" s="233" t="s">
        <v>149</v>
      </c>
      <c r="C107" s="232">
        <f>SUM(D107:E107)</f>
        <v>13</v>
      </c>
      <c r="D107" s="232">
        <v>12</v>
      </c>
      <c r="E107" s="232">
        <v>1</v>
      </c>
      <c r="F107" s="234">
        <f t="shared" si="44"/>
        <v>11</v>
      </c>
      <c r="G107" s="234">
        <f t="shared" ref="G107:L107" si="46">SUM(G108:G110)</f>
        <v>10</v>
      </c>
      <c r="H107" s="234">
        <f t="shared" si="46"/>
        <v>5</v>
      </c>
      <c r="I107" s="234">
        <f t="shared" si="46"/>
        <v>4</v>
      </c>
      <c r="J107" s="234">
        <f t="shared" si="46"/>
        <v>0</v>
      </c>
      <c r="K107" s="234">
        <f t="shared" si="46"/>
        <v>1</v>
      </c>
      <c r="L107" s="234">
        <f t="shared" si="46"/>
        <v>1</v>
      </c>
      <c r="M107" s="232">
        <f>SUM(N107:O107)</f>
        <v>13</v>
      </c>
      <c r="N107" s="232">
        <v>12</v>
      </c>
      <c r="O107" s="232">
        <v>1</v>
      </c>
      <c r="P107" s="234">
        <f t="shared" si="35"/>
        <v>0</v>
      </c>
      <c r="Q107" s="234">
        <f t="shared" si="36"/>
        <v>0</v>
      </c>
      <c r="R107" s="234">
        <f t="shared" si="37"/>
        <v>0</v>
      </c>
      <c r="S107" s="274"/>
      <c r="T107" s="270"/>
    </row>
    <row r="108" spans="1:20" s="202" customFormat="1" ht="21.95" hidden="1" customHeight="1">
      <c r="A108" s="232" t="s">
        <v>150</v>
      </c>
      <c r="B108" s="233" t="s">
        <v>84</v>
      </c>
      <c r="C108" s="239">
        <f>D108+E108</f>
        <v>3</v>
      </c>
      <c r="D108" s="239">
        <v>3</v>
      </c>
      <c r="E108" s="239"/>
      <c r="F108" s="239">
        <f t="shared" si="44"/>
        <v>3</v>
      </c>
      <c r="G108" s="239">
        <f>SUM(H108:K108)</f>
        <v>3</v>
      </c>
      <c r="H108" s="239">
        <v>3</v>
      </c>
      <c r="I108" s="239"/>
      <c r="J108" s="239"/>
      <c r="K108" s="239"/>
      <c r="L108" s="239"/>
      <c r="M108" s="239">
        <f>N108+O108</f>
        <v>3</v>
      </c>
      <c r="N108" s="239">
        <v>3</v>
      </c>
      <c r="O108" s="239"/>
      <c r="P108" s="234">
        <f t="shared" si="35"/>
        <v>0</v>
      </c>
      <c r="Q108" s="234">
        <f t="shared" si="36"/>
        <v>0</v>
      </c>
      <c r="R108" s="234">
        <f t="shared" si="37"/>
        <v>0</v>
      </c>
      <c r="S108" s="274"/>
      <c r="T108" s="270"/>
    </row>
    <row r="109" spans="1:20" s="202" customFormat="1" ht="31.5" hidden="1">
      <c r="A109" s="232" t="s">
        <v>151</v>
      </c>
      <c r="B109" s="233" t="s">
        <v>152</v>
      </c>
      <c r="C109" s="239">
        <f>D109+E109</f>
        <v>5</v>
      </c>
      <c r="D109" s="239">
        <v>4</v>
      </c>
      <c r="E109" s="239">
        <v>1</v>
      </c>
      <c r="F109" s="239">
        <f t="shared" si="44"/>
        <v>4</v>
      </c>
      <c r="G109" s="239">
        <f>SUM(H109:K109)</f>
        <v>3</v>
      </c>
      <c r="H109" s="239">
        <v>1</v>
      </c>
      <c r="I109" s="239">
        <v>1</v>
      </c>
      <c r="J109" s="239"/>
      <c r="K109" s="239">
        <v>1</v>
      </c>
      <c r="L109" s="239">
        <v>1</v>
      </c>
      <c r="M109" s="239">
        <f>N109+O109</f>
        <v>5</v>
      </c>
      <c r="N109" s="239">
        <v>4</v>
      </c>
      <c r="O109" s="239">
        <v>1</v>
      </c>
      <c r="P109" s="234">
        <f t="shared" si="35"/>
        <v>0</v>
      </c>
      <c r="Q109" s="234">
        <f t="shared" si="36"/>
        <v>0</v>
      </c>
      <c r="R109" s="234">
        <f t="shared" si="37"/>
        <v>0</v>
      </c>
      <c r="S109" s="274"/>
      <c r="T109" s="270"/>
    </row>
    <row r="110" spans="1:20" s="202" customFormat="1" ht="31.5" hidden="1">
      <c r="A110" s="232" t="s">
        <v>153</v>
      </c>
      <c r="B110" s="233" t="s">
        <v>154</v>
      </c>
      <c r="C110" s="239">
        <f>D110+E110</f>
        <v>5</v>
      </c>
      <c r="D110" s="239">
        <v>5</v>
      </c>
      <c r="E110" s="239"/>
      <c r="F110" s="239">
        <f t="shared" si="44"/>
        <v>4</v>
      </c>
      <c r="G110" s="239">
        <f>SUM(H110:K110)</f>
        <v>4</v>
      </c>
      <c r="H110" s="239">
        <v>1</v>
      </c>
      <c r="I110" s="239">
        <v>3</v>
      </c>
      <c r="J110" s="239"/>
      <c r="K110" s="239"/>
      <c r="L110" s="239"/>
      <c r="M110" s="239">
        <f>N110+O110</f>
        <v>5</v>
      </c>
      <c r="N110" s="239">
        <v>5</v>
      </c>
      <c r="O110" s="239"/>
      <c r="P110" s="234">
        <f t="shared" si="35"/>
        <v>0</v>
      </c>
      <c r="Q110" s="234">
        <f t="shared" si="36"/>
        <v>0</v>
      </c>
      <c r="R110" s="234">
        <f t="shared" si="37"/>
        <v>0</v>
      </c>
      <c r="S110" s="274"/>
      <c r="T110" s="270"/>
    </row>
    <row r="111" spans="1:20" s="206" customFormat="1" ht="27" customHeight="1">
      <c r="A111" s="228">
        <v>6</v>
      </c>
      <c r="B111" s="284" t="s">
        <v>155</v>
      </c>
      <c r="C111" s="228">
        <f>SUM(D111:E111)</f>
        <v>65</v>
      </c>
      <c r="D111" s="228">
        <f>D112+D120+D124</f>
        <v>60</v>
      </c>
      <c r="E111" s="228">
        <f>E112+E120+E124</f>
        <v>5</v>
      </c>
      <c r="F111" s="230">
        <f t="shared" si="44"/>
        <v>60</v>
      </c>
      <c r="G111" s="228">
        <f t="shared" ref="G111:L111" si="47">G112+G120+G124</f>
        <v>55</v>
      </c>
      <c r="H111" s="228">
        <f t="shared" si="47"/>
        <v>28</v>
      </c>
      <c r="I111" s="228">
        <f t="shared" si="47"/>
        <v>10</v>
      </c>
      <c r="J111" s="228">
        <f t="shared" si="47"/>
        <v>17</v>
      </c>
      <c r="K111" s="228">
        <f t="shared" si="47"/>
        <v>0</v>
      </c>
      <c r="L111" s="251">
        <f t="shared" si="47"/>
        <v>5</v>
      </c>
      <c r="M111" s="228">
        <f>SUM(N111:O111)</f>
        <v>65</v>
      </c>
      <c r="N111" s="228">
        <f>N112+N120+N124</f>
        <v>60</v>
      </c>
      <c r="O111" s="228">
        <f>O112+O120+O124</f>
        <v>5</v>
      </c>
      <c r="P111" s="230">
        <f t="shared" si="35"/>
        <v>0</v>
      </c>
      <c r="Q111" s="230">
        <f t="shared" si="36"/>
        <v>0</v>
      </c>
      <c r="R111" s="230">
        <f t="shared" si="37"/>
        <v>0</v>
      </c>
      <c r="S111" s="275"/>
      <c r="T111" s="270"/>
    </row>
    <row r="112" spans="1:20" s="202" customFormat="1" ht="27.95" customHeight="1">
      <c r="A112" s="232">
        <v>6.1</v>
      </c>
      <c r="B112" s="233" t="s">
        <v>64</v>
      </c>
      <c r="C112" s="232">
        <f>SUM(D112:E112)</f>
        <v>38</v>
      </c>
      <c r="D112" s="232">
        <v>35</v>
      </c>
      <c r="E112" s="232">
        <f>SUM(E113:E119)</f>
        <v>3</v>
      </c>
      <c r="F112" s="234">
        <f t="shared" si="44"/>
        <v>34</v>
      </c>
      <c r="G112" s="234">
        <f t="shared" ref="G112:L112" si="48">SUM(G113:G119)</f>
        <v>31</v>
      </c>
      <c r="H112" s="234">
        <f t="shared" si="48"/>
        <v>16</v>
      </c>
      <c r="I112" s="234">
        <f t="shared" si="48"/>
        <v>3</v>
      </c>
      <c r="J112" s="234">
        <f t="shared" si="48"/>
        <v>12</v>
      </c>
      <c r="K112" s="234">
        <f t="shared" si="48"/>
        <v>0</v>
      </c>
      <c r="L112" s="234">
        <f t="shared" si="48"/>
        <v>3</v>
      </c>
      <c r="M112" s="232">
        <f>SUM(N112:O112)</f>
        <v>38</v>
      </c>
      <c r="N112" s="232">
        <v>35</v>
      </c>
      <c r="O112" s="232">
        <f>SUM(O113:O119)</f>
        <v>3</v>
      </c>
      <c r="P112" s="234">
        <f t="shared" si="35"/>
        <v>0</v>
      </c>
      <c r="Q112" s="234">
        <f t="shared" si="36"/>
        <v>0</v>
      </c>
      <c r="R112" s="234">
        <f t="shared" si="37"/>
        <v>0</v>
      </c>
      <c r="S112" s="274"/>
      <c r="T112" s="270"/>
    </row>
    <row r="113" spans="1:20" s="202" customFormat="1" ht="3" hidden="1" customHeight="1">
      <c r="A113" s="285"/>
      <c r="B113" s="233" t="s">
        <v>73</v>
      </c>
      <c r="C113" s="286">
        <v>4</v>
      </c>
      <c r="D113" s="286">
        <v>4</v>
      </c>
      <c r="E113" s="286"/>
      <c r="F113" s="286">
        <v>3</v>
      </c>
      <c r="G113" s="286">
        <v>3</v>
      </c>
      <c r="H113" s="286">
        <v>3</v>
      </c>
      <c r="I113" s="286"/>
      <c r="J113" s="286"/>
      <c r="K113" s="286"/>
      <c r="L113" s="239"/>
      <c r="M113" s="286">
        <v>4</v>
      </c>
      <c r="N113" s="286">
        <v>4</v>
      </c>
      <c r="O113" s="286"/>
      <c r="P113" s="234">
        <f t="shared" si="35"/>
        <v>0</v>
      </c>
      <c r="Q113" s="234">
        <f t="shared" si="36"/>
        <v>0</v>
      </c>
      <c r="R113" s="234">
        <f t="shared" si="37"/>
        <v>0</v>
      </c>
      <c r="S113" s="274"/>
      <c r="T113" s="270"/>
    </row>
    <row r="114" spans="1:20" s="202" customFormat="1" ht="18.75" hidden="1" customHeight="1">
      <c r="A114" s="285"/>
      <c r="B114" s="233" t="s">
        <v>44</v>
      </c>
      <c r="C114" s="286">
        <v>7</v>
      </c>
      <c r="D114" s="286">
        <v>4</v>
      </c>
      <c r="E114" s="286">
        <v>3</v>
      </c>
      <c r="F114" s="286">
        <v>7</v>
      </c>
      <c r="G114" s="286">
        <v>4</v>
      </c>
      <c r="H114" s="286">
        <v>2</v>
      </c>
      <c r="I114" s="286"/>
      <c r="J114" s="286">
        <v>2</v>
      </c>
      <c r="K114" s="286"/>
      <c r="L114" s="239">
        <v>3</v>
      </c>
      <c r="M114" s="286">
        <v>7</v>
      </c>
      <c r="N114" s="286">
        <v>4</v>
      </c>
      <c r="O114" s="286">
        <v>3</v>
      </c>
      <c r="P114" s="234">
        <f t="shared" si="35"/>
        <v>0</v>
      </c>
      <c r="Q114" s="234">
        <f t="shared" si="36"/>
        <v>0</v>
      </c>
      <c r="R114" s="234">
        <f t="shared" si="37"/>
        <v>0</v>
      </c>
      <c r="S114" s="274"/>
      <c r="T114" s="270"/>
    </row>
    <row r="115" spans="1:20" s="202" customFormat="1" ht="18.75" hidden="1" customHeight="1">
      <c r="A115" s="285"/>
      <c r="B115" s="233" t="s">
        <v>156</v>
      </c>
      <c r="C115" s="286">
        <v>5</v>
      </c>
      <c r="D115" s="286">
        <v>5</v>
      </c>
      <c r="E115" s="286"/>
      <c r="F115" s="286">
        <v>5</v>
      </c>
      <c r="G115" s="286">
        <v>5</v>
      </c>
      <c r="H115" s="286">
        <v>2</v>
      </c>
      <c r="I115" s="286"/>
      <c r="J115" s="286">
        <v>3</v>
      </c>
      <c r="K115" s="286"/>
      <c r="L115" s="239"/>
      <c r="M115" s="286">
        <v>5</v>
      </c>
      <c r="N115" s="286">
        <v>5</v>
      </c>
      <c r="O115" s="286"/>
      <c r="P115" s="234">
        <f t="shared" si="35"/>
        <v>0</v>
      </c>
      <c r="Q115" s="234">
        <f t="shared" si="36"/>
        <v>0</v>
      </c>
      <c r="R115" s="234">
        <f t="shared" si="37"/>
        <v>0</v>
      </c>
      <c r="S115" s="274"/>
      <c r="T115" s="270"/>
    </row>
    <row r="116" spans="1:20" s="202" customFormat="1" ht="18.75" hidden="1" customHeight="1">
      <c r="A116" s="285"/>
      <c r="B116" s="233" t="s">
        <v>157</v>
      </c>
      <c r="C116" s="286">
        <v>5</v>
      </c>
      <c r="D116" s="286">
        <v>5</v>
      </c>
      <c r="E116" s="286"/>
      <c r="F116" s="286">
        <v>4</v>
      </c>
      <c r="G116" s="286">
        <v>4</v>
      </c>
      <c r="H116" s="286">
        <v>3</v>
      </c>
      <c r="I116" s="286">
        <v>1</v>
      </c>
      <c r="J116" s="286"/>
      <c r="K116" s="286"/>
      <c r="L116" s="239"/>
      <c r="M116" s="286">
        <v>5</v>
      </c>
      <c r="N116" s="286">
        <v>5</v>
      </c>
      <c r="O116" s="286"/>
      <c r="P116" s="234">
        <f t="shared" si="35"/>
        <v>0</v>
      </c>
      <c r="Q116" s="234">
        <f t="shared" si="36"/>
        <v>0</v>
      </c>
      <c r="R116" s="234">
        <f t="shared" si="37"/>
        <v>0</v>
      </c>
      <c r="S116" s="274"/>
      <c r="T116" s="270"/>
    </row>
    <row r="117" spans="1:20" s="202" customFormat="1" ht="18.75" hidden="1" customHeight="1">
      <c r="A117" s="285"/>
      <c r="B117" s="233" t="s">
        <v>158</v>
      </c>
      <c r="C117" s="286">
        <v>5</v>
      </c>
      <c r="D117" s="286">
        <v>5</v>
      </c>
      <c r="E117" s="286"/>
      <c r="F117" s="286">
        <v>4</v>
      </c>
      <c r="G117" s="286">
        <v>4</v>
      </c>
      <c r="H117" s="286">
        <v>2</v>
      </c>
      <c r="I117" s="286">
        <v>2</v>
      </c>
      <c r="J117" s="286"/>
      <c r="K117" s="286"/>
      <c r="L117" s="239"/>
      <c r="M117" s="286">
        <v>5</v>
      </c>
      <c r="N117" s="286">
        <v>5</v>
      </c>
      <c r="O117" s="286"/>
      <c r="P117" s="234">
        <f t="shared" si="35"/>
        <v>0</v>
      </c>
      <c r="Q117" s="234">
        <f t="shared" si="36"/>
        <v>0</v>
      </c>
      <c r="R117" s="234">
        <f t="shared" si="37"/>
        <v>0</v>
      </c>
      <c r="S117" s="274"/>
      <c r="T117" s="270"/>
    </row>
    <row r="118" spans="1:20" s="202" customFormat="1" ht="15.75" hidden="1">
      <c r="A118" s="285"/>
      <c r="B118" s="233" t="s">
        <v>48</v>
      </c>
      <c r="C118" s="286">
        <v>5</v>
      </c>
      <c r="D118" s="286">
        <v>5</v>
      </c>
      <c r="E118" s="286"/>
      <c r="F118" s="286">
        <v>4</v>
      </c>
      <c r="G118" s="286">
        <v>4</v>
      </c>
      <c r="H118" s="286">
        <v>2</v>
      </c>
      <c r="I118" s="286"/>
      <c r="J118" s="286">
        <v>2</v>
      </c>
      <c r="K118" s="286"/>
      <c r="L118" s="239"/>
      <c r="M118" s="286">
        <v>5</v>
      </c>
      <c r="N118" s="286">
        <v>5</v>
      </c>
      <c r="O118" s="286"/>
      <c r="P118" s="234">
        <f t="shared" si="35"/>
        <v>0</v>
      </c>
      <c r="Q118" s="234">
        <f t="shared" si="36"/>
        <v>0</v>
      </c>
      <c r="R118" s="234">
        <f t="shared" si="37"/>
        <v>0</v>
      </c>
      <c r="S118" s="274"/>
      <c r="T118" s="270"/>
    </row>
    <row r="119" spans="1:20" s="202" customFormat="1" ht="15.75" hidden="1">
      <c r="A119" s="285"/>
      <c r="B119" s="233" t="s">
        <v>159</v>
      </c>
      <c r="C119" s="286">
        <v>7</v>
      </c>
      <c r="D119" s="286">
        <v>7</v>
      </c>
      <c r="E119" s="286"/>
      <c r="F119" s="286">
        <v>7</v>
      </c>
      <c r="G119" s="286">
        <v>7</v>
      </c>
      <c r="H119" s="286">
        <v>2</v>
      </c>
      <c r="I119" s="286"/>
      <c r="J119" s="286">
        <v>5</v>
      </c>
      <c r="K119" s="286"/>
      <c r="L119" s="228"/>
      <c r="M119" s="286">
        <v>7</v>
      </c>
      <c r="N119" s="286">
        <v>7</v>
      </c>
      <c r="O119" s="286"/>
      <c r="P119" s="234">
        <f t="shared" si="35"/>
        <v>0</v>
      </c>
      <c r="Q119" s="234">
        <f t="shared" si="36"/>
        <v>0</v>
      </c>
      <c r="R119" s="234">
        <f t="shared" si="37"/>
        <v>0</v>
      </c>
      <c r="S119" s="274"/>
      <c r="T119" s="270"/>
    </row>
    <row r="120" spans="1:20" s="202" customFormat="1" ht="29.1" customHeight="1">
      <c r="A120" s="285">
        <v>6.2</v>
      </c>
      <c r="B120" s="287" t="s">
        <v>160</v>
      </c>
      <c r="C120" s="232">
        <f>SUM(D120:E120)</f>
        <v>14</v>
      </c>
      <c r="D120" s="232">
        <v>13</v>
      </c>
      <c r="E120" s="232">
        <f>SUM(E121:E123)</f>
        <v>1</v>
      </c>
      <c r="F120" s="234">
        <f>G120+L120</f>
        <v>13</v>
      </c>
      <c r="G120" s="234">
        <f t="shared" ref="G120:L120" si="49">SUM(G121:G123)</f>
        <v>12</v>
      </c>
      <c r="H120" s="234">
        <f t="shared" si="49"/>
        <v>6</v>
      </c>
      <c r="I120" s="234">
        <f t="shared" si="49"/>
        <v>3</v>
      </c>
      <c r="J120" s="234">
        <f t="shared" si="49"/>
        <v>3</v>
      </c>
      <c r="K120" s="234">
        <f t="shared" si="49"/>
        <v>0</v>
      </c>
      <c r="L120" s="234">
        <f t="shared" si="49"/>
        <v>1</v>
      </c>
      <c r="M120" s="232">
        <f>SUM(N120:O120)</f>
        <v>14</v>
      </c>
      <c r="N120" s="232">
        <v>13</v>
      </c>
      <c r="O120" s="232">
        <f>SUM(O121:O123)</f>
        <v>1</v>
      </c>
      <c r="P120" s="234">
        <f t="shared" si="35"/>
        <v>0</v>
      </c>
      <c r="Q120" s="234">
        <f t="shared" si="36"/>
        <v>0</v>
      </c>
      <c r="R120" s="234">
        <f t="shared" si="37"/>
        <v>0</v>
      </c>
      <c r="S120" s="274"/>
      <c r="T120" s="270"/>
    </row>
    <row r="121" spans="1:20" s="202" customFormat="1" ht="15.75" hidden="1">
      <c r="A121" s="285"/>
      <c r="B121" s="233" t="s">
        <v>73</v>
      </c>
      <c r="C121" s="288">
        <f>D121+E121</f>
        <v>2</v>
      </c>
      <c r="D121" s="175">
        <v>2</v>
      </c>
      <c r="E121" s="175">
        <v>0</v>
      </c>
      <c r="F121" s="175"/>
      <c r="G121" s="175">
        <f>H121+I121</f>
        <v>2</v>
      </c>
      <c r="H121" s="175">
        <v>2</v>
      </c>
      <c r="I121" s="175">
        <v>0</v>
      </c>
      <c r="J121" s="175"/>
      <c r="K121" s="175"/>
      <c r="L121" s="175"/>
      <c r="M121" s="175">
        <f>N121+O121</f>
        <v>2</v>
      </c>
      <c r="N121" s="175">
        <v>2</v>
      </c>
      <c r="O121" s="175">
        <v>0</v>
      </c>
      <c r="P121" s="234">
        <f t="shared" si="35"/>
        <v>0</v>
      </c>
      <c r="Q121" s="234">
        <f t="shared" si="36"/>
        <v>0</v>
      </c>
      <c r="R121" s="234">
        <f t="shared" si="37"/>
        <v>0</v>
      </c>
      <c r="S121" s="274"/>
      <c r="T121" s="270"/>
    </row>
    <row r="122" spans="1:20" s="202" customFormat="1" ht="15.75" hidden="1">
      <c r="A122" s="285"/>
      <c r="B122" s="233" t="s">
        <v>161</v>
      </c>
      <c r="C122" s="288">
        <f>D122+E122</f>
        <v>6</v>
      </c>
      <c r="D122" s="175">
        <v>5</v>
      </c>
      <c r="E122" s="175">
        <v>1</v>
      </c>
      <c r="F122" s="175"/>
      <c r="G122" s="175">
        <f>H122+I122+J122+K122</f>
        <v>5</v>
      </c>
      <c r="H122" s="175">
        <v>2</v>
      </c>
      <c r="I122" s="175">
        <v>0</v>
      </c>
      <c r="J122" s="175">
        <v>3</v>
      </c>
      <c r="K122" s="175">
        <v>0</v>
      </c>
      <c r="L122" s="175">
        <v>1</v>
      </c>
      <c r="M122" s="175">
        <f>SUM(N122:O122)</f>
        <v>6</v>
      </c>
      <c r="N122" s="175">
        <v>5</v>
      </c>
      <c r="O122" s="175">
        <v>1</v>
      </c>
      <c r="P122" s="234">
        <f t="shared" si="35"/>
        <v>0</v>
      </c>
      <c r="Q122" s="234">
        <f t="shared" si="36"/>
        <v>0</v>
      </c>
      <c r="R122" s="234">
        <f t="shared" si="37"/>
        <v>0</v>
      </c>
      <c r="S122" s="274"/>
      <c r="T122" s="270"/>
    </row>
    <row r="123" spans="1:20" s="202" customFormat="1" ht="15.75" hidden="1">
      <c r="A123" s="285"/>
      <c r="B123" s="233" t="s">
        <v>162</v>
      </c>
      <c r="C123" s="288">
        <f>D123+E123</f>
        <v>6</v>
      </c>
      <c r="D123" s="175">
        <v>6</v>
      </c>
      <c r="E123" s="175">
        <v>0</v>
      </c>
      <c r="F123" s="175"/>
      <c r="G123" s="175">
        <f>H123+I123</f>
        <v>5</v>
      </c>
      <c r="H123" s="175">
        <v>2</v>
      </c>
      <c r="I123" s="175">
        <v>3</v>
      </c>
      <c r="J123" s="175"/>
      <c r="K123" s="175"/>
      <c r="L123" s="175"/>
      <c r="M123" s="175">
        <f>N123+O123</f>
        <v>6</v>
      </c>
      <c r="N123" s="175">
        <v>6</v>
      </c>
      <c r="O123" s="175">
        <v>0</v>
      </c>
      <c r="P123" s="234">
        <f t="shared" si="35"/>
        <v>0</v>
      </c>
      <c r="Q123" s="234">
        <f t="shared" si="36"/>
        <v>0</v>
      </c>
      <c r="R123" s="234">
        <f t="shared" si="37"/>
        <v>0</v>
      </c>
      <c r="S123" s="274"/>
      <c r="T123" s="270"/>
    </row>
    <row r="124" spans="1:20" s="202" customFormat="1" ht="29.1" customHeight="1">
      <c r="A124" s="232">
        <v>6.3</v>
      </c>
      <c r="B124" s="233" t="s">
        <v>163</v>
      </c>
      <c r="C124" s="232">
        <f>SUM(D124:E124)</f>
        <v>13</v>
      </c>
      <c r="D124" s="232">
        <v>12</v>
      </c>
      <c r="E124" s="232">
        <v>1</v>
      </c>
      <c r="F124" s="234">
        <f>G124+L124</f>
        <v>13</v>
      </c>
      <c r="G124" s="234">
        <f t="shared" ref="G124:L124" si="50">SUM(G125:G127)</f>
        <v>12</v>
      </c>
      <c r="H124" s="234">
        <f t="shared" si="50"/>
        <v>6</v>
      </c>
      <c r="I124" s="234">
        <f t="shared" si="50"/>
        <v>4</v>
      </c>
      <c r="J124" s="234">
        <f t="shared" si="50"/>
        <v>2</v>
      </c>
      <c r="K124" s="234">
        <f t="shared" si="50"/>
        <v>0</v>
      </c>
      <c r="L124" s="278">
        <f t="shared" si="50"/>
        <v>1</v>
      </c>
      <c r="M124" s="232">
        <f>SUM(N124:O124)</f>
        <v>13</v>
      </c>
      <c r="N124" s="232">
        <v>12</v>
      </c>
      <c r="O124" s="232">
        <v>1</v>
      </c>
      <c r="P124" s="234">
        <f t="shared" si="35"/>
        <v>0</v>
      </c>
      <c r="Q124" s="234">
        <f t="shared" si="36"/>
        <v>0</v>
      </c>
      <c r="R124" s="234">
        <f t="shared" si="37"/>
        <v>0</v>
      </c>
      <c r="S124" s="274"/>
      <c r="T124" s="270"/>
    </row>
    <row r="125" spans="1:20" s="202" customFormat="1" ht="15.75" hidden="1">
      <c r="A125" s="232"/>
      <c r="B125" s="289" t="s">
        <v>73</v>
      </c>
      <c r="C125" s="175">
        <v>2</v>
      </c>
      <c r="D125" s="175">
        <v>2</v>
      </c>
      <c r="E125" s="175"/>
      <c r="F125" s="175">
        <v>2</v>
      </c>
      <c r="G125" s="175">
        <v>2</v>
      </c>
      <c r="H125" s="175">
        <v>2</v>
      </c>
      <c r="I125" s="175"/>
      <c r="J125" s="175"/>
      <c r="K125" s="175"/>
      <c r="L125" s="175"/>
      <c r="M125" s="175">
        <v>2</v>
      </c>
      <c r="N125" s="175">
        <v>2</v>
      </c>
      <c r="O125" s="175"/>
      <c r="P125" s="234">
        <f t="shared" si="35"/>
        <v>0</v>
      </c>
      <c r="Q125" s="234">
        <f t="shared" si="36"/>
        <v>0</v>
      </c>
      <c r="R125" s="234">
        <f t="shared" si="37"/>
        <v>0</v>
      </c>
      <c r="S125" s="274"/>
      <c r="T125" s="270"/>
    </row>
    <row r="126" spans="1:20" s="202" customFormat="1" ht="15.75" hidden="1">
      <c r="A126" s="232"/>
      <c r="B126" s="289" t="s">
        <v>164</v>
      </c>
      <c r="C126" s="175">
        <v>6</v>
      </c>
      <c r="D126" s="175">
        <v>5</v>
      </c>
      <c r="E126" s="175">
        <v>1</v>
      </c>
      <c r="F126" s="175">
        <v>6</v>
      </c>
      <c r="G126" s="175">
        <v>5</v>
      </c>
      <c r="H126" s="175">
        <v>2</v>
      </c>
      <c r="I126" s="175">
        <v>1</v>
      </c>
      <c r="J126" s="175">
        <v>2</v>
      </c>
      <c r="K126" s="175"/>
      <c r="L126" s="175">
        <v>1</v>
      </c>
      <c r="M126" s="175">
        <v>6</v>
      </c>
      <c r="N126" s="175">
        <v>5</v>
      </c>
      <c r="O126" s="175">
        <v>1</v>
      </c>
      <c r="P126" s="234">
        <f t="shared" si="35"/>
        <v>0</v>
      </c>
      <c r="Q126" s="234">
        <f t="shared" si="36"/>
        <v>0</v>
      </c>
      <c r="R126" s="234">
        <f t="shared" si="37"/>
        <v>0</v>
      </c>
      <c r="S126" s="274"/>
      <c r="T126" s="270"/>
    </row>
    <row r="127" spans="1:20" s="202" customFormat="1" ht="15.75" hidden="1">
      <c r="A127" s="232"/>
      <c r="B127" s="289" t="s">
        <v>162</v>
      </c>
      <c r="C127" s="175">
        <v>5</v>
      </c>
      <c r="D127" s="175">
        <v>5</v>
      </c>
      <c r="E127" s="175"/>
      <c r="F127" s="175">
        <v>5</v>
      </c>
      <c r="G127" s="175">
        <v>5</v>
      </c>
      <c r="H127" s="175">
        <v>2</v>
      </c>
      <c r="I127" s="175">
        <v>3</v>
      </c>
      <c r="J127" s="175"/>
      <c r="K127" s="175"/>
      <c r="L127" s="175"/>
      <c r="M127" s="175">
        <v>5</v>
      </c>
      <c r="N127" s="175">
        <v>5</v>
      </c>
      <c r="O127" s="175"/>
      <c r="P127" s="234">
        <f t="shared" ref="P127:P182" si="51">M127-C127</f>
        <v>0</v>
      </c>
      <c r="Q127" s="234">
        <f t="shared" ref="Q127:Q189" si="52">N127-D127</f>
        <v>0</v>
      </c>
      <c r="R127" s="234">
        <f t="shared" ref="R127:R189" si="53">O127-E127</f>
        <v>0</v>
      </c>
      <c r="S127" s="274"/>
      <c r="T127" s="270"/>
    </row>
    <row r="128" spans="1:20" s="206" customFormat="1" ht="39.950000000000003" customHeight="1">
      <c r="A128" s="228">
        <v>7</v>
      </c>
      <c r="B128" s="290" t="s">
        <v>165</v>
      </c>
      <c r="C128" s="291">
        <v>53</v>
      </c>
      <c r="D128" s="291">
        <v>49</v>
      </c>
      <c r="E128" s="291">
        <v>4</v>
      </c>
      <c r="F128" s="291">
        <v>49</v>
      </c>
      <c r="G128" s="291">
        <v>45</v>
      </c>
      <c r="H128" s="291">
        <v>17</v>
      </c>
      <c r="I128" s="291">
        <v>0</v>
      </c>
      <c r="J128" s="291">
        <v>15</v>
      </c>
      <c r="K128" s="291">
        <v>11</v>
      </c>
      <c r="L128" s="291">
        <v>4</v>
      </c>
      <c r="M128" s="291">
        <v>52</v>
      </c>
      <c r="N128" s="291">
        <v>48</v>
      </c>
      <c r="O128" s="291">
        <v>4</v>
      </c>
      <c r="P128" s="230">
        <f t="shared" si="51"/>
        <v>-1</v>
      </c>
      <c r="Q128" s="230">
        <f t="shared" si="52"/>
        <v>-1</v>
      </c>
      <c r="R128" s="230">
        <f t="shared" si="53"/>
        <v>0</v>
      </c>
      <c r="S128" s="275"/>
      <c r="T128" s="270"/>
    </row>
    <row r="129" spans="1:20" s="203" customFormat="1" ht="15.75" hidden="1">
      <c r="A129" s="239">
        <v>1</v>
      </c>
      <c r="B129" s="293" t="s">
        <v>43</v>
      </c>
      <c r="C129" s="294">
        <v>4</v>
      </c>
      <c r="D129" s="294">
        <v>4</v>
      </c>
      <c r="E129" s="294">
        <v>0</v>
      </c>
      <c r="F129" s="294">
        <v>4</v>
      </c>
      <c r="G129" s="294">
        <v>4</v>
      </c>
      <c r="H129" s="294">
        <v>2</v>
      </c>
      <c r="I129" s="294">
        <v>0</v>
      </c>
      <c r="J129" s="294">
        <v>0</v>
      </c>
      <c r="K129" s="294">
        <v>0</v>
      </c>
      <c r="L129" s="294">
        <v>0</v>
      </c>
      <c r="M129" s="294">
        <v>4</v>
      </c>
      <c r="N129" s="294">
        <v>4</v>
      </c>
      <c r="O129" s="294">
        <v>0</v>
      </c>
      <c r="P129" s="235">
        <f t="shared" si="51"/>
        <v>0</v>
      </c>
      <c r="Q129" s="235">
        <f t="shared" si="52"/>
        <v>0</v>
      </c>
      <c r="R129" s="235">
        <f t="shared" si="53"/>
        <v>0</v>
      </c>
      <c r="S129" s="263"/>
      <c r="T129" s="270"/>
    </row>
    <row r="130" spans="1:20" s="203" customFormat="1" ht="15.75" hidden="1">
      <c r="A130" s="239">
        <v>2</v>
      </c>
      <c r="B130" s="293" t="s">
        <v>44</v>
      </c>
      <c r="C130" s="294">
        <v>12</v>
      </c>
      <c r="D130" s="294">
        <v>8</v>
      </c>
      <c r="E130" s="294">
        <v>4</v>
      </c>
      <c r="F130" s="294">
        <v>11</v>
      </c>
      <c r="G130" s="294">
        <v>7</v>
      </c>
      <c r="H130" s="294">
        <v>2</v>
      </c>
      <c r="I130" s="294">
        <v>0</v>
      </c>
      <c r="J130" s="294">
        <v>1</v>
      </c>
      <c r="K130" s="294">
        <v>11</v>
      </c>
      <c r="L130" s="294">
        <v>4</v>
      </c>
      <c r="M130" s="294">
        <v>11</v>
      </c>
      <c r="N130" s="294">
        <v>7</v>
      </c>
      <c r="O130" s="294">
        <v>4</v>
      </c>
      <c r="P130" s="235">
        <f t="shared" si="51"/>
        <v>-1</v>
      </c>
      <c r="Q130" s="235">
        <f t="shared" si="52"/>
        <v>-1</v>
      </c>
      <c r="R130" s="235">
        <f t="shared" si="53"/>
        <v>0</v>
      </c>
      <c r="S130" s="263"/>
      <c r="T130" s="270"/>
    </row>
    <row r="131" spans="1:20" s="203" customFormat="1" ht="15.75" hidden="1">
      <c r="A131" s="239">
        <v>3</v>
      </c>
      <c r="B131" s="293" t="s">
        <v>166</v>
      </c>
      <c r="C131" s="294">
        <v>5</v>
      </c>
      <c r="D131" s="294">
        <v>5</v>
      </c>
      <c r="E131" s="294">
        <v>0</v>
      </c>
      <c r="F131" s="294">
        <v>5</v>
      </c>
      <c r="G131" s="294">
        <v>5</v>
      </c>
      <c r="H131" s="294">
        <v>1</v>
      </c>
      <c r="I131" s="294">
        <v>0</v>
      </c>
      <c r="J131" s="294">
        <v>2</v>
      </c>
      <c r="K131" s="294">
        <v>0</v>
      </c>
      <c r="L131" s="294">
        <v>0</v>
      </c>
      <c r="M131" s="294">
        <v>5</v>
      </c>
      <c r="N131" s="294">
        <v>5</v>
      </c>
      <c r="O131" s="294">
        <v>0</v>
      </c>
      <c r="P131" s="235">
        <f t="shared" si="51"/>
        <v>0</v>
      </c>
      <c r="Q131" s="235">
        <f t="shared" si="52"/>
        <v>0</v>
      </c>
      <c r="R131" s="235">
        <f t="shared" si="53"/>
        <v>0</v>
      </c>
      <c r="S131" s="263"/>
      <c r="T131" s="270"/>
    </row>
    <row r="132" spans="1:20" s="203" customFormat="1" ht="15.75" hidden="1">
      <c r="A132" s="239">
        <v>4</v>
      </c>
      <c r="B132" s="293" t="s">
        <v>48</v>
      </c>
      <c r="C132" s="294">
        <v>5</v>
      </c>
      <c r="D132" s="294">
        <v>5</v>
      </c>
      <c r="E132" s="294">
        <v>0</v>
      </c>
      <c r="F132" s="294">
        <v>5</v>
      </c>
      <c r="G132" s="294">
        <v>5</v>
      </c>
      <c r="H132" s="294">
        <v>2</v>
      </c>
      <c r="I132" s="294">
        <v>0</v>
      </c>
      <c r="J132" s="294">
        <v>1</v>
      </c>
      <c r="K132" s="294">
        <v>0</v>
      </c>
      <c r="L132" s="294">
        <v>0</v>
      </c>
      <c r="M132" s="294">
        <v>6</v>
      </c>
      <c r="N132" s="294">
        <v>6</v>
      </c>
      <c r="O132" s="294">
        <v>0</v>
      </c>
      <c r="P132" s="235">
        <f t="shared" si="51"/>
        <v>1</v>
      </c>
      <c r="Q132" s="235">
        <f t="shared" si="52"/>
        <v>1</v>
      </c>
      <c r="R132" s="235">
        <f t="shared" si="53"/>
        <v>0</v>
      </c>
      <c r="S132" s="263"/>
      <c r="T132" s="270"/>
    </row>
    <row r="133" spans="1:20" s="203" customFormat="1" ht="15.75" hidden="1">
      <c r="A133" s="239">
        <v>5</v>
      </c>
      <c r="B133" s="293" t="s">
        <v>167</v>
      </c>
      <c r="C133" s="294">
        <v>6</v>
      </c>
      <c r="D133" s="294">
        <v>6</v>
      </c>
      <c r="E133" s="294">
        <v>0</v>
      </c>
      <c r="F133" s="294">
        <v>5</v>
      </c>
      <c r="G133" s="294">
        <v>5</v>
      </c>
      <c r="H133" s="294">
        <v>2</v>
      </c>
      <c r="I133" s="294">
        <v>0</v>
      </c>
      <c r="J133" s="294">
        <v>3</v>
      </c>
      <c r="K133" s="294">
        <v>0</v>
      </c>
      <c r="L133" s="294">
        <v>0</v>
      </c>
      <c r="M133" s="294">
        <v>6</v>
      </c>
      <c r="N133" s="294">
        <v>6</v>
      </c>
      <c r="O133" s="294">
        <v>0</v>
      </c>
      <c r="P133" s="235">
        <f t="shared" si="51"/>
        <v>0</v>
      </c>
      <c r="Q133" s="235">
        <f t="shared" si="52"/>
        <v>0</v>
      </c>
      <c r="R133" s="235">
        <f t="shared" si="53"/>
        <v>0</v>
      </c>
      <c r="S133" s="263"/>
      <c r="T133" s="270"/>
    </row>
    <row r="134" spans="1:20" s="203" customFormat="1" ht="15.75" hidden="1">
      <c r="A134" s="239">
        <v>6</v>
      </c>
      <c r="B134" s="293" t="s">
        <v>168</v>
      </c>
      <c r="C134" s="294">
        <v>5</v>
      </c>
      <c r="D134" s="294">
        <v>5</v>
      </c>
      <c r="E134" s="294">
        <v>0</v>
      </c>
      <c r="F134" s="294">
        <v>5</v>
      </c>
      <c r="G134" s="294">
        <v>5</v>
      </c>
      <c r="H134" s="294">
        <v>2</v>
      </c>
      <c r="I134" s="294">
        <v>0</v>
      </c>
      <c r="J134" s="294">
        <v>2</v>
      </c>
      <c r="K134" s="294">
        <v>0</v>
      </c>
      <c r="L134" s="294">
        <v>0</v>
      </c>
      <c r="M134" s="294">
        <v>5</v>
      </c>
      <c r="N134" s="294">
        <v>5</v>
      </c>
      <c r="O134" s="294">
        <v>0</v>
      </c>
      <c r="P134" s="235">
        <f t="shared" si="51"/>
        <v>0</v>
      </c>
      <c r="Q134" s="235">
        <f t="shared" si="52"/>
        <v>0</v>
      </c>
      <c r="R134" s="235">
        <f t="shared" si="53"/>
        <v>0</v>
      </c>
      <c r="S134" s="263"/>
      <c r="T134" s="270"/>
    </row>
    <row r="135" spans="1:20" s="203" customFormat="1" ht="15.75" hidden="1">
      <c r="A135" s="239">
        <v>7</v>
      </c>
      <c r="B135" s="293" t="s">
        <v>169</v>
      </c>
      <c r="C135" s="294">
        <v>6</v>
      </c>
      <c r="D135" s="294">
        <v>6</v>
      </c>
      <c r="E135" s="294">
        <v>0</v>
      </c>
      <c r="F135" s="294">
        <v>5</v>
      </c>
      <c r="G135" s="294">
        <v>5</v>
      </c>
      <c r="H135" s="294">
        <v>2</v>
      </c>
      <c r="I135" s="294">
        <v>0</v>
      </c>
      <c r="J135" s="294">
        <v>2</v>
      </c>
      <c r="K135" s="294">
        <v>0</v>
      </c>
      <c r="L135" s="294">
        <v>0</v>
      </c>
      <c r="M135" s="294">
        <v>6</v>
      </c>
      <c r="N135" s="294">
        <v>6</v>
      </c>
      <c r="O135" s="294">
        <v>0</v>
      </c>
      <c r="P135" s="235">
        <f t="shared" si="51"/>
        <v>0</v>
      </c>
      <c r="Q135" s="235">
        <f t="shared" si="52"/>
        <v>0</v>
      </c>
      <c r="R135" s="235">
        <f t="shared" si="53"/>
        <v>0</v>
      </c>
      <c r="S135" s="263"/>
      <c r="T135" s="270"/>
    </row>
    <row r="136" spans="1:20" s="203" customFormat="1" ht="15.75" hidden="1">
      <c r="A136" s="239">
        <v>8</v>
      </c>
      <c r="B136" s="293" t="s">
        <v>170</v>
      </c>
      <c r="C136" s="294">
        <v>5</v>
      </c>
      <c r="D136" s="294">
        <v>5</v>
      </c>
      <c r="E136" s="294">
        <v>0</v>
      </c>
      <c r="F136" s="294">
        <v>4</v>
      </c>
      <c r="G136" s="294">
        <v>4</v>
      </c>
      <c r="H136" s="294">
        <v>2</v>
      </c>
      <c r="I136" s="294">
        <v>0</v>
      </c>
      <c r="J136" s="294">
        <v>2</v>
      </c>
      <c r="K136" s="294">
        <v>0</v>
      </c>
      <c r="L136" s="294">
        <v>0</v>
      </c>
      <c r="M136" s="294">
        <v>5</v>
      </c>
      <c r="N136" s="294">
        <v>5</v>
      </c>
      <c r="O136" s="294">
        <v>0</v>
      </c>
      <c r="P136" s="235">
        <f t="shared" si="51"/>
        <v>0</v>
      </c>
      <c r="Q136" s="235">
        <f t="shared" si="52"/>
        <v>0</v>
      </c>
      <c r="R136" s="235">
        <f t="shared" si="53"/>
        <v>0</v>
      </c>
      <c r="S136" s="263"/>
      <c r="T136" s="270"/>
    </row>
    <row r="137" spans="1:20" s="203" customFormat="1" ht="15.75" hidden="1">
      <c r="A137" s="239">
        <v>9</v>
      </c>
      <c r="B137" s="293" t="s">
        <v>171</v>
      </c>
      <c r="C137" s="294">
        <v>5</v>
      </c>
      <c r="D137" s="294">
        <v>5</v>
      </c>
      <c r="E137" s="294">
        <v>0</v>
      </c>
      <c r="F137" s="294">
        <v>5</v>
      </c>
      <c r="G137" s="294">
        <v>5</v>
      </c>
      <c r="H137" s="294">
        <v>2</v>
      </c>
      <c r="I137" s="294">
        <v>0</v>
      </c>
      <c r="J137" s="294">
        <v>2</v>
      </c>
      <c r="K137" s="294">
        <v>0</v>
      </c>
      <c r="L137" s="294">
        <v>0</v>
      </c>
      <c r="M137" s="294">
        <v>5</v>
      </c>
      <c r="N137" s="294">
        <v>5</v>
      </c>
      <c r="O137" s="294">
        <v>0</v>
      </c>
      <c r="P137" s="235">
        <f t="shared" si="51"/>
        <v>0</v>
      </c>
      <c r="Q137" s="235">
        <f t="shared" si="52"/>
        <v>0</v>
      </c>
      <c r="R137" s="235">
        <f t="shared" si="53"/>
        <v>0</v>
      </c>
      <c r="S137" s="263"/>
      <c r="T137" s="270"/>
    </row>
    <row r="138" spans="1:20" s="207" customFormat="1" ht="33" customHeight="1">
      <c r="A138" s="228">
        <v>8</v>
      </c>
      <c r="B138" s="231" t="s">
        <v>172</v>
      </c>
      <c r="C138" s="291">
        <f t="shared" ref="C138:C144" si="54">SUM(D138:E138)</f>
        <v>26</v>
      </c>
      <c r="D138" s="228">
        <v>22</v>
      </c>
      <c r="E138" s="228">
        <f>SUM(E139:E144)</f>
        <v>4</v>
      </c>
      <c r="F138" s="291">
        <v>23</v>
      </c>
      <c r="G138" s="228">
        <v>19</v>
      </c>
      <c r="H138" s="228">
        <f>SUM(H139:H144)</f>
        <v>9</v>
      </c>
      <c r="I138" s="228">
        <f>SUM(I139:I144)</f>
        <v>0</v>
      </c>
      <c r="J138" s="228">
        <f>SUM(J139:J144)</f>
        <v>9</v>
      </c>
      <c r="K138" s="228">
        <f>SUM(K139:K144)</f>
        <v>2</v>
      </c>
      <c r="L138" s="228">
        <f>SUM(L139:L144)</f>
        <v>4</v>
      </c>
      <c r="M138" s="228">
        <f t="shared" ref="M138:M144" si="55">SUM(N138:O138)</f>
        <v>26</v>
      </c>
      <c r="N138" s="228">
        <v>22</v>
      </c>
      <c r="O138" s="228">
        <f>SUM(O139:O144)</f>
        <v>4</v>
      </c>
      <c r="P138" s="230">
        <f t="shared" si="51"/>
        <v>0</v>
      </c>
      <c r="Q138" s="230">
        <f t="shared" si="52"/>
        <v>0</v>
      </c>
      <c r="R138" s="230">
        <f t="shared" si="53"/>
        <v>0</v>
      </c>
      <c r="S138" s="276"/>
      <c r="T138" s="270"/>
    </row>
    <row r="139" spans="1:20" s="203" customFormat="1" ht="15.75" hidden="1">
      <c r="A139" s="239">
        <v>1</v>
      </c>
      <c r="B139" s="252" t="s">
        <v>43</v>
      </c>
      <c r="C139" s="239">
        <f t="shared" si="54"/>
        <v>3</v>
      </c>
      <c r="D139" s="239">
        <v>3</v>
      </c>
      <c r="E139" s="239">
        <v>0</v>
      </c>
      <c r="F139" s="239">
        <v>3</v>
      </c>
      <c r="G139" s="239">
        <v>3</v>
      </c>
      <c r="H139" s="239">
        <v>3</v>
      </c>
      <c r="I139" s="239"/>
      <c r="J139" s="239"/>
      <c r="K139" s="239">
        <v>0</v>
      </c>
      <c r="L139" s="239">
        <v>0</v>
      </c>
      <c r="M139" s="239">
        <f t="shared" si="55"/>
        <v>3</v>
      </c>
      <c r="N139" s="239">
        <v>3</v>
      </c>
      <c r="O139" s="239">
        <v>0</v>
      </c>
      <c r="P139" s="235">
        <f t="shared" si="51"/>
        <v>0</v>
      </c>
      <c r="Q139" s="235">
        <f t="shared" si="52"/>
        <v>0</v>
      </c>
      <c r="R139" s="235">
        <f t="shared" si="53"/>
        <v>0</v>
      </c>
      <c r="S139" s="263"/>
      <c r="T139" s="270"/>
    </row>
    <row r="140" spans="1:20" s="203" customFormat="1" ht="14.25" hidden="1" customHeight="1">
      <c r="A140" s="239">
        <v>2</v>
      </c>
      <c r="B140" s="252" t="s">
        <v>44</v>
      </c>
      <c r="C140" s="239">
        <f t="shared" si="54"/>
        <v>10</v>
      </c>
      <c r="D140" s="239">
        <v>6</v>
      </c>
      <c r="E140" s="239">
        <v>4</v>
      </c>
      <c r="F140" s="239">
        <v>10</v>
      </c>
      <c r="G140" s="239">
        <v>6</v>
      </c>
      <c r="H140" s="239">
        <v>2</v>
      </c>
      <c r="I140" s="239"/>
      <c r="J140" s="239">
        <v>1</v>
      </c>
      <c r="K140" s="239">
        <v>2</v>
      </c>
      <c r="L140" s="239">
        <v>4</v>
      </c>
      <c r="M140" s="239">
        <f t="shared" si="55"/>
        <v>10</v>
      </c>
      <c r="N140" s="239">
        <v>6</v>
      </c>
      <c r="O140" s="239">
        <v>4</v>
      </c>
      <c r="P140" s="235">
        <f t="shared" si="51"/>
        <v>0</v>
      </c>
      <c r="Q140" s="235">
        <f t="shared" si="52"/>
        <v>0</v>
      </c>
      <c r="R140" s="235">
        <f t="shared" si="53"/>
        <v>0</v>
      </c>
      <c r="S140" s="263"/>
      <c r="T140" s="270"/>
    </row>
    <row r="141" spans="1:20" s="203" customFormat="1" ht="15.75" hidden="1">
      <c r="A141" s="239">
        <v>3</v>
      </c>
      <c r="B141" s="252" t="s">
        <v>58</v>
      </c>
      <c r="C141" s="239">
        <f t="shared" si="54"/>
        <v>4</v>
      </c>
      <c r="D141" s="239">
        <v>4</v>
      </c>
      <c r="E141" s="239">
        <v>0</v>
      </c>
      <c r="F141" s="239">
        <v>4</v>
      </c>
      <c r="G141" s="239">
        <v>4</v>
      </c>
      <c r="H141" s="239">
        <v>1</v>
      </c>
      <c r="I141" s="239"/>
      <c r="J141" s="239">
        <v>2</v>
      </c>
      <c r="K141" s="239">
        <v>0</v>
      </c>
      <c r="L141" s="239">
        <v>0</v>
      </c>
      <c r="M141" s="239">
        <f t="shared" si="55"/>
        <v>4</v>
      </c>
      <c r="N141" s="239">
        <v>4</v>
      </c>
      <c r="O141" s="239">
        <v>0</v>
      </c>
      <c r="P141" s="235">
        <f t="shared" si="51"/>
        <v>0</v>
      </c>
      <c r="Q141" s="235">
        <f t="shared" si="52"/>
        <v>0</v>
      </c>
      <c r="R141" s="235">
        <f t="shared" si="53"/>
        <v>0</v>
      </c>
      <c r="S141" s="263"/>
      <c r="T141" s="270"/>
    </row>
    <row r="142" spans="1:20" s="203" customFormat="1" ht="15.75" hidden="1">
      <c r="A142" s="239">
        <v>4</v>
      </c>
      <c r="B142" s="252" t="s">
        <v>173</v>
      </c>
      <c r="C142" s="239">
        <f t="shared" si="54"/>
        <v>3</v>
      </c>
      <c r="D142" s="239">
        <v>3</v>
      </c>
      <c r="E142" s="239">
        <v>0</v>
      </c>
      <c r="F142" s="239">
        <v>3</v>
      </c>
      <c r="G142" s="239">
        <v>3</v>
      </c>
      <c r="H142" s="239">
        <v>1</v>
      </c>
      <c r="I142" s="239"/>
      <c r="J142" s="239">
        <v>2</v>
      </c>
      <c r="K142" s="239">
        <v>0</v>
      </c>
      <c r="L142" s="239">
        <v>0</v>
      </c>
      <c r="M142" s="239">
        <f t="shared" si="55"/>
        <v>3</v>
      </c>
      <c r="N142" s="239">
        <v>3</v>
      </c>
      <c r="O142" s="239">
        <v>0</v>
      </c>
      <c r="P142" s="235">
        <f t="shared" si="51"/>
        <v>0</v>
      </c>
      <c r="Q142" s="235">
        <f t="shared" si="52"/>
        <v>0</v>
      </c>
      <c r="R142" s="235">
        <f t="shared" si="53"/>
        <v>0</v>
      </c>
      <c r="S142" s="263"/>
      <c r="T142" s="270"/>
    </row>
    <row r="143" spans="1:20" s="203" customFormat="1" ht="15.75" hidden="1">
      <c r="A143" s="239">
        <v>5</v>
      </c>
      <c r="B143" s="252" t="s">
        <v>174</v>
      </c>
      <c r="C143" s="239">
        <f t="shared" si="54"/>
        <v>3</v>
      </c>
      <c r="D143" s="239">
        <v>3</v>
      </c>
      <c r="E143" s="239">
        <v>0</v>
      </c>
      <c r="F143" s="239">
        <v>3</v>
      </c>
      <c r="G143" s="239">
        <v>3</v>
      </c>
      <c r="H143" s="239">
        <v>1</v>
      </c>
      <c r="I143" s="239"/>
      <c r="J143" s="239">
        <v>2</v>
      </c>
      <c r="K143" s="239">
        <v>0</v>
      </c>
      <c r="L143" s="239">
        <v>0</v>
      </c>
      <c r="M143" s="239">
        <f t="shared" si="55"/>
        <v>3</v>
      </c>
      <c r="N143" s="239">
        <v>3</v>
      </c>
      <c r="O143" s="239">
        <v>0</v>
      </c>
      <c r="P143" s="235">
        <f t="shared" si="51"/>
        <v>0</v>
      </c>
      <c r="Q143" s="235">
        <f t="shared" si="52"/>
        <v>0</v>
      </c>
      <c r="R143" s="235">
        <f t="shared" si="53"/>
        <v>0</v>
      </c>
      <c r="S143" s="263"/>
      <c r="T143" s="270"/>
    </row>
    <row r="144" spans="1:20" s="203" customFormat="1" ht="27" hidden="1" customHeight="1">
      <c r="A144" s="239">
        <v>6</v>
      </c>
      <c r="B144" s="252" t="s">
        <v>175</v>
      </c>
      <c r="C144" s="239">
        <f t="shared" si="54"/>
        <v>3</v>
      </c>
      <c r="D144" s="239">
        <v>3</v>
      </c>
      <c r="E144" s="239">
        <v>0</v>
      </c>
      <c r="F144" s="239">
        <v>3</v>
      </c>
      <c r="G144" s="239">
        <v>3</v>
      </c>
      <c r="H144" s="239">
        <v>1</v>
      </c>
      <c r="I144" s="239"/>
      <c r="J144" s="239">
        <v>2</v>
      </c>
      <c r="K144" s="239">
        <v>0</v>
      </c>
      <c r="L144" s="239">
        <v>0</v>
      </c>
      <c r="M144" s="239">
        <f t="shared" si="55"/>
        <v>3</v>
      </c>
      <c r="N144" s="239">
        <v>3</v>
      </c>
      <c r="O144" s="239">
        <v>0</v>
      </c>
      <c r="P144" s="235">
        <f t="shared" si="51"/>
        <v>0</v>
      </c>
      <c r="Q144" s="235">
        <f t="shared" si="52"/>
        <v>0</v>
      </c>
      <c r="R144" s="235">
        <f t="shared" si="53"/>
        <v>0</v>
      </c>
      <c r="S144" s="263"/>
      <c r="T144" s="270"/>
    </row>
    <row r="145" spans="1:20" s="207" customFormat="1" ht="33" customHeight="1">
      <c r="A145" s="228">
        <v>9</v>
      </c>
      <c r="B145" s="231" t="s">
        <v>176</v>
      </c>
      <c r="C145" s="251">
        <f>SUM(C146:C151)</f>
        <v>41</v>
      </c>
      <c r="D145" s="251">
        <f>SUM(D146:D151)</f>
        <v>39</v>
      </c>
      <c r="E145" s="251">
        <f>SUM(E146:E151)</f>
        <v>2</v>
      </c>
      <c r="F145" s="230">
        <f>G145+L145</f>
        <v>35</v>
      </c>
      <c r="G145" s="230">
        <f t="shared" ref="G145:L145" si="56">SUM(G146:G151)</f>
        <v>33</v>
      </c>
      <c r="H145" s="230">
        <f t="shared" si="56"/>
        <v>15</v>
      </c>
      <c r="I145" s="230">
        <f t="shared" si="56"/>
        <v>10</v>
      </c>
      <c r="J145" s="230">
        <f t="shared" si="56"/>
        <v>4</v>
      </c>
      <c r="K145" s="230">
        <f t="shared" si="56"/>
        <v>4</v>
      </c>
      <c r="L145" s="251">
        <f t="shared" si="56"/>
        <v>2</v>
      </c>
      <c r="M145" s="251">
        <v>40</v>
      </c>
      <c r="N145" s="251">
        <v>38</v>
      </c>
      <c r="O145" s="251">
        <f>SUM(O146:O151)</f>
        <v>2</v>
      </c>
      <c r="P145" s="230">
        <f t="shared" si="51"/>
        <v>-1</v>
      </c>
      <c r="Q145" s="230">
        <f t="shared" si="52"/>
        <v>-1</v>
      </c>
      <c r="R145" s="230">
        <f t="shared" si="53"/>
        <v>0</v>
      </c>
      <c r="S145" s="276"/>
      <c r="T145" s="270"/>
    </row>
    <row r="146" spans="1:20" s="203" customFormat="1" ht="15.75" hidden="1">
      <c r="A146" s="239"/>
      <c r="B146" s="252" t="s">
        <v>43</v>
      </c>
      <c r="C146" s="239">
        <v>4</v>
      </c>
      <c r="D146" s="239">
        <v>4</v>
      </c>
      <c r="E146" s="239"/>
      <c r="F146" s="239">
        <v>2</v>
      </c>
      <c r="G146" s="239">
        <v>2</v>
      </c>
      <c r="H146" s="239">
        <v>2</v>
      </c>
      <c r="I146" s="239">
        <v>0</v>
      </c>
      <c r="J146" s="239">
        <v>0</v>
      </c>
      <c r="K146" s="239"/>
      <c r="L146" s="279"/>
      <c r="M146" s="239">
        <v>4</v>
      </c>
      <c r="N146" s="239">
        <v>4</v>
      </c>
      <c r="O146" s="239"/>
      <c r="P146" s="235">
        <f t="shared" si="51"/>
        <v>0</v>
      </c>
      <c r="Q146" s="235">
        <f t="shared" si="52"/>
        <v>0</v>
      </c>
      <c r="R146" s="235">
        <f t="shared" si="53"/>
        <v>0</v>
      </c>
      <c r="S146" s="263"/>
      <c r="T146" s="270"/>
    </row>
    <row r="147" spans="1:20" s="203" customFormat="1" ht="13.5" hidden="1" customHeight="1">
      <c r="A147" s="239"/>
      <c r="B147" s="295" t="s">
        <v>64</v>
      </c>
      <c r="C147" s="239">
        <v>10</v>
      </c>
      <c r="D147" s="239">
        <v>8</v>
      </c>
      <c r="E147" s="239">
        <v>2</v>
      </c>
      <c r="F147" s="239">
        <v>6</v>
      </c>
      <c r="G147" s="239">
        <v>6</v>
      </c>
      <c r="H147" s="239">
        <v>2</v>
      </c>
      <c r="I147" s="239">
        <v>0</v>
      </c>
      <c r="J147" s="239">
        <v>0</v>
      </c>
      <c r="K147" s="239">
        <v>4</v>
      </c>
      <c r="L147" s="279">
        <v>2</v>
      </c>
      <c r="M147" s="239">
        <v>10</v>
      </c>
      <c r="N147" s="239">
        <v>8</v>
      </c>
      <c r="O147" s="239">
        <v>2</v>
      </c>
      <c r="P147" s="235">
        <f t="shared" si="51"/>
        <v>0</v>
      </c>
      <c r="Q147" s="235">
        <f t="shared" si="52"/>
        <v>0</v>
      </c>
      <c r="R147" s="235">
        <f t="shared" si="53"/>
        <v>0</v>
      </c>
      <c r="S147" s="263"/>
      <c r="T147" s="270"/>
    </row>
    <row r="148" spans="1:20" s="203" customFormat="1" ht="31.5" hidden="1">
      <c r="A148" s="239"/>
      <c r="B148" s="252" t="s">
        <v>177</v>
      </c>
      <c r="C148" s="239">
        <v>5</v>
      </c>
      <c r="D148" s="239">
        <v>5</v>
      </c>
      <c r="E148" s="239"/>
      <c r="F148" s="239">
        <v>4</v>
      </c>
      <c r="G148" s="239">
        <v>4</v>
      </c>
      <c r="H148" s="239">
        <v>3</v>
      </c>
      <c r="I148" s="239">
        <v>1</v>
      </c>
      <c r="J148" s="239">
        <v>0</v>
      </c>
      <c r="K148" s="239">
        <v>0</v>
      </c>
      <c r="L148" s="279"/>
      <c r="M148" s="239">
        <v>5</v>
      </c>
      <c r="N148" s="239">
        <v>5</v>
      </c>
      <c r="O148" s="239"/>
      <c r="P148" s="235">
        <f t="shared" si="51"/>
        <v>0</v>
      </c>
      <c r="Q148" s="235">
        <f t="shared" si="52"/>
        <v>0</v>
      </c>
      <c r="R148" s="235">
        <f t="shared" si="53"/>
        <v>0</v>
      </c>
      <c r="S148" s="263"/>
      <c r="T148" s="270"/>
    </row>
    <row r="149" spans="1:20" s="203" customFormat="1" ht="31.5" hidden="1" customHeight="1">
      <c r="A149" s="239"/>
      <c r="B149" s="252" t="s">
        <v>178</v>
      </c>
      <c r="C149" s="239">
        <v>8</v>
      </c>
      <c r="D149" s="239">
        <v>8</v>
      </c>
      <c r="E149" s="239"/>
      <c r="F149" s="239">
        <v>8</v>
      </c>
      <c r="G149" s="239">
        <v>8</v>
      </c>
      <c r="H149" s="239">
        <v>3</v>
      </c>
      <c r="I149" s="239">
        <v>5</v>
      </c>
      <c r="J149" s="239">
        <v>0</v>
      </c>
      <c r="K149" s="239">
        <v>0</v>
      </c>
      <c r="L149" s="279"/>
      <c r="M149" s="239">
        <v>8</v>
      </c>
      <c r="N149" s="239">
        <v>8</v>
      </c>
      <c r="O149" s="239"/>
      <c r="P149" s="235">
        <f t="shared" si="51"/>
        <v>0</v>
      </c>
      <c r="Q149" s="235">
        <f t="shared" si="52"/>
        <v>0</v>
      </c>
      <c r="R149" s="235">
        <f t="shared" si="53"/>
        <v>0</v>
      </c>
      <c r="S149" s="263"/>
      <c r="T149" s="270"/>
    </row>
    <row r="150" spans="1:20" s="203" customFormat="1" ht="15.75" hidden="1">
      <c r="A150" s="239"/>
      <c r="B150" s="252" t="s">
        <v>179</v>
      </c>
      <c r="C150" s="239">
        <v>6</v>
      </c>
      <c r="D150" s="239">
        <v>6</v>
      </c>
      <c r="E150" s="239"/>
      <c r="F150" s="239">
        <v>7</v>
      </c>
      <c r="G150" s="239">
        <v>7</v>
      </c>
      <c r="H150" s="239">
        <v>3</v>
      </c>
      <c r="I150" s="239">
        <v>4</v>
      </c>
      <c r="J150" s="239">
        <v>0</v>
      </c>
      <c r="K150" s="239">
        <v>0</v>
      </c>
      <c r="L150" s="279"/>
      <c r="M150" s="239">
        <v>6</v>
      </c>
      <c r="N150" s="239">
        <v>6</v>
      </c>
      <c r="O150" s="239"/>
      <c r="P150" s="235">
        <f t="shared" si="51"/>
        <v>0</v>
      </c>
      <c r="Q150" s="235">
        <f t="shared" si="52"/>
        <v>0</v>
      </c>
      <c r="R150" s="235">
        <f t="shared" si="53"/>
        <v>0</v>
      </c>
      <c r="S150" s="263"/>
      <c r="T150" s="270"/>
    </row>
    <row r="151" spans="1:20" s="203" customFormat="1" ht="21" hidden="1" customHeight="1">
      <c r="A151" s="239"/>
      <c r="B151" s="252" t="s">
        <v>58</v>
      </c>
      <c r="C151" s="239">
        <v>8</v>
      </c>
      <c r="D151" s="239">
        <v>8</v>
      </c>
      <c r="E151" s="239"/>
      <c r="F151" s="239">
        <v>6</v>
      </c>
      <c r="G151" s="239">
        <v>6</v>
      </c>
      <c r="H151" s="239">
        <v>2</v>
      </c>
      <c r="I151" s="239">
        <v>0</v>
      </c>
      <c r="J151" s="239">
        <v>4</v>
      </c>
      <c r="K151" s="239">
        <v>0</v>
      </c>
      <c r="L151" s="279"/>
      <c r="M151" s="239">
        <v>8</v>
      </c>
      <c r="N151" s="239">
        <v>8</v>
      </c>
      <c r="O151" s="239"/>
      <c r="P151" s="235">
        <f t="shared" si="51"/>
        <v>0</v>
      </c>
      <c r="Q151" s="235">
        <f t="shared" si="52"/>
        <v>0</v>
      </c>
      <c r="R151" s="235">
        <f t="shared" si="53"/>
        <v>0</v>
      </c>
      <c r="S151" s="263"/>
      <c r="T151" s="270"/>
    </row>
    <row r="152" spans="1:20" s="207" customFormat="1" ht="26.25" customHeight="1">
      <c r="A152" s="228">
        <v>10</v>
      </c>
      <c r="B152" s="231" t="s">
        <v>180</v>
      </c>
      <c r="C152" s="228">
        <f>C153+C160+C161</f>
        <v>62</v>
      </c>
      <c r="D152" s="228">
        <f>D153+D160+D161</f>
        <v>56</v>
      </c>
      <c r="E152" s="228">
        <f>E153+E160+E161</f>
        <v>6</v>
      </c>
      <c r="F152" s="228">
        <f t="shared" ref="F152:R152" si="57">F153+F160+F161</f>
        <v>58</v>
      </c>
      <c r="G152" s="230">
        <f t="shared" si="57"/>
        <v>52</v>
      </c>
      <c r="H152" s="228">
        <f t="shared" si="57"/>
        <v>21</v>
      </c>
      <c r="I152" s="228">
        <f t="shared" si="57"/>
        <v>0</v>
      </c>
      <c r="J152" s="228">
        <f t="shared" si="57"/>
        <v>28</v>
      </c>
      <c r="K152" s="228">
        <f t="shared" si="57"/>
        <v>3</v>
      </c>
      <c r="L152" s="228">
        <f t="shared" si="57"/>
        <v>6</v>
      </c>
      <c r="M152" s="228">
        <f t="shared" si="57"/>
        <v>61</v>
      </c>
      <c r="N152" s="228">
        <f t="shared" si="57"/>
        <v>55</v>
      </c>
      <c r="O152" s="228">
        <f t="shared" si="57"/>
        <v>6</v>
      </c>
      <c r="P152" s="228">
        <f t="shared" si="57"/>
        <v>-1</v>
      </c>
      <c r="Q152" s="228">
        <f t="shared" si="57"/>
        <v>-1</v>
      </c>
      <c r="R152" s="228">
        <f t="shared" si="57"/>
        <v>0</v>
      </c>
      <c r="S152" s="276"/>
      <c r="T152" s="270"/>
    </row>
    <row r="153" spans="1:20" s="202" customFormat="1" ht="27" customHeight="1">
      <c r="A153" s="232">
        <v>10.1</v>
      </c>
      <c r="B153" s="233" t="s">
        <v>64</v>
      </c>
      <c r="C153" s="232">
        <f>SUM(D153:E153)</f>
        <v>38</v>
      </c>
      <c r="D153" s="232">
        <v>35</v>
      </c>
      <c r="E153" s="232">
        <v>3</v>
      </c>
      <c r="F153" s="234">
        <f>G153+L153</f>
        <v>36</v>
      </c>
      <c r="G153" s="234">
        <f>SUM(H153:K153)</f>
        <v>33</v>
      </c>
      <c r="H153" s="232">
        <f>SUM(H154:H159)</f>
        <v>12</v>
      </c>
      <c r="I153" s="232">
        <f>SUM(I154:I159)</f>
        <v>0</v>
      </c>
      <c r="J153" s="232">
        <f>SUM(J154:J159)</f>
        <v>18</v>
      </c>
      <c r="K153" s="232">
        <f>SUM(K154:K159)</f>
        <v>3</v>
      </c>
      <c r="L153" s="278">
        <v>3</v>
      </c>
      <c r="M153" s="232">
        <f>SUM(N153:O153)</f>
        <v>37</v>
      </c>
      <c r="N153" s="317">
        <f>SUM(N154:N159)</f>
        <v>34</v>
      </c>
      <c r="O153" s="232">
        <v>3</v>
      </c>
      <c r="P153" s="234">
        <f t="shared" si="51"/>
        <v>-1</v>
      </c>
      <c r="Q153" s="234">
        <f t="shared" si="52"/>
        <v>-1</v>
      </c>
      <c r="R153" s="234">
        <f t="shared" si="53"/>
        <v>0</v>
      </c>
      <c r="S153" s="274"/>
      <c r="T153" s="270"/>
    </row>
    <row r="154" spans="1:20" s="202" customFormat="1" ht="18.75" hidden="1" customHeight="1">
      <c r="A154" s="232"/>
      <c r="B154" s="233" t="s">
        <v>43</v>
      </c>
      <c r="C154" s="236">
        <v>4</v>
      </c>
      <c r="D154" s="236">
        <v>4</v>
      </c>
      <c r="E154" s="236">
        <v>0</v>
      </c>
      <c r="F154" s="236">
        <v>4</v>
      </c>
      <c r="G154" s="236">
        <v>4</v>
      </c>
      <c r="H154" s="236">
        <v>4</v>
      </c>
      <c r="I154" s="236"/>
      <c r="J154" s="236"/>
      <c r="K154" s="236"/>
      <c r="L154" s="236"/>
      <c r="M154" s="236">
        <v>4</v>
      </c>
      <c r="N154" s="236">
        <v>4</v>
      </c>
      <c r="O154" s="236"/>
      <c r="P154" s="234"/>
      <c r="Q154" s="234"/>
      <c r="R154" s="234"/>
      <c r="S154" s="274"/>
      <c r="T154" s="270"/>
    </row>
    <row r="155" spans="1:20" s="202" customFormat="1" ht="18.75" hidden="1" customHeight="1">
      <c r="A155" s="232"/>
      <c r="B155" s="233" t="s">
        <v>181</v>
      </c>
      <c r="C155" s="236">
        <v>8</v>
      </c>
      <c r="D155" s="236">
        <v>8</v>
      </c>
      <c r="E155" s="236">
        <v>0</v>
      </c>
      <c r="F155" s="236">
        <v>8</v>
      </c>
      <c r="G155" s="236">
        <v>8</v>
      </c>
      <c r="H155" s="236">
        <v>3</v>
      </c>
      <c r="I155" s="236"/>
      <c r="J155" s="236">
        <v>5</v>
      </c>
      <c r="K155" s="236"/>
      <c r="L155" s="236"/>
      <c r="M155" s="236">
        <v>7</v>
      </c>
      <c r="N155" s="236">
        <v>7</v>
      </c>
      <c r="O155" s="236"/>
      <c r="P155" s="234"/>
      <c r="Q155" s="234"/>
      <c r="R155" s="234"/>
      <c r="S155" s="274"/>
      <c r="T155" s="270"/>
    </row>
    <row r="156" spans="1:20" s="202" customFormat="1" ht="18.75" hidden="1" customHeight="1">
      <c r="A156" s="232"/>
      <c r="B156" s="233" t="s">
        <v>182</v>
      </c>
      <c r="C156" s="236">
        <v>6</v>
      </c>
      <c r="D156" s="236">
        <v>6</v>
      </c>
      <c r="E156" s="236">
        <v>0</v>
      </c>
      <c r="F156" s="236">
        <v>5</v>
      </c>
      <c r="G156" s="236">
        <v>5</v>
      </c>
      <c r="H156" s="236">
        <v>1</v>
      </c>
      <c r="I156" s="236"/>
      <c r="J156" s="236">
        <v>4</v>
      </c>
      <c r="K156" s="236"/>
      <c r="L156" s="236"/>
      <c r="M156" s="236">
        <v>6</v>
      </c>
      <c r="N156" s="236">
        <v>6</v>
      </c>
      <c r="O156" s="236"/>
      <c r="P156" s="234"/>
      <c r="Q156" s="234"/>
      <c r="R156" s="234"/>
      <c r="S156" s="274"/>
      <c r="T156" s="270"/>
    </row>
    <row r="157" spans="1:20" s="202" customFormat="1" ht="18.75" hidden="1" customHeight="1">
      <c r="A157" s="232"/>
      <c r="B157" s="233" t="s">
        <v>48</v>
      </c>
      <c r="C157" s="236">
        <v>5</v>
      </c>
      <c r="D157" s="236">
        <v>5</v>
      </c>
      <c r="E157" s="236">
        <v>0</v>
      </c>
      <c r="F157" s="236">
        <v>5</v>
      </c>
      <c r="G157" s="236">
        <v>5</v>
      </c>
      <c r="H157" s="236">
        <v>1</v>
      </c>
      <c r="I157" s="236"/>
      <c r="J157" s="236">
        <v>4</v>
      </c>
      <c r="K157" s="236"/>
      <c r="L157" s="236"/>
      <c r="M157" s="236">
        <v>5</v>
      </c>
      <c r="N157" s="236">
        <v>5</v>
      </c>
      <c r="O157" s="236"/>
      <c r="P157" s="234"/>
      <c r="Q157" s="234"/>
      <c r="R157" s="234"/>
      <c r="S157" s="274"/>
      <c r="T157" s="270"/>
    </row>
    <row r="158" spans="1:20" s="202" customFormat="1" ht="18.75" hidden="1" customHeight="1">
      <c r="A158" s="232"/>
      <c r="B158" s="233" t="s">
        <v>183</v>
      </c>
      <c r="C158" s="236">
        <v>5</v>
      </c>
      <c r="D158" s="236">
        <v>5</v>
      </c>
      <c r="E158" s="236">
        <v>0</v>
      </c>
      <c r="F158" s="236">
        <v>5</v>
      </c>
      <c r="G158" s="236">
        <v>5</v>
      </c>
      <c r="H158" s="236">
        <v>2</v>
      </c>
      <c r="I158" s="236"/>
      <c r="J158" s="236">
        <v>3</v>
      </c>
      <c r="K158" s="236"/>
      <c r="L158" s="236"/>
      <c r="M158" s="236">
        <v>5</v>
      </c>
      <c r="N158" s="236">
        <v>5</v>
      </c>
      <c r="O158" s="236"/>
      <c r="P158" s="234"/>
      <c r="Q158" s="234"/>
      <c r="R158" s="234"/>
      <c r="S158" s="274"/>
      <c r="T158" s="270"/>
    </row>
    <row r="159" spans="1:20" s="202" customFormat="1" ht="18.75" hidden="1" customHeight="1">
      <c r="A159" s="232"/>
      <c r="B159" s="233" t="s">
        <v>44</v>
      </c>
      <c r="C159" s="236">
        <v>10</v>
      </c>
      <c r="D159" s="236">
        <v>7</v>
      </c>
      <c r="E159" s="236">
        <v>3</v>
      </c>
      <c r="F159" s="236">
        <v>9</v>
      </c>
      <c r="G159" s="236">
        <v>6</v>
      </c>
      <c r="H159" s="236">
        <v>1</v>
      </c>
      <c r="I159" s="236"/>
      <c r="J159" s="236">
        <v>2</v>
      </c>
      <c r="K159" s="236">
        <v>3</v>
      </c>
      <c r="L159" s="236">
        <v>3</v>
      </c>
      <c r="M159" s="236">
        <v>10</v>
      </c>
      <c r="N159" s="236">
        <v>7</v>
      </c>
      <c r="O159" s="236">
        <v>3</v>
      </c>
      <c r="P159" s="234"/>
      <c r="Q159" s="234"/>
      <c r="R159" s="234"/>
      <c r="S159" s="274"/>
      <c r="T159" s="270"/>
    </row>
    <row r="160" spans="1:20" s="202" customFormat="1" ht="27.75" customHeight="1">
      <c r="A160" s="232">
        <v>10.199999999999999</v>
      </c>
      <c r="B160" s="233" t="s">
        <v>184</v>
      </c>
      <c r="C160" s="232">
        <v>11</v>
      </c>
      <c r="D160" s="232">
        <v>9</v>
      </c>
      <c r="E160" s="232">
        <v>2</v>
      </c>
      <c r="F160" s="232">
        <v>11</v>
      </c>
      <c r="G160" s="232">
        <v>9</v>
      </c>
      <c r="H160" s="232">
        <v>4</v>
      </c>
      <c r="I160" s="232"/>
      <c r="J160" s="232">
        <v>5</v>
      </c>
      <c r="K160" s="232"/>
      <c r="L160" s="232">
        <v>2</v>
      </c>
      <c r="M160" s="232">
        <v>11</v>
      </c>
      <c r="N160" s="232">
        <v>9</v>
      </c>
      <c r="O160" s="232">
        <v>2</v>
      </c>
      <c r="P160" s="234">
        <f t="shared" si="51"/>
        <v>0</v>
      </c>
      <c r="Q160" s="234">
        <f t="shared" si="52"/>
        <v>0</v>
      </c>
      <c r="R160" s="234">
        <f t="shared" si="53"/>
        <v>0</v>
      </c>
      <c r="S160" s="274"/>
      <c r="T160" s="270"/>
    </row>
    <row r="161" spans="1:20" s="202" customFormat="1" ht="26.25" customHeight="1">
      <c r="A161" s="232">
        <v>10.3</v>
      </c>
      <c r="B161" s="233" t="s">
        <v>185</v>
      </c>
      <c r="C161" s="232">
        <v>13</v>
      </c>
      <c r="D161" s="232">
        <v>12</v>
      </c>
      <c r="E161" s="232">
        <v>1</v>
      </c>
      <c r="F161" s="232">
        <v>11</v>
      </c>
      <c r="G161" s="232">
        <v>10</v>
      </c>
      <c r="H161" s="232">
        <v>5</v>
      </c>
      <c r="I161" s="232"/>
      <c r="J161" s="232">
        <v>5</v>
      </c>
      <c r="K161" s="232"/>
      <c r="L161" s="232">
        <v>1</v>
      </c>
      <c r="M161" s="232">
        <v>13</v>
      </c>
      <c r="N161" s="232">
        <v>12</v>
      </c>
      <c r="O161" s="232">
        <v>1</v>
      </c>
      <c r="P161" s="234">
        <f t="shared" si="51"/>
        <v>0</v>
      </c>
      <c r="Q161" s="234">
        <f t="shared" si="52"/>
        <v>0</v>
      </c>
      <c r="R161" s="234">
        <f t="shared" si="53"/>
        <v>0</v>
      </c>
      <c r="S161" s="274"/>
      <c r="T161" s="270"/>
    </row>
    <row r="162" spans="1:20" s="206" customFormat="1" ht="24" customHeight="1">
      <c r="A162" s="228">
        <v>11</v>
      </c>
      <c r="B162" s="231" t="s">
        <v>186</v>
      </c>
      <c r="C162" s="228">
        <f>SUM(D162:E162)</f>
        <v>23</v>
      </c>
      <c r="D162" s="228">
        <v>21</v>
      </c>
      <c r="E162" s="228">
        <v>2</v>
      </c>
      <c r="F162" s="230">
        <f>G162+L162</f>
        <v>18</v>
      </c>
      <c r="G162" s="230">
        <f t="shared" ref="G162:L162" si="58">SUM(G163:G166)</f>
        <v>17</v>
      </c>
      <c r="H162" s="230">
        <f t="shared" si="58"/>
        <v>9</v>
      </c>
      <c r="I162" s="230">
        <f t="shared" si="58"/>
        <v>0</v>
      </c>
      <c r="J162" s="230">
        <f t="shared" si="58"/>
        <v>6</v>
      </c>
      <c r="K162" s="230">
        <f t="shared" si="58"/>
        <v>2</v>
      </c>
      <c r="L162" s="230">
        <f t="shared" si="58"/>
        <v>1</v>
      </c>
      <c r="M162" s="228">
        <f>SUM(N162:O162)</f>
        <v>23</v>
      </c>
      <c r="N162" s="228">
        <v>21</v>
      </c>
      <c r="O162" s="228">
        <v>2</v>
      </c>
      <c r="P162" s="230">
        <f t="shared" si="51"/>
        <v>0</v>
      </c>
      <c r="Q162" s="230">
        <f t="shared" si="52"/>
        <v>0</v>
      </c>
      <c r="R162" s="230">
        <f t="shared" si="53"/>
        <v>0</v>
      </c>
      <c r="S162" s="275"/>
      <c r="T162" s="270"/>
    </row>
    <row r="163" spans="1:20" s="203" customFormat="1" ht="15.75" hidden="1">
      <c r="A163" s="239">
        <v>1</v>
      </c>
      <c r="B163" s="252" t="s">
        <v>51</v>
      </c>
      <c r="C163" s="255">
        <v>3</v>
      </c>
      <c r="D163" s="255">
        <v>3</v>
      </c>
      <c r="E163" s="255">
        <v>0</v>
      </c>
      <c r="F163" s="255">
        <v>3</v>
      </c>
      <c r="G163" s="255">
        <v>3</v>
      </c>
      <c r="H163" s="255">
        <v>3</v>
      </c>
      <c r="I163" s="255">
        <v>0</v>
      </c>
      <c r="J163" s="255">
        <v>0</v>
      </c>
      <c r="K163" s="255">
        <v>0</v>
      </c>
      <c r="L163" s="255">
        <v>0</v>
      </c>
      <c r="M163" s="255">
        <v>3</v>
      </c>
      <c r="N163" s="255">
        <v>3</v>
      </c>
      <c r="O163" s="255">
        <v>0</v>
      </c>
      <c r="P163" s="235">
        <f t="shared" si="51"/>
        <v>0</v>
      </c>
      <c r="Q163" s="235">
        <f t="shared" si="52"/>
        <v>0</v>
      </c>
      <c r="R163" s="235">
        <f t="shared" si="53"/>
        <v>0</v>
      </c>
      <c r="S163" s="263"/>
      <c r="T163" s="270"/>
    </row>
    <row r="164" spans="1:20" s="203" customFormat="1" ht="15.75" hidden="1">
      <c r="A164" s="239">
        <v>2</v>
      </c>
      <c r="B164" s="252" t="s">
        <v>187</v>
      </c>
      <c r="C164" s="255">
        <v>10</v>
      </c>
      <c r="D164" s="255">
        <v>8</v>
      </c>
      <c r="E164" s="255">
        <v>2</v>
      </c>
      <c r="F164" s="255">
        <v>7</v>
      </c>
      <c r="G164" s="255">
        <v>7</v>
      </c>
      <c r="H164" s="255">
        <v>2</v>
      </c>
      <c r="I164" s="255">
        <v>0</v>
      </c>
      <c r="J164" s="255">
        <v>3</v>
      </c>
      <c r="K164" s="255">
        <v>2</v>
      </c>
      <c r="L164" s="255">
        <v>1</v>
      </c>
      <c r="M164" s="255">
        <v>10</v>
      </c>
      <c r="N164" s="255">
        <v>8</v>
      </c>
      <c r="O164" s="255">
        <v>2</v>
      </c>
      <c r="P164" s="235">
        <f t="shared" si="51"/>
        <v>0</v>
      </c>
      <c r="Q164" s="235">
        <f t="shared" si="52"/>
        <v>0</v>
      </c>
      <c r="R164" s="235">
        <f t="shared" si="53"/>
        <v>0</v>
      </c>
      <c r="S164" s="263"/>
      <c r="T164" s="270"/>
    </row>
    <row r="165" spans="1:20" s="203" customFormat="1" ht="15.75" hidden="1">
      <c r="A165" s="239">
        <v>3</v>
      </c>
      <c r="B165" s="252" t="s">
        <v>188</v>
      </c>
      <c r="C165" s="255">
        <v>5</v>
      </c>
      <c r="D165" s="255">
        <v>5</v>
      </c>
      <c r="E165" s="255">
        <v>0</v>
      </c>
      <c r="F165" s="255">
        <v>3</v>
      </c>
      <c r="G165" s="255">
        <v>3</v>
      </c>
      <c r="H165" s="255">
        <v>2</v>
      </c>
      <c r="I165" s="255">
        <v>0</v>
      </c>
      <c r="J165" s="255">
        <v>1</v>
      </c>
      <c r="K165" s="255">
        <v>0</v>
      </c>
      <c r="L165" s="255">
        <v>0</v>
      </c>
      <c r="M165" s="255">
        <v>5</v>
      </c>
      <c r="N165" s="255">
        <v>5</v>
      </c>
      <c r="O165" s="255">
        <v>0</v>
      </c>
      <c r="P165" s="235">
        <f t="shared" si="51"/>
        <v>0</v>
      </c>
      <c r="Q165" s="235">
        <f t="shared" si="52"/>
        <v>0</v>
      </c>
      <c r="R165" s="235">
        <f t="shared" si="53"/>
        <v>0</v>
      </c>
      <c r="S165" s="263"/>
      <c r="T165" s="270"/>
    </row>
    <row r="166" spans="1:20" s="203" customFormat="1" ht="15.75" hidden="1">
      <c r="A166" s="239">
        <v>4</v>
      </c>
      <c r="B166" s="252" t="s">
        <v>189</v>
      </c>
      <c r="C166" s="255">
        <v>5</v>
      </c>
      <c r="D166" s="255">
        <v>5</v>
      </c>
      <c r="E166" s="255">
        <v>0</v>
      </c>
      <c r="F166" s="255">
        <v>4</v>
      </c>
      <c r="G166" s="255">
        <v>4</v>
      </c>
      <c r="H166" s="255">
        <v>2</v>
      </c>
      <c r="I166" s="255">
        <v>0</v>
      </c>
      <c r="J166" s="255">
        <v>2</v>
      </c>
      <c r="K166" s="255">
        <v>0</v>
      </c>
      <c r="L166" s="255">
        <v>0</v>
      </c>
      <c r="M166" s="255">
        <v>5</v>
      </c>
      <c r="N166" s="255">
        <v>5</v>
      </c>
      <c r="O166" s="255">
        <v>0</v>
      </c>
      <c r="P166" s="235">
        <f t="shared" si="51"/>
        <v>0</v>
      </c>
      <c r="Q166" s="235">
        <f t="shared" si="52"/>
        <v>0</v>
      </c>
      <c r="R166" s="235">
        <f t="shared" si="53"/>
        <v>0</v>
      </c>
      <c r="S166" s="263"/>
      <c r="T166" s="270"/>
    </row>
    <row r="167" spans="1:20" s="206" customFormat="1" ht="27.95" customHeight="1">
      <c r="A167" s="228">
        <v>11</v>
      </c>
      <c r="B167" s="231" t="s">
        <v>190</v>
      </c>
      <c r="C167" s="296">
        <v>42</v>
      </c>
      <c r="D167" s="228">
        <v>40</v>
      </c>
      <c r="E167" s="296">
        <v>2</v>
      </c>
      <c r="F167" s="228">
        <f>SUM(F168:F173)</f>
        <v>37</v>
      </c>
      <c r="G167" s="228">
        <f>SUM(G168:G173)</f>
        <v>35</v>
      </c>
      <c r="H167" s="228">
        <f>SUM(H168:H173)</f>
        <v>16</v>
      </c>
      <c r="I167" s="228">
        <f>SUM(I169:I173)</f>
        <v>13</v>
      </c>
      <c r="J167" s="228">
        <f>SUM(J168:J173)</f>
        <v>4</v>
      </c>
      <c r="K167" s="228">
        <v>2</v>
      </c>
      <c r="L167" s="318">
        <v>2</v>
      </c>
      <c r="M167" s="296">
        <v>41</v>
      </c>
      <c r="N167" s="228">
        <v>39</v>
      </c>
      <c r="O167" s="319">
        <v>2</v>
      </c>
      <c r="P167" s="230">
        <f t="shared" si="51"/>
        <v>-1</v>
      </c>
      <c r="Q167" s="230">
        <f t="shared" si="52"/>
        <v>-1</v>
      </c>
      <c r="R167" s="230">
        <f t="shared" si="53"/>
        <v>0</v>
      </c>
      <c r="S167" s="275"/>
      <c r="T167" s="270"/>
    </row>
    <row r="168" spans="1:20" s="203" customFormat="1" ht="15.75" hidden="1">
      <c r="A168" s="239">
        <v>1</v>
      </c>
      <c r="B168" s="297" t="s">
        <v>43</v>
      </c>
      <c r="C168" s="298">
        <v>4</v>
      </c>
      <c r="D168" s="298">
        <v>4</v>
      </c>
      <c r="E168" s="298">
        <v>0</v>
      </c>
      <c r="F168" s="298">
        <v>4</v>
      </c>
      <c r="G168" s="298">
        <v>4</v>
      </c>
      <c r="H168" s="298">
        <v>4</v>
      </c>
      <c r="I168" s="298">
        <v>0</v>
      </c>
      <c r="J168" s="298">
        <v>0</v>
      </c>
      <c r="K168" s="298">
        <v>0</v>
      </c>
      <c r="L168" s="298">
        <v>0</v>
      </c>
      <c r="M168" s="298">
        <v>4</v>
      </c>
      <c r="N168" s="298">
        <v>4</v>
      </c>
      <c r="O168" s="298">
        <v>0</v>
      </c>
      <c r="P168" s="235">
        <f t="shared" si="51"/>
        <v>0</v>
      </c>
      <c r="Q168" s="235">
        <f t="shared" si="52"/>
        <v>0</v>
      </c>
      <c r="R168" s="235">
        <f t="shared" si="53"/>
        <v>0</v>
      </c>
      <c r="S168" s="263"/>
      <c r="T168" s="270"/>
    </row>
    <row r="169" spans="1:20" s="203" customFormat="1" ht="15.75" hidden="1">
      <c r="A169" s="239">
        <v>2</v>
      </c>
      <c r="B169" s="299" t="s">
        <v>44</v>
      </c>
      <c r="C169" s="300">
        <v>10</v>
      </c>
      <c r="D169" s="300">
        <v>8</v>
      </c>
      <c r="E169" s="300">
        <v>2</v>
      </c>
      <c r="F169" s="300">
        <v>9</v>
      </c>
      <c r="G169" s="300">
        <v>7</v>
      </c>
      <c r="H169" s="300">
        <v>2</v>
      </c>
      <c r="I169" s="300">
        <v>0</v>
      </c>
      <c r="J169" s="300">
        <v>3</v>
      </c>
      <c r="K169" s="300">
        <v>2</v>
      </c>
      <c r="L169" s="300">
        <v>2</v>
      </c>
      <c r="M169" s="300">
        <v>10</v>
      </c>
      <c r="N169" s="300">
        <v>8</v>
      </c>
      <c r="O169" s="300">
        <v>2</v>
      </c>
      <c r="P169" s="235">
        <f t="shared" si="51"/>
        <v>0</v>
      </c>
      <c r="Q169" s="235">
        <f t="shared" si="52"/>
        <v>0</v>
      </c>
      <c r="R169" s="235">
        <f t="shared" si="53"/>
        <v>0</v>
      </c>
      <c r="S169" s="263"/>
      <c r="T169" s="270"/>
    </row>
    <row r="170" spans="1:20" s="203" customFormat="1" ht="15.75" hidden="1">
      <c r="A170" s="239">
        <v>3</v>
      </c>
      <c r="B170" s="299" t="s">
        <v>48</v>
      </c>
      <c r="C170" s="300">
        <v>5</v>
      </c>
      <c r="D170" s="300">
        <v>5</v>
      </c>
      <c r="E170" s="300">
        <v>0</v>
      </c>
      <c r="F170" s="300">
        <v>3</v>
      </c>
      <c r="G170" s="300">
        <v>3</v>
      </c>
      <c r="H170" s="300">
        <v>2</v>
      </c>
      <c r="I170" s="300">
        <v>0</v>
      </c>
      <c r="J170" s="300">
        <v>1</v>
      </c>
      <c r="K170" s="300">
        <v>0</v>
      </c>
      <c r="L170" s="300">
        <v>0</v>
      </c>
      <c r="M170" s="300">
        <v>5</v>
      </c>
      <c r="N170" s="300">
        <v>5</v>
      </c>
      <c r="O170" s="300">
        <v>0</v>
      </c>
      <c r="P170" s="235">
        <f t="shared" si="51"/>
        <v>0</v>
      </c>
      <c r="Q170" s="235">
        <f t="shared" si="52"/>
        <v>0</v>
      </c>
      <c r="R170" s="235">
        <f t="shared" si="53"/>
        <v>0</v>
      </c>
      <c r="S170" s="263"/>
      <c r="T170" s="270"/>
    </row>
    <row r="171" spans="1:20" s="203" customFormat="1" ht="15.75" hidden="1">
      <c r="A171" s="239">
        <v>4</v>
      </c>
      <c r="B171" s="301" t="s">
        <v>191</v>
      </c>
      <c r="C171" s="300">
        <v>9</v>
      </c>
      <c r="D171" s="300">
        <v>9</v>
      </c>
      <c r="E171" s="300">
        <v>0</v>
      </c>
      <c r="F171" s="300">
        <v>8</v>
      </c>
      <c r="G171" s="300">
        <v>8</v>
      </c>
      <c r="H171" s="300">
        <v>3</v>
      </c>
      <c r="I171" s="300">
        <v>5</v>
      </c>
      <c r="J171" s="300">
        <v>0</v>
      </c>
      <c r="K171" s="300">
        <v>0</v>
      </c>
      <c r="L171" s="300">
        <v>0</v>
      </c>
      <c r="M171" s="300">
        <v>9</v>
      </c>
      <c r="N171" s="300">
        <v>9</v>
      </c>
      <c r="O171" s="300">
        <v>0</v>
      </c>
      <c r="P171" s="235">
        <f t="shared" si="51"/>
        <v>0</v>
      </c>
      <c r="Q171" s="235">
        <f t="shared" si="52"/>
        <v>0</v>
      </c>
      <c r="R171" s="235">
        <f t="shared" si="53"/>
        <v>0</v>
      </c>
      <c r="S171" s="263"/>
      <c r="T171" s="270"/>
    </row>
    <row r="172" spans="1:20" s="203" customFormat="1" ht="15.75" hidden="1">
      <c r="A172" s="239">
        <v>5</v>
      </c>
      <c r="B172" s="301" t="s">
        <v>192</v>
      </c>
      <c r="C172" s="300">
        <v>9</v>
      </c>
      <c r="D172" s="300">
        <v>9</v>
      </c>
      <c r="E172" s="300">
        <v>0</v>
      </c>
      <c r="F172" s="300">
        <v>8</v>
      </c>
      <c r="G172" s="300">
        <v>8</v>
      </c>
      <c r="H172" s="300">
        <v>3</v>
      </c>
      <c r="I172" s="300">
        <v>5</v>
      </c>
      <c r="J172" s="300">
        <v>0</v>
      </c>
      <c r="K172" s="300">
        <v>0</v>
      </c>
      <c r="L172" s="300">
        <v>0</v>
      </c>
      <c r="M172" s="300">
        <v>9</v>
      </c>
      <c r="N172" s="300">
        <v>9</v>
      </c>
      <c r="O172" s="300">
        <v>0</v>
      </c>
      <c r="P172" s="235">
        <f t="shared" si="51"/>
        <v>0</v>
      </c>
      <c r="Q172" s="235">
        <f t="shared" si="52"/>
        <v>0</v>
      </c>
      <c r="R172" s="235">
        <f t="shared" si="53"/>
        <v>0</v>
      </c>
      <c r="S172" s="263"/>
      <c r="T172" s="270"/>
    </row>
    <row r="173" spans="1:20" s="203" customFormat="1" ht="15.75" hidden="1">
      <c r="A173" s="239">
        <v>6</v>
      </c>
      <c r="B173" s="302" t="s">
        <v>193</v>
      </c>
      <c r="C173" s="303">
        <v>5</v>
      </c>
      <c r="D173" s="303">
        <v>5</v>
      </c>
      <c r="E173" s="303">
        <v>0</v>
      </c>
      <c r="F173" s="303">
        <v>5</v>
      </c>
      <c r="G173" s="303">
        <v>5</v>
      </c>
      <c r="H173" s="303">
        <v>2</v>
      </c>
      <c r="I173" s="303">
        <v>3</v>
      </c>
      <c r="J173" s="303">
        <v>0</v>
      </c>
      <c r="K173" s="303">
        <v>0</v>
      </c>
      <c r="L173" s="303">
        <v>0</v>
      </c>
      <c r="M173" s="303">
        <v>5</v>
      </c>
      <c r="N173" s="303">
        <v>5</v>
      </c>
      <c r="O173" s="303">
        <v>0</v>
      </c>
      <c r="P173" s="235">
        <f t="shared" si="51"/>
        <v>0</v>
      </c>
      <c r="Q173" s="235">
        <f t="shared" si="52"/>
        <v>0</v>
      </c>
      <c r="R173" s="235">
        <f t="shared" si="53"/>
        <v>0</v>
      </c>
      <c r="S173" s="263"/>
      <c r="T173" s="270"/>
    </row>
    <row r="174" spans="1:20" s="206" customFormat="1" ht="24" customHeight="1">
      <c r="A174" s="304">
        <v>12</v>
      </c>
      <c r="B174" s="305" t="s">
        <v>194</v>
      </c>
      <c r="C174" s="228">
        <f t="shared" ref="C174:C183" si="59">SUM(D174:E174)</f>
        <v>44</v>
      </c>
      <c r="D174" s="228">
        <v>39</v>
      </c>
      <c r="E174" s="228">
        <v>5</v>
      </c>
      <c r="F174" s="230">
        <f>G174+L174</f>
        <v>39</v>
      </c>
      <c r="G174" s="230">
        <f t="shared" ref="G174:G181" si="60">SUM(H174:K174)</f>
        <v>34</v>
      </c>
      <c r="H174" s="228">
        <f>SUM(H175:H181)</f>
        <v>18</v>
      </c>
      <c r="I174" s="228">
        <f>SUM(I175:I181)</f>
        <v>11</v>
      </c>
      <c r="J174" s="228">
        <f>SUM(J175:J181)</f>
        <v>4</v>
      </c>
      <c r="K174" s="228">
        <f>SUM(K175:K181)</f>
        <v>1</v>
      </c>
      <c r="L174" s="228">
        <f>SUM(L175:L181)</f>
        <v>5</v>
      </c>
      <c r="M174" s="228">
        <f t="shared" ref="M174:M182" si="61">SUM(N174:O174)</f>
        <v>43</v>
      </c>
      <c r="N174" s="228">
        <v>38</v>
      </c>
      <c r="O174" s="228">
        <v>5</v>
      </c>
      <c r="P174" s="230">
        <f t="shared" si="51"/>
        <v>-1</v>
      </c>
      <c r="Q174" s="230">
        <f t="shared" si="52"/>
        <v>-1</v>
      </c>
      <c r="R174" s="230">
        <f t="shared" si="53"/>
        <v>0</v>
      </c>
      <c r="S174" s="275"/>
      <c r="T174" s="270"/>
    </row>
    <row r="175" spans="1:20" s="203" customFormat="1" ht="16.5" hidden="1">
      <c r="A175" s="239">
        <v>1</v>
      </c>
      <c r="B175" s="306" t="s">
        <v>51</v>
      </c>
      <c r="C175" s="307">
        <f t="shared" si="59"/>
        <v>4</v>
      </c>
      <c r="D175" s="308">
        <v>4</v>
      </c>
      <c r="E175" s="308"/>
      <c r="F175" s="307"/>
      <c r="G175" s="309">
        <f t="shared" si="60"/>
        <v>4</v>
      </c>
      <c r="H175" s="307">
        <v>4</v>
      </c>
      <c r="I175" s="307">
        <v>0</v>
      </c>
      <c r="J175" s="307"/>
      <c r="K175" s="307"/>
      <c r="L175" s="307"/>
      <c r="M175" s="307">
        <f t="shared" si="61"/>
        <v>4</v>
      </c>
      <c r="N175" s="308">
        <v>4</v>
      </c>
      <c r="O175" s="308"/>
      <c r="P175" s="235">
        <f t="shared" si="51"/>
        <v>0</v>
      </c>
      <c r="Q175" s="235">
        <f t="shared" si="52"/>
        <v>0</v>
      </c>
      <c r="R175" s="235">
        <f t="shared" si="53"/>
        <v>0</v>
      </c>
      <c r="S175" s="263"/>
      <c r="T175" s="270"/>
    </row>
    <row r="176" spans="1:20" s="203" customFormat="1" ht="16.5" hidden="1">
      <c r="A176" s="239">
        <v>2</v>
      </c>
      <c r="B176" s="306" t="s">
        <v>44</v>
      </c>
      <c r="C176" s="307">
        <f t="shared" si="59"/>
        <v>16</v>
      </c>
      <c r="D176" s="308">
        <v>11</v>
      </c>
      <c r="E176" s="308">
        <v>5</v>
      </c>
      <c r="F176" s="307"/>
      <c r="G176" s="309">
        <f t="shared" si="60"/>
        <v>8</v>
      </c>
      <c r="H176" s="307">
        <v>3</v>
      </c>
      <c r="I176" s="307"/>
      <c r="J176" s="307">
        <v>4</v>
      </c>
      <c r="K176" s="307">
        <v>1</v>
      </c>
      <c r="L176" s="307">
        <v>5</v>
      </c>
      <c r="M176" s="307">
        <f t="shared" si="61"/>
        <v>16</v>
      </c>
      <c r="N176" s="308">
        <v>11</v>
      </c>
      <c r="O176" s="308">
        <v>5</v>
      </c>
      <c r="P176" s="235">
        <f t="shared" si="51"/>
        <v>0</v>
      </c>
      <c r="Q176" s="235">
        <f t="shared" si="52"/>
        <v>0</v>
      </c>
      <c r="R176" s="235">
        <f t="shared" si="53"/>
        <v>0</v>
      </c>
      <c r="S176" s="263"/>
      <c r="T176" s="270"/>
    </row>
    <row r="177" spans="1:20" s="203" customFormat="1" ht="16.5" hidden="1">
      <c r="A177" s="239">
        <v>3</v>
      </c>
      <c r="B177" s="306" t="s">
        <v>48</v>
      </c>
      <c r="C177" s="307">
        <f t="shared" si="59"/>
        <v>3</v>
      </c>
      <c r="D177" s="308">
        <v>3</v>
      </c>
      <c r="E177" s="308"/>
      <c r="F177" s="307"/>
      <c r="G177" s="309">
        <f t="shared" si="60"/>
        <v>3</v>
      </c>
      <c r="H177" s="307">
        <v>2</v>
      </c>
      <c r="I177" s="307">
        <v>1</v>
      </c>
      <c r="J177" s="307"/>
      <c r="K177" s="307"/>
      <c r="L177" s="307"/>
      <c r="M177" s="307">
        <f t="shared" si="61"/>
        <v>3</v>
      </c>
      <c r="N177" s="308">
        <v>3</v>
      </c>
      <c r="O177" s="308"/>
      <c r="P177" s="235">
        <f t="shared" si="51"/>
        <v>0</v>
      </c>
      <c r="Q177" s="235">
        <f t="shared" si="52"/>
        <v>0</v>
      </c>
      <c r="R177" s="235">
        <f t="shared" si="53"/>
        <v>0</v>
      </c>
      <c r="S177" s="263"/>
      <c r="T177" s="270"/>
    </row>
    <row r="178" spans="1:20" s="203" customFormat="1" ht="16.5" hidden="1">
      <c r="A178" s="239">
        <v>4</v>
      </c>
      <c r="B178" s="306" t="s">
        <v>195</v>
      </c>
      <c r="C178" s="307">
        <f t="shared" si="59"/>
        <v>6</v>
      </c>
      <c r="D178" s="308">
        <v>6</v>
      </c>
      <c r="E178" s="308"/>
      <c r="F178" s="307"/>
      <c r="G178" s="309">
        <f t="shared" si="60"/>
        <v>5</v>
      </c>
      <c r="H178" s="307">
        <v>2</v>
      </c>
      <c r="I178" s="307">
        <v>3</v>
      </c>
      <c r="J178" s="307"/>
      <c r="K178" s="307"/>
      <c r="L178" s="307"/>
      <c r="M178" s="307">
        <f t="shared" si="61"/>
        <v>6</v>
      </c>
      <c r="N178" s="308">
        <v>6</v>
      </c>
      <c r="O178" s="308"/>
      <c r="P178" s="235">
        <f t="shared" si="51"/>
        <v>0</v>
      </c>
      <c r="Q178" s="235">
        <f t="shared" si="52"/>
        <v>0</v>
      </c>
      <c r="R178" s="235">
        <f t="shared" si="53"/>
        <v>0</v>
      </c>
      <c r="S178" s="263"/>
      <c r="T178" s="270"/>
    </row>
    <row r="179" spans="1:20" s="203" customFormat="1" ht="16.5" hidden="1">
      <c r="A179" s="239">
        <v>5</v>
      </c>
      <c r="B179" s="306" t="s">
        <v>196</v>
      </c>
      <c r="C179" s="307">
        <f t="shared" si="59"/>
        <v>5</v>
      </c>
      <c r="D179" s="308">
        <v>5</v>
      </c>
      <c r="E179" s="308"/>
      <c r="F179" s="307"/>
      <c r="G179" s="309">
        <f t="shared" si="60"/>
        <v>5</v>
      </c>
      <c r="H179" s="307">
        <v>2</v>
      </c>
      <c r="I179" s="307">
        <v>3</v>
      </c>
      <c r="J179" s="307"/>
      <c r="K179" s="307"/>
      <c r="L179" s="307"/>
      <c r="M179" s="307">
        <f t="shared" si="61"/>
        <v>5</v>
      </c>
      <c r="N179" s="308">
        <v>5</v>
      </c>
      <c r="O179" s="308"/>
      <c r="P179" s="235">
        <f t="shared" si="51"/>
        <v>0</v>
      </c>
      <c r="Q179" s="235">
        <f t="shared" si="52"/>
        <v>0</v>
      </c>
      <c r="R179" s="235">
        <f t="shared" si="53"/>
        <v>0</v>
      </c>
      <c r="S179" s="263"/>
      <c r="T179" s="270"/>
    </row>
    <row r="180" spans="1:20" s="203" customFormat="1" ht="16.5" hidden="1">
      <c r="A180" s="239">
        <v>6</v>
      </c>
      <c r="B180" s="306" t="s">
        <v>197</v>
      </c>
      <c r="C180" s="307">
        <f t="shared" si="59"/>
        <v>5</v>
      </c>
      <c r="D180" s="308">
        <v>5</v>
      </c>
      <c r="E180" s="308"/>
      <c r="F180" s="307"/>
      <c r="G180" s="309">
        <f t="shared" si="60"/>
        <v>5</v>
      </c>
      <c r="H180" s="307">
        <v>3</v>
      </c>
      <c r="I180" s="307">
        <v>2</v>
      </c>
      <c r="J180" s="307"/>
      <c r="K180" s="307"/>
      <c r="L180" s="307"/>
      <c r="M180" s="307">
        <f t="shared" si="61"/>
        <v>5</v>
      </c>
      <c r="N180" s="308">
        <v>5</v>
      </c>
      <c r="O180" s="308"/>
      <c r="P180" s="235">
        <f t="shared" si="51"/>
        <v>0</v>
      </c>
      <c r="Q180" s="235">
        <f t="shared" si="52"/>
        <v>0</v>
      </c>
      <c r="R180" s="235">
        <f t="shared" si="53"/>
        <v>0</v>
      </c>
      <c r="S180" s="263"/>
      <c r="T180" s="270"/>
    </row>
    <row r="181" spans="1:20" s="203" customFormat="1" ht="16.5" hidden="1">
      <c r="A181" s="239">
        <v>7</v>
      </c>
      <c r="B181" s="310" t="s">
        <v>198</v>
      </c>
      <c r="C181" s="311">
        <f t="shared" si="59"/>
        <v>5</v>
      </c>
      <c r="D181" s="312">
        <v>5</v>
      </c>
      <c r="E181" s="312"/>
      <c r="F181" s="311"/>
      <c r="G181" s="313">
        <f t="shared" si="60"/>
        <v>4</v>
      </c>
      <c r="H181" s="311">
        <v>2</v>
      </c>
      <c r="I181" s="311">
        <v>2</v>
      </c>
      <c r="J181" s="311"/>
      <c r="K181" s="311"/>
      <c r="L181" s="311"/>
      <c r="M181" s="311">
        <f t="shared" si="61"/>
        <v>5</v>
      </c>
      <c r="N181" s="312">
        <v>5</v>
      </c>
      <c r="O181" s="312"/>
      <c r="P181" s="235">
        <f t="shared" si="51"/>
        <v>0</v>
      </c>
      <c r="Q181" s="235">
        <f t="shared" si="52"/>
        <v>0</v>
      </c>
      <c r="R181" s="235">
        <f t="shared" si="53"/>
        <v>0</v>
      </c>
      <c r="S181" s="263"/>
      <c r="T181" s="270"/>
    </row>
    <row r="182" spans="1:20" s="206" customFormat="1" ht="27" customHeight="1">
      <c r="A182" s="228">
        <v>13</v>
      </c>
      <c r="B182" s="231" t="s">
        <v>199</v>
      </c>
      <c r="C182" s="228">
        <f t="shared" si="59"/>
        <v>45</v>
      </c>
      <c r="D182" s="251">
        <f>D183+D191</f>
        <v>40</v>
      </c>
      <c r="E182" s="251">
        <f>E183+E191</f>
        <v>5</v>
      </c>
      <c r="F182" s="230">
        <f t="shared" ref="F182:F188" si="62">G182+L182</f>
        <v>43</v>
      </c>
      <c r="G182" s="230">
        <f t="shared" ref="G182:L182" si="63">G183+G191</f>
        <v>39</v>
      </c>
      <c r="H182" s="230">
        <f t="shared" si="63"/>
        <v>22</v>
      </c>
      <c r="I182" s="230">
        <f t="shared" si="63"/>
        <v>11</v>
      </c>
      <c r="J182" s="230">
        <f t="shared" si="63"/>
        <v>11</v>
      </c>
      <c r="K182" s="230">
        <f t="shared" si="63"/>
        <v>0</v>
      </c>
      <c r="L182" s="251">
        <f t="shared" si="63"/>
        <v>4</v>
      </c>
      <c r="M182" s="228">
        <f t="shared" si="61"/>
        <v>45</v>
      </c>
      <c r="N182" s="251">
        <f>N183+N191</f>
        <v>40</v>
      </c>
      <c r="O182" s="251">
        <f>O183+O191</f>
        <v>5</v>
      </c>
      <c r="P182" s="230">
        <f t="shared" si="51"/>
        <v>0</v>
      </c>
      <c r="Q182" s="230">
        <f t="shared" si="52"/>
        <v>0</v>
      </c>
      <c r="R182" s="230">
        <f t="shared" si="53"/>
        <v>0</v>
      </c>
      <c r="S182" s="275"/>
      <c r="T182" s="270"/>
    </row>
    <row r="183" spans="1:20" s="202" customFormat="1" ht="26.1" customHeight="1">
      <c r="A183" s="314">
        <v>13.1</v>
      </c>
      <c r="B183" s="315" t="s">
        <v>64</v>
      </c>
      <c r="C183" s="232">
        <f t="shared" si="59"/>
        <v>31</v>
      </c>
      <c r="D183" s="232">
        <f>+D188+D190+D189+D184+D185+D186+D187</f>
        <v>28</v>
      </c>
      <c r="E183" s="232">
        <f>+E188+E190+E189+E184+E185+E186+E187</f>
        <v>3</v>
      </c>
      <c r="F183" s="232">
        <f>+F188+F190+F189+F184+F185+F186+F187</f>
        <v>29</v>
      </c>
      <c r="G183" s="232">
        <f>+G188+G190+G189+G184+G185+G186+G187</f>
        <v>27</v>
      </c>
      <c r="H183" s="232">
        <f>I183+J183+K183</f>
        <v>16</v>
      </c>
      <c r="I183" s="232">
        <f>I184+I185+I186+I187+I188+I189+I190</f>
        <v>7</v>
      </c>
      <c r="J183" s="232">
        <f>J184+J185+J186+J187+J188+J189+J190</f>
        <v>9</v>
      </c>
      <c r="K183" s="232">
        <f>K184+K185+K186+K187+K188+K189+K190</f>
        <v>0</v>
      </c>
      <c r="L183" s="232">
        <f>L184+L185+L186+L187+L188+L189+L190</f>
        <v>2</v>
      </c>
      <c r="M183" s="232">
        <v>31</v>
      </c>
      <c r="N183" s="232">
        <v>28</v>
      </c>
      <c r="O183" s="232">
        <f>+O188+O190+O189+O184+O185+O186+O187</f>
        <v>3</v>
      </c>
      <c r="P183" s="234">
        <v>0</v>
      </c>
      <c r="Q183" s="234">
        <f t="shared" si="52"/>
        <v>0</v>
      </c>
      <c r="R183" s="234">
        <f t="shared" si="53"/>
        <v>0</v>
      </c>
      <c r="S183" s="274"/>
      <c r="T183" s="270"/>
    </row>
    <row r="184" spans="1:20" s="202" customFormat="1" ht="22.5" hidden="1" customHeight="1">
      <c r="A184" s="316"/>
      <c r="B184" s="34" t="s">
        <v>200</v>
      </c>
      <c r="C184" s="239">
        <v>4</v>
      </c>
      <c r="D184" s="239">
        <v>4</v>
      </c>
      <c r="E184" s="239"/>
      <c r="F184" s="239">
        <v>3</v>
      </c>
      <c r="G184" s="239">
        <v>3</v>
      </c>
      <c r="H184" s="239">
        <v>3</v>
      </c>
      <c r="I184" s="239"/>
      <c r="J184" s="239"/>
      <c r="K184" s="239"/>
      <c r="L184" s="239"/>
      <c r="M184" s="239">
        <v>4</v>
      </c>
      <c r="N184" s="239">
        <v>4</v>
      </c>
      <c r="O184" s="239"/>
      <c r="P184" s="234">
        <f t="shared" ref="P184:P196" si="64">M184-C184</f>
        <v>0</v>
      </c>
      <c r="Q184" s="234">
        <f t="shared" si="52"/>
        <v>0</v>
      </c>
      <c r="R184" s="234">
        <f t="shared" si="53"/>
        <v>0</v>
      </c>
      <c r="S184" s="274"/>
      <c r="T184" s="270"/>
    </row>
    <row r="185" spans="1:20" s="202" customFormat="1" ht="15.75" hidden="1">
      <c r="A185" s="316"/>
      <c r="B185" s="34" t="s">
        <v>44</v>
      </c>
      <c r="C185" s="239">
        <v>8</v>
      </c>
      <c r="D185" s="239">
        <v>5</v>
      </c>
      <c r="E185" s="239">
        <v>3</v>
      </c>
      <c r="F185" s="239">
        <f t="shared" si="62"/>
        <v>7</v>
      </c>
      <c r="G185" s="239">
        <f>H185+I185+J185</f>
        <v>5</v>
      </c>
      <c r="H185" s="239">
        <v>1</v>
      </c>
      <c r="I185" s="239"/>
      <c r="J185" s="239">
        <v>4</v>
      </c>
      <c r="K185" s="239"/>
      <c r="L185" s="239">
        <v>2</v>
      </c>
      <c r="M185" s="239">
        <v>9</v>
      </c>
      <c r="N185" s="239">
        <v>6</v>
      </c>
      <c r="O185" s="239">
        <v>3</v>
      </c>
      <c r="P185" s="234">
        <f t="shared" si="64"/>
        <v>1</v>
      </c>
      <c r="Q185" s="234">
        <f t="shared" si="52"/>
        <v>1</v>
      </c>
      <c r="R185" s="234">
        <f t="shared" si="53"/>
        <v>0</v>
      </c>
      <c r="S185" s="274"/>
      <c r="T185" s="270"/>
    </row>
    <row r="186" spans="1:20" s="202" customFormat="1" ht="15.75" hidden="1">
      <c r="A186" s="316"/>
      <c r="B186" s="34" t="s">
        <v>48</v>
      </c>
      <c r="C186" s="239">
        <v>3</v>
      </c>
      <c r="D186" s="239">
        <v>3</v>
      </c>
      <c r="E186" s="239"/>
      <c r="F186" s="239">
        <f t="shared" si="62"/>
        <v>3</v>
      </c>
      <c r="G186" s="239">
        <f>H186+I186+J186</f>
        <v>3</v>
      </c>
      <c r="H186" s="239">
        <v>1</v>
      </c>
      <c r="I186" s="239"/>
      <c r="J186" s="239">
        <v>2</v>
      </c>
      <c r="K186" s="239"/>
      <c r="L186" s="239"/>
      <c r="M186" s="239">
        <v>3</v>
      </c>
      <c r="N186" s="239">
        <v>3</v>
      </c>
      <c r="O186" s="239"/>
      <c r="P186" s="234">
        <f t="shared" si="64"/>
        <v>0</v>
      </c>
      <c r="Q186" s="234">
        <f t="shared" si="52"/>
        <v>0</v>
      </c>
      <c r="R186" s="234">
        <f t="shared" si="53"/>
        <v>0</v>
      </c>
      <c r="S186" s="274"/>
      <c r="T186" s="270"/>
    </row>
    <row r="187" spans="1:20" s="202" customFormat="1" ht="15.75" hidden="1">
      <c r="A187" s="316"/>
      <c r="B187" s="34" t="s">
        <v>201</v>
      </c>
      <c r="C187" s="239">
        <v>4</v>
      </c>
      <c r="D187" s="239">
        <v>4</v>
      </c>
      <c r="E187" s="239"/>
      <c r="F187" s="239">
        <f t="shared" si="62"/>
        <v>4</v>
      </c>
      <c r="G187" s="239">
        <f>H187+I187+J187</f>
        <v>4</v>
      </c>
      <c r="H187" s="239">
        <v>1</v>
      </c>
      <c r="I187" s="239"/>
      <c r="J187" s="239">
        <v>3</v>
      </c>
      <c r="K187" s="239"/>
      <c r="L187" s="239"/>
      <c r="M187" s="239">
        <v>0</v>
      </c>
      <c r="N187" s="239">
        <v>0</v>
      </c>
      <c r="O187" s="239"/>
      <c r="P187" s="234">
        <f t="shared" si="64"/>
        <v>-4</v>
      </c>
      <c r="Q187" s="234">
        <f t="shared" si="52"/>
        <v>-4</v>
      </c>
      <c r="R187" s="234">
        <f t="shared" si="53"/>
        <v>0</v>
      </c>
      <c r="S187" s="274"/>
      <c r="T187" s="270"/>
    </row>
    <row r="188" spans="1:20" s="202" customFormat="1" ht="15.75" hidden="1">
      <c r="A188" s="316"/>
      <c r="B188" s="34" t="s">
        <v>202</v>
      </c>
      <c r="C188" s="239">
        <v>5</v>
      </c>
      <c r="D188" s="239">
        <v>5</v>
      </c>
      <c r="E188" s="239"/>
      <c r="F188" s="239">
        <f t="shared" si="62"/>
        <v>5</v>
      </c>
      <c r="G188" s="239">
        <f>H188+I188+J188</f>
        <v>5</v>
      </c>
      <c r="H188" s="239">
        <v>2</v>
      </c>
      <c r="I188" s="239">
        <v>3</v>
      </c>
      <c r="J188" s="239"/>
      <c r="K188" s="239"/>
      <c r="L188" s="239"/>
      <c r="M188" s="239">
        <v>5</v>
      </c>
      <c r="N188" s="239">
        <v>5</v>
      </c>
      <c r="O188" s="239"/>
      <c r="P188" s="234">
        <f t="shared" si="64"/>
        <v>0</v>
      </c>
      <c r="Q188" s="234">
        <f t="shared" si="52"/>
        <v>0</v>
      </c>
      <c r="R188" s="234">
        <f t="shared" si="53"/>
        <v>0</v>
      </c>
      <c r="S188" s="274"/>
      <c r="T188" s="270"/>
    </row>
    <row r="189" spans="1:20" s="202" customFormat="1" ht="30" hidden="1">
      <c r="A189" s="316"/>
      <c r="B189" s="34" t="s">
        <v>203</v>
      </c>
      <c r="C189" s="239">
        <v>5</v>
      </c>
      <c r="D189" s="239">
        <v>5</v>
      </c>
      <c r="E189" s="239"/>
      <c r="F189" s="239">
        <v>5</v>
      </c>
      <c r="G189" s="239">
        <v>5</v>
      </c>
      <c r="H189" s="239">
        <v>2</v>
      </c>
      <c r="I189" s="239">
        <v>3</v>
      </c>
      <c r="J189" s="239"/>
      <c r="K189" s="239"/>
      <c r="L189" s="239"/>
      <c r="M189" s="239">
        <v>5</v>
      </c>
      <c r="N189" s="239">
        <v>5</v>
      </c>
      <c r="O189" s="239"/>
      <c r="P189" s="234">
        <f t="shared" si="64"/>
        <v>0</v>
      </c>
      <c r="Q189" s="234">
        <f t="shared" si="52"/>
        <v>0</v>
      </c>
      <c r="R189" s="234">
        <f t="shared" si="53"/>
        <v>0</v>
      </c>
      <c r="S189" s="274"/>
      <c r="T189" s="270"/>
    </row>
    <row r="190" spans="1:20" s="202" customFormat="1" ht="22.5" hidden="1" customHeight="1">
      <c r="A190" s="316"/>
      <c r="B190" s="34" t="s">
        <v>204</v>
      </c>
      <c r="C190" s="239">
        <v>2</v>
      </c>
      <c r="D190" s="239">
        <v>2</v>
      </c>
      <c r="E190" s="239"/>
      <c r="F190" s="239">
        <f>G190+L190</f>
        <v>2</v>
      </c>
      <c r="G190" s="239">
        <f>H190+I190+J190</f>
        <v>2</v>
      </c>
      <c r="H190" s="239">
        <v>1</v>
      </c>
      <c r="I190" s="239">
        <v>1</v>
      </c>
      <c r="J190" s="239"/>
      <c r="K190" s="239"/>
      <c r="L190" s="239"/>
      <c r="M190" s="239">
        <v>5</v>
      </c>
      <c r="N190" s="239">
        <v>5</v>
      </c>
      <c r="O190" s="239"/>
      <c r="P190" s="234">
        <f t="shared" si="64"/>
        <v>3</v>
      </c>
      <c r="Q190" s="234">
        <f t="shared" ref="Q190:Q246" si="65">N190-D190</f>
        <v>3</v>
      </c>
      <c r="R190" s="234">
        <f t="shared" ref="R190:R246" si="66">O190-E190</f>
        <v>0</v>
      </c>
      <c r="S190" s="274"/>
      <c r="T190" s="270"/>
    </row>
    <row r="191" spans="1:20" s="202" customFormat="1" ht="27" customHeight="1">
      <c r="A191" s="316">
        <v>13.2</v>
      </c>
      <c r="B191" s="282" t="s">
        <v>205</v>
      </c>
      <c r="C191" s="232">
        <f t="shared" ref="C191:I191" si="67">C192+C193+C194+C195</f>
        <v>14</v>
      </c>
      <c r="D191" s="232">
        <f t="shared" si="67"/>
        <v>12</v>
      </c>
      <c r="E191" s="232">
        <f t="shared" si="67"/>
        <v>2</v>
      </c>
      <c r="F191" s="232">
        <f t="shared" si="67"/>
        <v>14</v>
      </c>
      <c r="G191" s="232">
        <f t="shared" si="67"/>
        <v>12</v>
      </c>
      <c r="H191" s="232">
        <f t="shared" si="67"/>
        <v>6</v>
      </c>
      <c r="I191" s="232">
        <f t="shared" si="67"/>
        <v>4</v>
      </c>
      <c r="J191" s="232">
        <v>2</v>
      </c>
      <c r="K191" s="232">
        <v>0</v>
      </c>
      <c r="L191" s="232">
        <v>2</v>
      </c>
      <c r="M191" s="232">
        <v>14</v>
      </c>
      <c r="N191" s="232">
        <v>12</v>
      </c>
      <c r="O191" s="232">
        <v>2</v>
      </c>
      <c r="P191" s="234">
        <f t="shared" si="64"/>
        <v>0</v>
      </c>
      <c r="Q191" s="234">
        <f t="shared" si="65"/>
        <v>0</v>
      </c>
      <c r="R191" s="234">
        <f t="shared" si="66"/>
        <v>0</v>
      </c>
      <c r="S191" s="274"/>
      <c r="T191" s="270"/>
    </row>
    <row r="192" spans="1:20" s="202" customFormat="1" ht="15.75" hidden="1">
      <c r="A192" s="73"/>
      <c r="B192" s="233" t="s">
        <v>73</v>
      </c>
      <c r="C192" s="239">
        <v>2</v>
      </c>
      <c r="D192" s="239">
        <v>2</v>
      </c>
      <c r="E192" s="239">
        <v>0</v>
      </c>
      <c r="F192" s="239">
        <v>2</v>
      </c>
      <c r="G192" s="239">
        <v>2</v>
      </c>
      <c r="H192" s="239">
        <v>2</v>
      </c>
      <c r="I192" s="239">
        <v>0</v>
      </c>
      <c r="J192" s="239">
        <v>0</v>
      </c>
      <c r="K192" s="239">
        <v>0</v>
      </c>
      <c r="L192" s="239">
        <v>0</v>
      </c>
      <c r="M192" s="239">
        <v>2</v>
      </c>
      <c r="N192" s="239">
        <v>2</v>
      </c>
      <c r="O192" s="239">
        <v>0</v>
      </c>
      <c r="P192" s="234">
        <f t="shared" si="64"/>
        <v>0</v>
      </c>
      <c r="Q192" s="234">
        <f t="shared" si="65"/>
        <v>0</v>
      </c>
      <c r="R192" s="234">
        <f t="shared" si="66"/>
        <v>0</v>
      </c>
      <c r="S192" s="274"/>
      <c r="T192" s="270"/>
    </row>
    <row r="193" spans="1:20" s="202" customFormat="1" ht="15.75" hidden="1">
      <c r="A193" s="73"/>
      <c r="B193" s="233" t="s">
        <v>206</v>
      </c>
      <c r="C193" s="239">
        <v>4</v>
      </c>
      <c r="D193" s="239">
        <v>4</v>
      </c>
      <c r="E193" s="239">
        <v>0</v>
      </c>
      <c r="F193" s="239">
        <v>4</v>
      </c>
      <c r="G193" s="239">
        <v>4</v>
      </c>
      <c r="H193" s="239">
        <v>2</v>
      </c>
      <c r="I193" s="239">
        <v>2</v>
      </c>
      <c r="J193" s="239">
        <v>0</v>
      </c>
      <c r="K193" s="239">
        <v>0</v>
      </c>
      <c r="L193" s="239">
        <v>0</v>
      </c>
      <c r="M193" s="239">
        <v>5</v>
      </c>
      <c r="N193" s="239">
        <v>5</v>
      </c>
      <c r="O193" s="239">
        <v>2</v>
      </c>
      <c r="P193" s="234">
        <f t="shared" si="64"/>
        <v>1</v>
      </c>
      <c r="Q193" s="234">
        <f t="shared" si="65"/>
        <v>1</v>
      </c>
      <c r="R193" s="234">
        <f t="shared" si="66"/>
        <v>2</v>
      </c>
      <c r="S193" s="274"/>
      <c r="T193" s="270"/>
    </row>
    <row r="194" spans="1:20" s="202" customFormat="1" ht="31.5" hidden="1">
      <c r="A194" s="73"/>
      <c r="B194" s="233" t="s">
        <v>207</v>
      </c>
      <c r="C194" s="239">
        <v>3</v>
      </c>
      <c r="D194" s="239">
        <v>3</v>
      </c>
      <c r="E194" s="239">
        <v>0</v>
      </c>
      <c r="F194" s="239">
        <v>3</v>
      </c>
      <c r="G194" s="239">
        <v>3</v>
      </c>
      <c r="H194" s="239">
        <v>1</v>
      </c>
      <c r="I194" s="239">
        <v>2</v>
      </c>
      <c r="J194" s="239">
        <v>0</v>
      </c>
      <c r="K194" s="239">
        <v>0</v>
      </c>
      <c r="L194" s="239">
        <v>0</v>
      </c>
      <c r="M194" s="239">
        <v>5</v>
      </c>
      <c r="N194" s="239">
        <v>5</v>
      </c>
      <c r="O194" s="239">
        <v>0</v>
      </c>
      <c r="P194" s="234">
        <f t="shared" si="64"/>
        <v>2</v>
      </c>
      <c r="Q194" s="234">
        <f t="shared" si="65"/>
        <v>2</v>
      </c>
      <c r="R194" s="234">
        <f t="shared" si="66"/>
        <v>0</v>
      </c>
      <c r="S194" s="274"/>
      <c r="T194" s="270"/>
    </row>
    <row r="195" spans="1:20" s="202" customFormat="1" ht="15.75" hidden="1">
      <c r="A195" s="73"/>
      <c r="B195" s="233" t="s">
        <v>208</v>
      </c>
      <c r="C195" s="239">
        <v>5</v>
      </c>
      <c r="D195" s="239">
        <v>3</v>
      </c>
      <c r="E195" s="239">
        <v>2</v>
      </c>
      <c r="F195" s="239">
        <v>5</v>
      </c>
      <c r="G195" s="239">
        <v>3</v>
      </c>
      <c r="H195" s="239">
        <v>1</v>
      </c>
      <c r="I195" s="239">
        <v>0</v>
      </c>
      <c r="J195" s="239">
        <v>2</v>
      </c>
      <c r="K195" s="239">
        <v>0</v>
      </c>
      <c r="L195" s="239">
        <v>2</v>
      </c>
      <c r="M195" s="239">
        <v>0</v>
      </c>
      <c r="N195" s="239">
        <v>0</v>
      </c>
      <c r="O195" s="239">
        <v>0</v>
      </c>
      <c r="P195" s="234">
        <f t="shared" si="64"/>
        <v>-5</v>
      </c>
      <c r="Q195" s="234">
        <f t="shared" si="65"/>
        <v>-3</v>
      </c>
      <c r="R195" s="234">
        <f t="shared" si="66"/>
        <v>-2</v>
      </c>
      <c r="S195" s="274"/>
      <c r="T195" s="270"/>
    </row>
    <row r="196" spans="1:20" s="206" customFormat="1" ht="36" customHeight="1">
      <c r="A196" s="228">
        <v>14</v>
      </c>
      <c r="B196" s="231" t="s">
        <v>209</v>
      </c>
      <c r="C196" s="228">
        <f t="shared" ref="C196:C202" si="68">SUM(D196:E196)</f>
        <v>34</v>
      </c>
      <c r="D196" s="228">
        <v>30</v>
      </c>
      <c r="E196" s="228">
        <v>4</v>
      </c>
      <c r="F196" s="230">
        <f t="shared" ref="F196:F202" si="69">G196+L196</f>
        <v>29</v>
      </c>
      <c r="G196" s="230">
        <f t="shared" ref="G196:L196" si="70">SUM(G197:G202)</f>
        <v>25</v>
      </c>
      <c r="H196" s="230">
        <f t="shared" si="70"/>
        <v>14</v>
      </c>
      <c r="I196" s="230">
        <f t="shared" si="70"/>
        <v>8</v>
      </c>
      <c r="J196" s="230">
        <f t="shared" si="70"/>
        <v>3</v>
      </c>
      <c r="K196" s="230">
        <f t="shared" si="70"/>
        <v>0</v>
      </c>
      <c r="L196" s="230">
        <f t="shared" si="70"/>
        <v>4</v>
      </c>
      <c r="M196" s="228">
        <f>SUM(N196:O196)</f>
        <v>33</v>
      </c>
      <c r="N196" s="228">
        <v>29</v>
      </c>
      <c r="O196" s="228">
        <v>4</v>
      </c>
      <c r="P196" s="230">
        <f t="shared" si="64"/>
        <v>-1</v>
      </c>
      <c r="Q196" s="230">
        <f t="shared" si="65"/>
        <v>-1</v>
      </c>
      <c r="R196" s="230">
        <f t="shared" si="66"/>
        <v>0</v>
      </c>
      <c r="S196" s="275"/>
      <c r="T196" s="270"/>
    </row>
    <row r="197" spans="1:20" s="208" customFormat="1" ht="15" hidden="1" customHeight="1">
      <c r="A197" s="239">
        <v>1</v>
      </c>
      <c r="B197" s="252" t="s">
        <v>43</v>
      </c>
      <c r="C197" s="320">
        <f t="shared" si="68"/>
        <v>3</v>
      </c>
      <c r="D197" s="320">
        <v>3</v>
      </c>
      <c r="E197" s="320">
        <v>0</v>
      </c>
      <c r="F197" s="320">
        <v>2</v>
      </c>
      <c r="G197" s="320">
        <v>2</v>
      </c>
      <c r="H197" s="320">
        <v>2</v>
      </c>
      <c r="I197" s="320">
        <v>0</v>
      </c>
      <c r="J197" s="320">
        <v>0</v>
      </c>
      <c r="K197" s="320">
        <v>0</v>
      </c>
      <c r="L197" s="320">
        <v>0</v>
      </c>
      <c r="M197" s="320">
        <f>SUM(N197:O197)</f>
        <v>3</v>
      </c>
      <c r="N197" s="320">
        <v>3</v>
      </c>
      <c r="O197" s="320">
        <v>0</v>
      </c>
      <c r="P197" s="239">
        <v>0</v>
      </c>
      <c r="Q197" s="235">
        <f t="shared" si="65"/>
        <v>0</v>
      </c>
      <c r="R197" s="235">
        <f t="shared" si="66"/>
        <v>0</v>
      </c>
      <c r="S197" s="340"/>
      <c r="T197" s="270"/>
    </row>
    <row r="198" spans="1:20" s="208" customFormat="1" ht="15" hidden="1" customHeight="1">
      <c r="A198" s="239">
        <v>2</v>
      </c>
      <c r="B198" s="252" t="s">
        <v>64</v>
      </c>
      <c r="C198" s="320">
        <f t="shared" si="68"/>
        <v>10</v>
      </c>
      <c r="D198" s="320">
        <v>6</v>
      </c>
      <c r="E198" s="320">
        <v>4</v>
      </c>
      <c r="F198" s="320">
        <f t="shared" si="69"/>
        <v>8</v>
      </c>
      <c r="G198" s="320">
        <v>4</v>
      </c>
      <c r="H198" s="320">
        <v>2</v>
      </c>
      <c r="I198" s="320">
        <v>0</v>
      </c>
      <c r="J198" s="320">
        <v>2</v>
      </c>
      <c r="K198" s="320">
        <v>0</v>
      </c>
      <c r="L198" s="320">
        <v>4</v>
      </c>
      <c r="M198" s="320">
        <f>SUM(N198:O198)</f>
        <v>10</v>
      </c>
      <c r="N198" s="320">
        <v>6</v>
      </c>
      <c r="O198" s="320">
        <v>4</v>
      </c>
      <c r="P198" s="239">
        <v>4</v>
      </c>
      <c r="Q198" s="235">
        <f t="shared" si="65"/>
        <v>0</v>
      </c>
      <c r="R198" s="235">
        <f t="shared" si="66"/>
        <v>0</v>
      </c>
      <c r="S198" s="340"/>
      <c r="T198" s="270"/>
    </row>
    <row r="199" spans="1:20" s="208" customFormat="1" ht="15" hidden="1" customHeight="1">
      <c r="A199" s="239">
        <v>3</v>
      </c>
      <c r="B199" s="252" t="s">
        <v>58</v>
      </c>
      <c r="C199" s="320">
        <f t="shared" si="68"/>
        <v>3</v>
      </c>
      <c r="D199" s="320">
        <v>3</v>
      </c>
      <c r="E199" s="320">
        <v>0</v>
      </c>
      <c r="F199" s="320">
        <f t="shared" si="69"/>
        <v>3</v>
      </c>
      <c r="G199" s="320">
        <f>H199+J199</f>
        <v>3</v>
      </c>
      <c r="H199" s="320">
        <v>2</v>
      </c>
      <c r="I199" s="320">
        <v>0</v>
      </c>
      <c r="J199" s="320">
        <v>1</v>
      </c>
      <c r="K199" s="320">
        <v>0</v>
      </c>
      <c r="L199" s="320">
        <v>0</v>
      </c>
      <c r="M199" s="320">
        <f>SUM(N199:O199)</f>
        <v>3</v>
      </c>
      <c r="N199" s="320">
        <v>3</v>
      </c>
      <c r="O199" s="320">
        <v>0</v>
      </c>
      <c r="P199" s="239">
        <v>0</v>
      </c>
      <c r="Q199" s="235">
        <f t="shared" si="65"/>
        <v>0</v>
      </c>
      <c r="R199" s="235">
        <f t="shared" si="66"/>
        <v>0</v>
      </c>
      <c r="S199" s="340"/>
      <c r="T199" s="270"/>
    </row>
    <row r="200" spans="1:20" s="208" customFormat="1" ht="24.75" hidden="1" customHeight="1">
      <c r="A200" s="239">
        <v>4</v>
      </c>
      <c r="B200" s="252" t="s">
        <v>210</v>
      </c>
      <c r="C200" s="320">
        <f t="shared" si="68"/>
        <v>8</v>
      </c>
      <c r="D200" s="320">
        <v>8</v>
      </c>
      <c r="E200" s="320">
        <v>0</v>
      </c>
      <c r="F200" s="320">
        <f t="shared" si="69"/>
        <v>7</v>
      </c>
      <c r="G200" s="320">
        <f>H200+I200</f>
        <v>7</v>
      </c>
      <c r="H200" s="320">
        <v>3</v>
      </c>
      <c r="I200" s="320">
        <v>4</v>
      </c>
      <c r="J200" s="320">
        <v>0</v>
      </c>
      <c r="K200" s="320">
        <v>0</v>
      </c>
      <c r="L200" s="320">
        <v>0</v>
      </c>
      <c r="M200" s="320">
        <v>8</v>
      </c>
      <c r="N200" s="320">
        <v>8</v>
      </c>
      <c r="O200" s="320">
        <v>0</v>
      </c>
      <c r="P200" s="239">
        <v>0</v>
      </c>
      <c r="Q200" s="235">
        <f t="shared" si="65"/>
        <v>0</v>
      </c>
      <c r="R200" s="235">
        <f t="shared" si="66"/>
        <v>0</v>
      </c>
      <c r="S200" s="340"/>
      <c r="T200" s="270"/>
    </row>
    <row r="201" spans="1:20" s="208" customFormat="1" ht="15" hidden="1" customHeight="1">
      <c r="A201" s="239">
        <v>5</v>
      </c>
      <c r="B201" s="252" t="s">
        <v>211</v>
      </c>
      <c r="C201" s="320">
        <f t="shared" si="68"/>
        <v>5</v>
      </c>
      <c r="D201" s="320">
        <v>5</v>
      </c>
      <c r="E201" s="320">
        <v>0</v>
      </c>
      <c r="F201" s="320">
        <f t="shared" si="69"/>
        <v>3</v>
      </c>
      <c r="G201" s="320">
        <v>3</v>
      </c>
      <c r="H201" s="320">
        <v>2</v>
      </c>
      <c r="I201" s="320">
        <v>1</v>
      </c>
      <c r="J201" s="320">
        <v>0</v>
      </c>
      <c r="K201" s="320">
        <v>0</v>
      </c>
      <c r="L201" s="320">
        <v>0</v>
      </c>
      <c r="M201" s="320">
        <f>SUM(N201:O201)</f>
        <v>5</v>
      </c>
      <c r="N201" s="320">
        <v>5</v>
      </c>
      <c r="O201" s="320">
        <v>0</v>
      </c>
      <c r="P201" s="239">
        <v>0</v>
      </c>
      <c r="Q201" s="235">
        <f t="shared" si="65"/>
        <v>0</v>
      </c>
      <c r="R201" s="235">
        <f t="shared" si="66"/>
        <v>0</v>
      </c>
      <c r="S201" s="340"/>
      <c r="T201" s="270"/>
    </row>
    <row r="202" spans="1:20" s="208" customFormat="1" ht="15" hidden="1" customHeight="1">
      <c r="A202" s="239">
        <v>6</v>
      </c>
      <c r="B202" s="252" t="s">
        <v>212</v>
      </c>
      <c r="C202" s="320">
        <f t="shared" si="68"/>
        <v>5</v>
      </c>
      <c r="D202" s="320">
        <v>5</v>
      </c>
      <c r="E202" s="320">
        <v>0</v>
      </c>
      <c r="F202" s="320">
        <f t="shared" si="69"/>
        <v>6</v>
      </c>
      <c r="G202" s="320">
        <v>6</v>
      </c>
      <c r="H202" s="320">
        <v>3</v>
      </c>
      <c r="I202" s="320">
        <v>3</v>
      </c>
      <c r="J202" s="320">
        <v>0</v>
      </c>
      <c r="K202" s="320">
        <v>0</v>
      </c>
      <c r="L202" s="320">
        <v>0</v>
      </c>
      <c r="M202" s="320">
        <f>SUM(N202:O202)</f>
        <v>5</v>
      </c>
      <c r="N202" s="320">
        <v>5</v>
      </c>
      <c r="O202" s="320">
        <v>0</v>
      </c>
      <c r="P202" s="239">
        <v>0</v>
      </c>
      <c r="Q202" s="235">
        <f t="shared" si="65"/>
        <v>0</v>
      </c>
      <c r="R202" s="235">
        <f t="shared" si="66"/>
        <v>0</v>
      </c>
      <c r="S202" s="340"/>
      <c r="T202" s="270"/>
    </row>
    <row r="203" spans="1:20" s="206" customFormat="1" ht="32.1" customHeight="1">
      <c r="A203" s="228">
        <v>15</v>
      </c>
      <c r="B203" s="231" t="s">
        <v>213</v>
      </c>
      <c r="C203" s="251">
        <f t="shared" ref="C203:O203" si="71">SUM(C204:C213)</f>
        <v>55</v>
      </c>
      <c r="D203" s="251">
        <f t="shared" si="71"/>
        <v>54</v>
      </c>
      <c r="E203" s="251">
        <f t="shared" si="71"/>
        <v>1</v>
      </c>
      <c r="F203" s="251">
        <f t="shared" si="71"/>
        <v>48</v>
      </c>
      <c r="G203" s="251">
        <f t="shared" si="71"/>
        <v>46</v>
      </c>
      <c r="H203" s="251">
        <f t="shared" si="71"/>
        <v>23</v>
      </c>
      <c r="I203" s="251">
        <f t="shared" si="71"/>
        <v>19</v>
      </c>
      <c r="J203" s="251">
        <f t="shared" si="71"/>
        <v>2</v>
      </c>
      <c r="K203" s="251">
        <f t="shared" si="71"/>
        <v>2</v>
      </c>
      <c r="L203" s="251">
        <f t="shared" si="71"/>
        <v>1</v>
      </c>
      <c r="M203" s="251">
        <v>54</v>
      </c>
      <c r="N203" s="251">
        <v>53</v>
      </c>
      <c r="O203" s="251">
        <f t="shared" si="71"/>
        <v>1</v>
      </c>
      <c r="P203" s="230">
        <f t="shared" ref="P203:P214" si="72">M203-C203</f>
        <v>-1</v>
      </c>
      <c r="Q203" s="230">
        <f t="shared" si="65"/>
        <v>-1</v>
      </c>
      <c r="R203" s="230">
        <f t="shared" si="66"/>
        <v>0</v>
      </c>
      <c r="S203" s="275"/>
      <c r="T203" s="270"/>
    </row>
    <row r="204" spans="1:20" s="203" customFormat="1" ht="16.5" hidden="1">
      <c r="A204" s="239">
        <v>1</v>
      </c>
      <c r="B204" s="321" t="s">
        <v>214</v>
      </c>
      <c r="C204" s="322">
        <v>4</v>
      </c>
      <c r="D204" s="322">
        <v>4</v>
      </c>
      <c r="E204" s="323"/>
      <c r="F204" s="322">
        <v>4</v>
      </c>
      <c r="G204" s="322">
        <v>4</v>
      </c>
      <c r="H204" s="322">
        <v>4</v>
      </c>
      <c r="I204" s="322"/>
      <c r="J204" s="322"/>
      <c r="K204" s="339"/>
      <c r="L204" s="323"/>
      <c r="M204" s="322">
        <v>4</v>
      </c>
      <c r="N204" s="322">
        <v>4</v>
      </c>
      <c r="O204" s="323"/>
      <c r="P204" s="235">
        <f t="shared" si="72"/>
        <v>0</v>
      </c>
      <c r="Q204" s="235">
        <f t="shared" si="65"/>
        <v>0</v>
      </c>
      <c r="R204" s="235">
        <f t="shared" si="66"/>
        <v>0</v>
      </c>
      <c r="S204" s="263"/>
      <c r="T204" s="270"/>
    </row>
    <row r="205" spans="1:20" s="203" customFormat="1" ht="16.5" hidden="1">
      <c r="A205" s="239">
        <v>2</v>
      </c>
      <c r="B205" s="324" t="s">
        <v>44</v>
      </c>
      <c r="C205" s="322">
        <v>8</v>
      </c>
      <c r="D205" s="322">
        <v>7</v>
      </c>
      <c r="E205" s="323">
        <v>1</v>
      </c>
      <c r="F205" s="322">
        <v>7</v>
      </c>
      <c r="G205" s="322">
        <v>6</v>
      </c>
      <c r="H205" s="322">
        <v>2</v>
      </c>
      <c r="I205" s="322">
        <v>1</v>
      </c>
      <c r="J205" s="322">
        <v>1</v>
      </c>
      <c r="K205" s="339">
        <v>2</v>
      </c>
      <c r="L205" s="323">
        <v>1</v>
      </c>
      <c r="M205" s="322">
        <v>8</v>
      </c>
      <c r="N205" s="322">
        <v>7</v>
      </c>
      <c r="O205" s="323">
        <v>1</v>
      </c>
      <c r="P205" s="235">
        <f t="shared" si="72"/>
        <v>0</v>
      </c>
      <c r="Q205" s="235">
        <f t="shared" si="65"/>
        <v>0</v>
      </c>
      <c r="R205" s="235">
        <f t="shared" si="66"/>
        <v>0</v>
      </c>
      <c r="S205" s="263"/>
      <c r="T205" s="270"/>
    </row>
    <row r="206" spans="1:20" s="203" customFormat="1" ht="12.75" hidden="1" customHeight="1">
      <c r="A206" s="239">
        <v>3</v>
      </c>
      <c r="B206" s="324" t="s">
        <v>48</v>
      </c>
      <c r="C206" s="322">
        <v>5</v>
      </c>
      <c r="D206" s="322">
        <v>5</v>
      </c>
      <c r="E206" s="323"/>
      <c r="F206" s="322">
        <v>4</v>
      </c>
      <c r="G206" s="322">
        <v>4</v>
      </c>
      <c r="H206" s="322">
        <v>2</v>
      </c>
      <c r="I206" s="322">
        <v>2</v>
      </c>
      <c r="J206" s="322"/>
      <c r="K206" s="339"/>
      <c r="L206" s="323"/>
      <c r="M206" s="322">
        <v>5</v>
      </c>
      <c r="N206" s="322">
        <v>5</v>
      </c>
      <c r="O206" s="323"/>
      <c r="P206" s="235">
        <f t="shared" si="72"/>
        <v>0</v>
      </c>
      <c r="Q206" s="235">
        <f t="shared" si="65"/>
        <v>0</v>
      </c>
      <c r="R206" s="235">
        <f t="shared" si="66"/>
        <v>0</v>
      </c>
      <c r="S206" s="263"/>
      <c r="T206" s="270"/>
    </row>
    <row r="207" spans="1:20" s="203" customFormat="1" ht="16.5" hidden="1">
      <c r="A207" s="239">
        <v>4</v>
      </c>
      <c r="B207" s="252" t="s">
        <v>215</v>
      </c>
      <c r="C207" s="322">
        <v>5</v>
      </c>
      <c r="D207" s="322">
        <v>5</v>
      </c>
      <c r="E207" s="323"/>
      <c r="F207" s="322">
        <v>4</v>
      </c>
      <c r="G207" s="322">
        <v>4</v>
      </c>
      <c r="H207" s="322">
        <v>2</v>
      </c>
      <c r="I207" s="322">
        <v>2</v>
      </c>
      <c r="J207" s="322"/>
      <c r="K207" s="339"/>
      <c r="L207" s="323"/>
      <c r="M207" s="322">
        <v>5</v>
      </c>
      <c r="N207" s="322">
        <v>5</v>
      </c>
      <c r="O207" s="323"/>
      <c r="P207" s="235">
        <f t="shared" si="72"/>
        <v>0</v>
      </c>
      <c r="Q207" s="235">
        <f t="shared" si="65"/>
        <v>0</v>
      </c>
      <c r="R207" s="235">
        <f t="shared" si="66"/>
        <v>0</v>
      </c>
      <c r="S207" s="263"/>
      <c r="T207" s="270"/>
    </row>
    <row r="208" spans="1:20" s="203" customFormat="1" ht="16.5" hidden="1">
      <c r="A208" s="239">
        <v>5</v>
      </c>
      <c r="B208" s="252" t="s">
        <v>216</v>
      </c>
      <c r="C208" s="322">
        <v>5</v>
      </c>
      <c r="D208" s="322">
        <v>5</v>
      </c>
      <c r="E208" s="323"/>
      <c r="F208" s="322">
        <v>5</v>
      </c>
      <c r="G208" s="322">
        <v>5</v>
      </c>
      <c r="H208" s="322">
        <v>2</v>
      </c>
      <c r="I208" s="322">
        <v>2</v>
      </c>
      <c r="J208" s="322">
        <v>1</v>
      </c>
      <c r="K208" s="339"/>
      <c r="L208" s="323"/>
      <c r="M208" s="322">
        <v>5</v>
      </c>
      <c r="N208" s="322">
        <v>5</v>
      </c>
      <c r="O208" s="323"/>
      <c r="P208" s="235">
        <f t="shared" si="72"/>
        <v>0</v>
      </c>
      <c r="Q208" s="235">
        <f t="shared" si="65"/>
        <v>0</v>
      </c>
      <c r="R208" s="235">
        <f t="shared" si="66"/>
        <v>0</v>
      </c>
      <c r="S208" s="263"/>
      <c r="T208" s="270"/>
    </row>
    <row r="209" spans="1:20" s="203" customFormat="1" ht="16.5" hidden="1">
      <c r="A209" s="239">
        <v>6</v>
      </c>
      <c r="B209" s="252" t="s">
        <v>217</v>
      </c>
      <c r="C209" s="322">
        <v>5</v>
      </c>
      <c r="D209" s="322">
        <v>5</v>
      </c>
      <c r="E209" s="323"/>
      <c r="F209" s="322">
        <v>3</v>
      </c>
      <c r="G209" s="322">
        <v>3</v>
      </c>
      <c r="H209" s="322">
        <v>2</v>
      </c>
      <c r="I209" s="322">
        <v>1</v>
      </c>
      <c r="J209" s="322"/>
      <c r="K209" s="339"/>
      <c r="L209" s="323"/>
      <c r="M209" s="322">
        <v>5</v>
      </c>
      <c r="N209" s="322">
        <v>5</v>
      </c>
      <c r="O209" s="323"/>
      <c r="P209" s="235">
        <f t="shared" si="72"/>
        <v>0</v>
      </c>
      <c r="Q209" s="235">
        <f t="shared" si="65"/>
        <v>0</v>
      </c>
      <c r="R209" s="235">
        <f t="shared" si="66"/>
        <v>0</v>
      </c>
      <c r="S209" s="263"/>
      <c r="T209" s="270"/>
    </row>
    <row r="210" spans="1:20" s="203" customFormat="1" ht="13.5" hidden="1" customHeight="1">
      <c r="A210" s="239">
        <v>7</v>
      </c>
      <c r="B210" s="252" t="s">
        <v>218</v>
      </c>
      <c r="C210" s="322">
        <v>8</v>
      </c>
      <c r="D210" s="322">
        <v>8</v>
      </c>
      <c r="E210" s="323"/>
      <c r="F210" s="322">
        <v>10</v>
      </c>
      <c r="G210" s="322">
        <v>9</v>
      </c>
      <c r="H210" s="322">
        <v>3</v>
      </c>
      <c r="I210" s="322">
        <v>6</v>
      </c>
      <c r="J210" s="322"/>
      <c r="K210" s="339"/>
      <c r="L210" s="323"/>
      <c r="M210" s="322">
        <v>8</v>
      </c>
      <c r="N210" s="322">
        <v>8</v>
      </c>
      <c r="O210" s="323"/>
      <c r="P210" s="235">
        <f t="shared" si="72"/>
        <v>0</v>
      </c>
      <c r="Q210" s="235">
        <f t="shared" si="65"/>
        <v>0</v>
      </c>
      <c r="R210" s="235">
        <f t="shared" si="66"/>
        <v>0</v>
      </c>
      <c r="S210" s="263"/>
      <c r="T210" s="270"/>
    </row>
    <row r="211" spans="1:20" s="203" customFormat="1" ht="31.5" hidden="1">
      <c r="A211" s="239">
        <v>8</v>
      </c>
      <c r="B211" s="252" t="s">
        <v>219</v>
      </c>
      <c r="C211" s="322">
        <v>5</v>
      </c>
      <c r="D211" s="322">
        <v>5</v>
      </c>
      <c r="E211" s="323"/>
      <c r="F211" s="322">
        <v>4</v>
      </c>
      <c r="G211" s="322">
        <v>4</v>
      </c>
      <c r="H211" s="322">
        <v>2</v>
      </c>
      <c r="I211" s="322">
        <v>2</v>
      </c>
      <c r="J211" s="322"/>
      <c r="K211" s="339"/>
      <c r="L211" s="323"/>
      <c r="M211" s="322">
        <v>5</v>
      </c>
      <c r="N211" s="322">
        <v>5</v>
      </c>
      <c r="O211" s="323"/>
      <c r="P211" s="235">
        <f t="shared" si="72"/>
        <v>0</v>
      </c>
      <c r="Q211" s="235">
        <f t="shared" si="65"/>
        <v>0</v>
      </c>
      <c r="R211" s="235">
        <f t="shared" si="66"/>
        <v>0</v>
      </c>
      <c r="S211" s="263"/>
      <c r="T211" s="270"/>
    </row>
    <row r="212" spans="1:20" s="203" customFormat="1" ht="22.5" hidden="1" customHeight="1">
      <c r="A212" s="239">
        <v>9</v>
      </c>
      <c r="B212" s="252" t="s">
        <v>220</v>
      </c>
      <c r="C212" s="322">
        <v>5</v>
      </c>
      <c r="D212" s="322">
        <v>5</v>
      </c>
      <c r="E212" s="323"/>
      <c r="F212" s="322">
        <v>3</v>
      </c>
      <c r="G212" s="322">
        <v>3</v>
      </c>
      <c r="H212" s="322">
        <v>2</v>
      </c>
      <c r="I212" s="322">
        <v>1</v>
      </c>
      <c r="J212" s="322"/>
      <c r="K212" s="339"/>
      <c r="L212" s="323"/>
      <c r="M212" s="322">
        <v>5</v>
      </c>
      <c r="N212" s="322">
        <v>5</v>
      </c>
      <c r="O212" s="323"/>
      <c r="P212" s="235">
        <f t="shared" si="72"/>
        <v>0</v>
      </c>
      <c r="Q212" s="235">
        <f t="shared" si="65"/>
        <v>0</v>
      </c>
      <c r="R212" s="235">
        <f t="shared" si="66"/>
        <v>0</v>
      </c>
      <c r="S212" s="263"/>
      <c r="T212" s="270"/>
    </row>
    <row r="213" spans="1:20" s="203" customFormat="1" ht="31.5" hidden="1">
      <c r="A213" s="325">
        <v>10</v>
      </c>
      <c r="B213" s="326" t="s">
        <v>221</v>
      </c>
      <c r="C213" s="322">
        <v>5</v>
      </c>
      <c r="D213" s="322">
        <v>5</v>
      </c>
      <c r="E213" s="323"/>
      <c r="F213" s="322">
        <v>4</v>
      </c>
      <c r="G213" s="322">
        <v>4</v>
      </c>
      <c r="H213" s="322">
        <v>2</v>
      </c>
      <c r="I213" s="322">
        <v>2</v>
      </c>
      <c r="J213" s="322"/>
      <c r="K213" s="339"/>
      <c r="L213" s="323"/>
      <c r="M213" s="322">
        <v>5</v>
      </c>
      <c r="N213" s="322">
        <v>5</v>
      </c>
      <c r="O213" s="323"/>
      <c r="P213" s="235">
        <f t="shared" si="72"/>
        <v>0</v>
      </c>
      <c r="Q213" s="235">
        <f t="shared" si="65"/>
        <v>0</v>
      </c>
      <c r="R213" s="235">
        <f t="shared" si="66"/>
        <v>0</v>
      </c>
      <c r="S213" s="263"/>
      <c r="T213" s="270"/>
    </row>
    <row r="214" spans="1:20" s="206" customFormat="1" ht="35.1" customHeight="1">
      <c r="A214" s="228">
        <v>16</v>
      </c>
      <c r="B214" s="231" t="s">
        <v>222</v>
      </c>
      <c r="C214" s="228">
        <f>SUM(C215:C222)</f>
        <v>69</v>
      </c>
      <c r="D214" s="228">
        <f>SUM(D215:D222)</f>
        <v>64</v>
      </c>
      <c r="E214" s="228">
        <v>5</v>
      </c>
      <c r="F214" s="228">
        <f>SUM(F215:F222)</f>
        <v>69</v>
      </c>
      <c r="G214" s="228">
        <f>SUM(G215:G222)</f>
        <v>64</v>
      </c>
      <c r="H214" s="228">
        <v>5</v>
      </c>
      <c r="I214" s="228">
        <f>SUM(I215:I222)</f>
        <v>36</v>
      </c>
      <c r="J214" s="228">
        <f>SUM(J215:J222)</f>
        <v>8</v>
      </c>
      <c r="K214" s="228">
        <f>SUM(K215:K222)</f>
        <v>0</v>
      </c>
      <c r="L214" s="228">
        <f>SUM(L215:L222)</f>
        <v>5</v>
      </c>
      <c r="M214" s="228">
        <f>SUM(N214:O214)</f>
        <v>69</v>
      </c>
      <c r="N214" s="251">
        <v>64</v>
      </c>
      <c r="O214" s="251">
        <v>5</v>
      </c>
      <c r="P214" s="230">
        <f t="shared" si="72"/>
        <v>0</v>
      </c>
      <c r="Q214" s="230">
        <f t="shared" si="65"/>
        <v>0</v>
      </c>
      <c r="R214" s="230">
        <f t="shared" si="66"/>
        <v>0</v>
      </c>
      <c r="S214" s="275"/>
      <c r="T214" s="270"/>
    </row>
    <row r="215" spans="1:20" s="208" customFormat="1" ht="20.100000000000001" hidden="1" customHeight="1">
      <c r="A215" s="239"/>
      <c r="B215" s="240" t="s">
        <v>43</v>
      </c>
      <c r="C215" s="320">
        <v>4</v>
      </c>
      <c r="D215" s="320">
        <v>4</v>
      </c>
      <c r="E215" s="320"/>
      <c r="F215" s="320">
        <v>4</v>
      </c>
      <c r="G215" s="320">
        <v>4</v>
      </c>
      <c r="H215" s="320"/>
      <c r="I215" s="239"/>
      <c r="J215" s="239"/>
      <c r="K215" s="239"/>
      <c r="L215" s="279"/>
      <c r="M215" s="320">
        <v>4</v>
      </c>
      <c r="N215" s="320">
        <v>4</v>
      </c>
      <c r="O215" s="239"/>
      <c r="P215" s="230">
        <f t="shared" ref="P215:P246" si="73">M215-C215</f>
        <v>0</v>
      </c>
      <c r="Q215" s="230">
        <f t="shared" ref="Q215:Q238" si="74">N215-D215</f>
        <v>0</v>
      </c>
      <c r="R215" s="230">
        <f t="shared" ref="R215:R238" si="75">O215-E215</f>
        <v>0</v>
      </c>
      <c r="S215" s="340"/>
      <c r="T215" s="270"/>
    </row>
    <row r="216" spans="1:20" s="208" customFormat="1" ht="17.25" hidden="1" customHeight="1">
      <c r="A216" s="239"/>
      <c r="B216" s="240" t="s">
        <v>64</v>
      </c>
      <c r="C216" s="327">
        <v>16</v>
      </c>
      <c r="D216" s="320">
        <v>11</v>
      </c>
      <c r="E216" s="320">
        <v>5</v>
      </c>
      <c r="F216" s="327">
        <v>16</v>
      </c>
      <c r="G216" s="320">
        <v>11</v>
      </c>
      <c r="H216" s="320">
        <v>5</v>
      </c>
      <c r="I216" s="239"/>
      <c r="J216" s="239">
        <v>8</v>
      </c>
      <c r="K216" s="239"/>
      <c r="L216" s="279">
        <v>5</v>
      </c>
      <c r="M216" s="327">
        <v>16</v>
      </c>
      <c r="N216" s="320">
        <v>11</v>
      </c>
      <c r="O216" s="239">
        <v>5</v>
      </c>
      <c r="P216" s="230">
        <f t="shared" si="73"/>
        <v>0</v>
      </c>
      <c r="Q216" s="230">
        <f t="shared" si="74"/>
        <v>0</v>
      </c>
      <c r="R216" s="230">
        <f t="shared" si="75"/>
        <v>0</v>
      </c>
      <c r="S216" s="340"/>
      <c r="T216" s="270"/>
    </row>
    <row r="217" spans="1:20" s="208" customFormat="1" ht="17.25" hidden="1" customHeight="1">
      <c r="A217" s="239"/>
      <c r="B217" s="240" t="s">
        <v>58</v>
      </c>
      <c r="C217" s="327">
        <v>9</v>
      </c>
      <c r="D217" s="320">
        <v>9</v>
      </c>
      <c r="E217" s="320"/>
      <c r="F217" s="320">
        <v>9</v>
      </c>
      <c r="G217" s="320">
        <v>9</v>
      </c>
      <c r="H217" s="320"/>
      <c r="I217" s="239">
        <v>6</v>
      </c>
      <c r="J217" s="239"/>
      <c r="K217" s="239"/>
      <c r="L217" s="279"/>
      <c r="M217" s="327">
        <v>9</v>
      </c>
      <c r="N217" s="320">
        <v>9</v>
      </c>
      <c r="O217" s="239"/>
      <c r="P217" s="230">
        <f t="shared" si="73"/>
        <v>0</v>
      </c>
      <c r="Q217" s="230">
        <f t="shared" si="74"/>
        <v>0</v>
      </c>
      <c r="R217" s="230">
        <f t="shared" si="75"/>
        <v>0</v>
      </c>
      <c r="S217" s="340"/>
      <c r="T217" s="270"/>
    </row>
    <row r="218" spans="1:20" s="208" customFormat="1" ht="17.25" hidden="1" customHeight="1">
      <c r="A218" s="239"/>
      <c r="B218" s="240" t="s">
        <v>223</v>
      </c>
      <c r="C218" s="327">
        <v>10</v>
      </c>
      <c r="D218" s="320">
        <v>10</v>
      </c>
      <c r="E218" s="320"/>
      <c r="F218" s="327">
        <v>10</v>
      </c>
      <c r="G218" s="320">
        <v>10</v>
      </c>
      <c r="H218" s="320"/>
      <c r="I218" s="239">
        <v>9</v>
      </c>
      <c r="J218" s="239"/>
      <c r="K218" s="239"/>
      <c r="L218" s="279"/>
      <c r="M218" s="327">
        <v>10</v>
      </c>
      <c r="N218" s="320">
        <v>10</v>
      </c>
      <c r="O218" s="239"/>
      <c r="P218" s="230">
        <f t="shared" si="73"/>
        <v>0</v>
      </c>
      <c r="Q218" s="230">
        <f t="shared" si="74"/>
        <v>0</v>
      </c>
      <c r="R218" s="230">
        <f t="shared" si="75"/>
        <v>0</v>
      </c>
      <c r="S218" s="340"/>
      <c r="T218" s="270"/>
    </row>
    <row r="219" spans="1:20" s="208" customFormat="1" ht="17.25" hidden="1" customHeight="1">
      <c r="A219" s="239"/>
      <c r="B219" s="240" t="s">
        <v>224</v>
      </c>
      <c r="C219" s="327">
        <v>9</v>
      </c>
      <c r="D219" s="320">
        <v>9</v>
      </c>
      <c r="E219" s="320"/>
      <c r="F219" s="320">
        <v>9</v>
      </c>
      <c r="G219" s="320">
        <v>9</v>
      </c>
      <c r="H219" s="320"/>
      <c r="I219" s="239">
        <v>5</v>
      </c>
      <c r="J219" s="239"/>
      <c r="K219" s="239"/>
      <c r="L219" s="279"/>
      <c r="M219" s="327">
        <v>9</v>
      </c>
      <c r="N219" s="320">
        <v>9</v>
      </c>
      <c r="O219" s="239"/>
      <c r="P219" s="230">
        <f t="shared" si="73"/>
        <v>0</v>
      </c>
      <c r="Q219" s="230">
        <f t="shared" si="74"/>
        <v>0</v>
      </c>
      <c r="R219" s="230">
        <f t="shared" si="75"/>
        <v>0</v>
      </c>
      <c r="S219" s="340"/>
      <c r="T219" s="270"/>
    </row>
    <row r="220" spans="1:20" s="208" customFormat="1" ht="17.25" hidden="1" customHeight="1">
      <c r="A220" s="239"/>
      <c r="B220" s="240" t="s">
        <v>225</v>
      </c>
      <c r="C220" s="327">
        <v>5</v>
      </c>
      <c r="D220" s="320">
        <v>5</v>
      </c>
      <c r="E220" s="320"/>
      <c r="F220" s="320">
        <v>5</v>
      </c>
      <c r="G220" s="320">
        <v>5</v>
      </c>
      <c r="H220" s="320"/>
      <c r="I220" s="239">
        <v>2</v>
      </c>
      <c r="J220" s="239"/>
      <c r="K220" s="239"/>
      <c r="L220" s="279"/>
      <c r="M220" s="327">
        <v>5</v>
      </c>
      <c r="N220" s="320">
        <v>5</v>
      </c>
      <c r="O220" s="239"/>
      <c r="P220" s="230">
        <f t="shared" si="73"/>
        <v>0</v>
      </c>
      <c r="Q220" s="230">
        <f t="shared" si="74"/>
        <v>0</v>
      </c>
      <c r="R220" s="230">
        <f t="shared" si="75"/>
        <v>0</v>
      </c>
      <c r="S220" s="340"/>
      <c r="T220" s="270"/>
    </row>
    <row r="221" spans="1:20" s="208" customFormat="1" ht="17.25" hidden="1" customHeight="1">
      <c r="A221" s="239"/>
      <c r="B221" s="240" t="s">
        <v>226</v>
      </c>
      <c r="C221" s="327">
        <v>11</v>
      </c>
      <c r="D221" s="320">
        <v>11</v>
      </c>
      <c r="E221" s="320"/>
      <c r="F221" s="320">
        <v>11</v>
      </c>
      <c r="G221" s="320">
        <v>11</v>
      </c>
      <c r="H221" s="320"/>
      <c r="I221" s="239">
        <v>10</v>
      </c>
      <c r="J221" s="239"/>
      <c r="K221" s="239"/>
      <c r="L221" s="279"/>
      <c r="M221" s="327">
        <v>11</v>
      </c>
      <c r="N221" s="320">
        <v>11</v>
      </c>
      <c r="O221" s="239"/>
      <c r="P221" s="230">
        <f t="shared" si="73"/>
        <v>0</v>
      </c>
      <c r="Q221" s="230">
        <f t="shared" si="74"/>
        <v>0</v>
      </c>
      <c r="R221" s="230">
        <f t="shared" si="75"/>
        <v>0</v>
      </c>
      <c r="S221" s="340"/>
      <c r="T221" s="270"/>
    </row>
    <row r="222" spans="1:20" s="208" customFormat="1" ht="17.25" hidden="1" customHeight="1">
      <c r="A222" s="239"/>
      <c r="B222" s="240" t="s">
        <v>227</v>
      </c>
      <c r="C222" s="327">
        <v>5</v>
      </c>
      <c r="D222" s="320">
        <v>5</v>
      </c>
      <c r="E222" s="320"/>
      <c r="F222" s="320">
        <v>5</v>
      </c>
      <c r="G222" s="320">
        <v>5</v>
      </c>
      <c r="H222" s="320"/>
      <c r="I222" s="239">
        <v>4</v>
      </c>
      <c r="J222" s="239"/>
      <c r="K222" s="239"/>
      <c r="L222" s="279"/>
      <c r="M222" s="327">
        <v>5</v>
      </c>
      <c r="N222" s="320">
        <v>5</v>
      </c>
      <c r="O222" s="239"/>
      <c r="P222" s="230">
        <f t="shared" si="73"/>
        <v>0</v>
      </c>
      <c r="Q222" s="230">
        <f t="shared" si="74"/>
        <v>0</v>
      </c>
      <c r="R222" s="230">
        <f t="shared" si="75"/>
        <v>0</v>
      </c>
      <c r="S222" s="340"/>
      <c r="T222" s="270"/>
    </row>
    <row r="223" spans="1:20" s="206" customFormat="1" ht="30.95" customHeight="1">
      <c r="A223" s="228">
        <v>17</v>
      </c>
      <c r="B223" s="231" t="s">
        <v>228</v>
      </c>
      <c r="C223" s="291">
        <v>51</v>
      </c>
      <c r="D223" s="328">
        <v>49</v>
      </c>
      <c r="E223" s="328">
        <v>2</v>
      </c>
      <c r="F223" s="291">
        <v>48</v>
      </c>
      <c r="G223" s="291">
        <v>46</v>
      </c>
      <c r="H223" s="291">
        <v>2</v>
      </c>
      <c r="I223" s="291">
        <v>23</v>
      </c>
      <c r="J223" s="291">
        <v>4</v>
      </c>
      <c r="K223" s="291">
        <v>1</v>
      </c>
      <c r="L223" s="328">
        <v>2</v>
      </c>
      <c r="M223" s="291">
        <v>51</v>
      </c>
      <c r="N223" s="328">
        <v>49</v>
      </c>
      <c r="O223" s="328">
        <v>2</v>
      </c>
      <c r="P223" s="230">
        <f t="shared" si="73"/>
        <v>0</v>
      </c>
      <c r="Q223" s="230">
        <f t="shared" si="74"/>
        <v>0</v>
      </c>
      <c r="R223" s="230">
        <f t="shared" si="75"/>
        <v>0</v>
      </c>
      <c r="S223" s="275"/>
      <c r="T223" s="270"/>
    </row>
    <row r="224" spans="1:20" s="203" customFormat="1" ht="21" hidden="1" customHeight="1">
      <c r="A224" s="239">
        <v>1</v>
      </c>
      <c r="B224" s="252" t="s">
        <v>43</v>
      </c>
      <c r="C224" s="255">
        <v>4</v>
      </c>
      <c r="D224" s="255">
        <v>4</v>
      </c>
      <c r="E224" s="255"/>
      <c r="F224" s="255">
        <v>4</v>
      </c>
      <c r="G224" s="255">
        <v>4</v>
      </c>
      <c r="H224" s="255">
        <v>4</v>
      </c>
      <c r="I224" s="255"/>
      <c r="J224" s="255"/>
      <c r="K224" s="255"/>
      <c r="L224" s="255"/>
      <c r="M224" s="255">
        <v>4</v>
      </c>
      <c r="N224" s="255">
        <v>4</v>
      </c>
      <c r="O224" s="255"/>
      <c r="P224" s="230">
        <f t="shared" si="73"/>
        <v>0</v>
      </c>
      <c r="Q224" s="230">
        <f t="shared" si="74"/>
        <v>0</v>
      </c>
      <c r="R224" s="230">
        <f t="shared" si="75"/>
        <v>0</v>
      </c>
      <c r="S224" s="263"/>
      <c r="T224" s="270"/>
    </row>
    <row r="225" spans="1:20" s="203" customFormat="1" ht="21" hidden="1" customHeight="1">
      <c r="A225" s="239">
        <v>2</v>
      </c>
      <c r="B225" s="252" t="s">
        <v>229</v>
      </c>
      <c r="C225" s="255">
        <v>4</v>
      </c>
      <c r="D225" s="255">
        <v>4</v>
      </c>
      <c r="E225" s="255"/>
      <c r="F225" s="255">
        <v>4</v>
      </c>
      <c r="G225" s="255">
        <v>4</v>
      </c>
      <c r="H225" s="255">
        <v>2</v>
      </c>
      <c r="I225" s="255">
        <v>2</v>
      </c>
      <c r="J225" s="255"/>
      <c r="K225" s="255"/>
      <c r="L225" s="255"/>
      <c r="M225" s="255">
        <v>4</v>
      </c>
      <c r="N225" s="255">
        <v>4</v>
      </c>
      <c r="O225" s="255"/>
      <c r="P225" s="230">
        <f t="shared" si="73"/>
        <v>0</v>
      </c>
      <c r="Q225" s="230">
        <f t="shared" si="74"/>
        <v>0</v>
      </c>
      <c r="R225" s="230">
        <f t="shared" si="75"/>
        <v>0</v>
      </c>
      <c r="S225" s="263"/>
      <c r="T225" s="270"/>
    </row>
    <row r="226" spans="1:20" s="203" customFormat="1" ht="21" hidden="1" customHeight="1">
      <c r="A226" s="239">
        <v>3</v>
      </c>
      <c r="B226" s="252" t="s">
        <v>230</v>
      </c>
      <c r="C226" s="255">
        <v>5</v>
      </c>
      <c r="D226" s="255">
        <v>5</v>
      </c>
      <c r="E226" s="255"/>
      <c r="F226" s="255">
        <v>4</v>
      </c>
      <c r="G226" s="255">
        <v>4</v>
      </c>
      <c r="H226" s="255">
        <v>2</v>
      </c>
      <c r="I226" s="255">
        <v>2</v>
      </c>
      <c r="J226" s="255"/>
      <c r="K226" s="255"/>
      <c r="L226" s="255"/>
      <c r="M226" s="255">
        <v>5</v>
      </c>
      <c r="N226" s="255">
        <v>5</v>
      </c>
      <c r="O226" s="255"/>
      <c r="P226" s="230">
        <f t="shared" si="73"/>
        <v>0</v>
      </c>
      <c r="Q226" s="230">
        <f t="shared" si="74"/>
        <v>0</v>
      </c>
      <c r="R226" s="230">
        <f t="shared" si="75"/>
        <v>0</v>
      </c>
      <c r="S226" s="263"/>
      <c r="T226" s="270"/>
    </row>
    <row r="227" spans="1:20" s="203" customFormat="1" ht="21" hidden="1" customHeight="1">
      <c r="A227" s="239">
        <v>4</v>
      </c>
      <c r="B227" s="252" t="s">
        <v>231</v>
      </c>
      <c r="C227" s="255">
        <v>5</v>
      </c>
      <c r="D227" s="255">
        <v>5</v>
      </c>
      <c r="E227" s="255"/>
      <c r="F227" s="255">
        <v>4</v>
      </c>
      <c r="G227" s="255">
        <v>4</v>
      </c>
      <c r="H227" s="255">
        <v>2</v>
      </c>
      <c r="I227" s="255">
        <v>2</v>
      </c>
      <c r="J227" s="255"/>
      <c r="K227" s="255"/>
      <c r="L227" s="255"/>
      <c r="M227" s="255">
        <v>5</v>
      </c>
      <c r="N227" s="255">
        <v>5</v>
      </c>
      <c r="O227" s="255"/>
      <c r="P227" s="230">
        <f t="shared" si="73"/>
        <v>0</v>
      </c>
      <c r="Q227" s="230">
        <f t="shared" si="74"/>
        <v>0</v>
      </c>
      <c r="R227" s="230">
        <f t="shared" si="75"/>
        <v>0</v>
      </c>
      <c r="S227" s="263"/>
      <c r="T227" s="270"/>
    </row>
    <row r="228" spans="1:20" s="203" customFormat="1" ht="21" hidden="1" customHeight="1">
      <c r="A228" s="239">
        <v>5</v>
      </c>
      <c r="B228" s="252" t="s">
        <v>232</v>
      </c>
      <c r="C228" s="255">
        <v>8</v>
      </c>
      <c r="D228" s="255">
        <v>8</v>
      </c>
      <c r="E228" s="255"/>
      <c r="F228" s="255">
        <v>7</v>
      </c>
      <c r="G228" s="255">
        <v>7</v>
      </c>
      <c r="H228" s="255">
        <v>2</v>
      </c>
      <c r="I228" s="255">
        <v>5</v>
      </c>
      <c r="J228" s="255"/>
      <c r="K228" s="255"/>
      <c r="L228" s="255"/>
      <c r="M228" s="255">
        <v>8</v>
      </c>
      <c r="N228" s="255">
        <v>8</v>
      </c>
      <c r="O228" s="255"/>
      <c r="P228" s="230">
        <f t="shared" si="73"/>
        <v>0</v>
      </c>
      <c r="Q228" s="230">
        <f t="shared" si="74"/>
        <v>0</v>
      </c>
      <c r="R228" s="230">
        <f t="shared" si="75"/>
        <v>0</v>
      </c>
      <c r="S228" s="263"/>
      <c r="T228" s="270"/>
    </row>
    <row r="229" spans="1:20" s="203" customFormat="1" ht="21" hidden="1" customHeight="1">
      <c r="A229" s="239">
        <v>6</v>
      </c>
      <c r="B229" s="252" t="s">
        <v>64</v>
      </c>
      <c r="C229" s="255">
        <v>9</v>
      </c>
      <c r="D229" s="255">
        <v>7</v>
      </c>
      <c r="E229" s="255">
        <v>2</v>
      </c>
      <c r="F229" s="255">
        <v>9</v>
      </c>
      <c r="G229" s="255">
        <v>9</v>
      </c>
      <c r="H229" s="255">
        <v>3</v>
      </c>
      <c r="I229" s="255"/>
      <c r="J229" s="255">
        <v>3</v>
      </c>
      <c r="K229" s="255">
        <v>1</v>
      </c>
      <c r="L229" s="255">
        <v>2</v>
      </c>
      <c r="M229" s="255">
        <v>9</v>
      </c>
      <c r="N229" s="255">
        <v>7</v>
      </c>
      <c r="O229" s="255">
        <v>2</v>
      </c>
      <c r="P229" s="230">
        <f t="shared" si="73"/>
        <v>0</v>
      </c>
      <c r="Q229" s="230">
        <f t="shared" si="74"/>
        <v>0</v>
      </c>
      <c r="R229" s="230">
        <f t="shared" si="75"/>
        <v>0</v>
      </c>
      <c r="S229" s="263"/>
      <c r="T229" s="270"/>
    </row>
    <row r="230" spans="1:20" s="203" customFormat="1" ht="21" hidden="1" customHeight="1">
      <c r="A230" s="239">
        <v>7</v>
      </c>
      <c r="B230" s="252" t="s">
        <v>58</v>
      </c>
      <c r="C230" s="255">
        <v>16</v>
      </c>
      <c r="D230" s="255">
        <v>16</v>
      </c>
      <c r="E230" s="255"/>
      <c r="F230" s="255">
        <v>16</v>
      </c>
      <c r="G230" s="255">
        <v>16</v>
      </c>
      <c r="H230" s="255">
        <v>3</v>
      </c>
      <c r="I230" s="255">
        <v>12</v>
      </c>
      <c r="J230" s="255">
        <v>1</v>
      </c>
      <c r="K230" s="255"/>
      <c r="L230" s="255"/>
      <c r="M230" s="255">
        <v>16</v>
      </c>
      <c r="N230" s="255">
        <v>16</v>
      </c>
      <c r="O230" s="255"/>
      <c r="P230" s="230">
        <f t="shared" si="73"/>
        <v>0</v>
      </c>
      <c r="Q230" s="230">
        <f t="shared" si="74"/>
        <v>0</v>
      </c>
      <c r="R230" s="230">
        <f t="shared" si="75"/>
        <v>0</v>
      </c>
      <c r="S230" s="263"/>
      <c r="T230" s="270"/>
    </row>
    <row r="231" spans="1:20" s="206" customFormat="1" ht="30.95" customHeight="1">
      <c r="A231" s="228">
        <v>18</v>
      </c>
      <c r="B231" s="231" t="s">
        <v>233</v>
      </c>
      <c r="C231" s="228">
        <v>42</v>
      </c>
      <c r="D231" s="228">
        <v>39</v>
      </c>
      <c r="E231" s="228">
        <v>3</v>
      </c>
      <c r="F231" s="228">
        <v>40</v>
      </c>
      <c r="G231" s="228">
        <v>37</v>
      </c>
      <c r="H231" s="228">
        <f>SUM(H232:H237)</f>
        <v>40</v>
      </c>
      <c r="I231" s="228">
        <f>SUM(I232:I237)</f>
        <v>15</v>
      </c>
      <c r="J231" s="228">
        <f>SUM(J232:J237)</f>
        <v>1</v>
      </c>
      <c r="K231" s="228">
        <f>SUM(K232:K237)</f>
        <v>21</v>
      </c>
      <c r="L231" s="228">
        <v>3</v>
      </c>
      <c r="M231" s="228">
        <v>42</v>
      </c>
      <c r="N231" s="228">
        <v>39</v>
      </c>
      <c r="O231" s="228">
        <v>3</v>
      </c>
      <c r="P231" s="230">
        <f t="shared" si="73"/>
        <v>0</v>
      </c>
      <c r="Q231" s="230">
        <f t="shared" si="74"/>
        <v>0</v>
      </c>
      <c r="R231" s="230">
        <f t="shared" si="75"/>
        <v>0</v>
      </c>
      <c r="S231" s="275"/>
      <c r="T231" s="270"/>
    </row>
    <row r="232" spans="1:20" s="203" customFormat="1" ht="15.75" hidden="1">
      <c r="A232" s="239">
        <v>1</v>
      </c>
      <c r="B232" s="252" t="s">
        <v>234</v>
      </c>
      <c r="C232" s="239"/>
      <c r="D232" s="239">
        <v>4</v>
      </c>
      <c r="E232" s="239">
        <v>4</v>
      </c>
      <c r="F232" s="239"/>
      <c r="G232" s="239"/>
      <c r="H232" s="239">
        <v>3</v>
      </c>
      <c r="I232" s="239">
        <v>3</v>
      </c>
      <c r="J232" s="239"/>
      <c r="K232" s="239"/>
      <c r="L232" s="239"/>
      <c r="M232" s="239"/>
      <c r="N232" s="239">
        <v>4</v>
      </c>
      <c r="O232" s="239">
        <v>4</v>
      </c>
      <c r="P232" s="230">
        <f t="shared" si="73"/>
        <v>0</v>
      </c>
      <c r="Q232" s="230">
        <f t="shared" si="74"/>
        <v>0</v>
      </c>
      <c r="R232" s="230">
        <f t="shared" si="75"/>
        <v>0</v>
      </c>
      <c r="S232" s="263"/>
      <c r="T232" s="270"/>
    </row>
    <row r="233" spans="1:20" s="203" customFormat="1" ht="15.75" hidden="1">
      <c r="A233" s="239">
        <v>2</v>
      </c>
      <c r="B233" s="252" t="s">
        <v>44</v>
      </c>
      <c r="C233" s="239">
        <v>1</v>
      </c>
      <c r="D233" s="239">
        <v>8</v>
      </c>
      <c r="E233" s="239">
        <v>5</v>
      </c>
      <c r="F233" s="239">
        <v>3</v>
      </c>
      <c r="G233" s="239"/>
      <c r="H233" s="239">
        <v>8</v>
      </c>
      <c r="I233" s="239">
        <v>2</v>
      </c>
      <c r="J233" s="239">
        <v>1</v>
      </c>
      <c r="K233" s="239">
        <v>2</v>
      </c>
      <c r="L233" s="239"/>
      <c r="M233" s="239">
        <v>3</v>
      </c>
      <c r="N233" s="239">
        <v>8</v>
      </c>
      <c r="O233" s="239">
        <v>5</v>
      </c>
      <c r="P233" s="230">
        <f t="shared" si="73"/>
        <v>2</v>
      </c>
      <c r="Q233" s="230">
        <f t="shared" si="74"/>
        <v>0</v>
      </c>
      <c r="R233" s="230">
        <f t="shared" si="75"/>
        <v>0</v>
      </c>
      <c r="S233" s="263"/>
      <c r="T233" s="270"/>
    </row>
    <row r="234" spans="1:20" s="203" customFormat="1" ht="15.75" hidden="1">
      <c r="A234" s="239">
        <v>3</v>
      </c>
      <c r="B234" s="252" t="s">
        <v>235</v>
      </c>
      <c r="C234" s="239">
        <v>1</v>
      </c>
      <c r="D234" s="239">
        <v>8</v>
      </c>
      <c r="E234" s="239">
        <v>8</v>
      </c>
      <c r="F234" s="239"/>
      <c r="G234" s="239"/>
      <c r="H234" s="239">
        <v>8</v>
      </c>
      <c r="I234" s="239">
        <v>3</v>
      </c>
      <c r="J234" s="239"/>
      <c r="K234" s="239">
        <v>5</v>
      </c>
      <c r="L234" s="239"/>
      <c r="M234" s="239"/>
      <c r="N234" s="239">
        <v>8</v>
      </c>
      <c r="O234" s="239">
        <v>8</v>
      </c>
      <c r="P234" s="230">
        <f t="shared" si="73"/>
        <v>-1</v>
      </c>
      <c r="Q234" s="230">
        <f t="shared" si="74"/>
        <v>0</v>
      </c>
      <c r="R234" s="230">
        <f t="shared" si="75"/>
        <v>0</v>
      </c>
      <c r="S234" s="263"/>
      <c r="T234" s="270"/>
    </row>
    <row r="235" spans="1:20" s="203" customFormat="1" ht="15.75" hidden="1">
      <c r="A235" s="239">
        <v>4</v>
      </c>
      <c r="B235" s="252" t="s">
        <v>236</v>
      </c>
      <c r="C235" s="239">
        <v>1</v>
      </c>
      <c r="D235" s="239">
        <v>8</v>
      </c>
      <c r="E235" s="239">
        <v>8</v>
      </c>
      <c r="F235" s="239"/>
      <c r="G235" s="239"/>
      <c r="H235" s="239">
        <v>8</v>
      </c>
      <c r="I235" s="239">
        <v>3</v>
      </c>
      <c r="J235" s="239"/>
      <c r="K235" s="239">
        <v>5</v>
      </c>
      <c r="L235" s="239"/>
      <c r="M235" s="239"/>
      <c r="N235" s="239">
        <v>8</v>
      </c>
      <c r="O235" s="239">
        <v>8</v>
      </c>
      <c r="P235" s="230">
        <f t="shared" si="73"/>
        <v>-1</v>
      </c>
      <c r="Q235" s="230">
        <f t="shared" si="74"/>
        <v>0</v>
      </c>
      <c r="R235" s="230">
        <f t="shared" si="75"/>
        <v>0</v>
      </c>
      <c r="S235" s="263"/>
      <c r="T235" s="270"/>
    </row>
    <row r="236" spans="1:20" s="203" customFormat="1" ht="17.100000000000001" hidden="1" customHeight="1">
      <c r="A236" s="239">
        <v>5</v>
      </c>
      <c r="B236" s="252" t="s">
        <v>237</v>
      </c>
      <c r="C236" s="239">
        <v>1</v>
      </c>
      <c r="D236" s="239">
        <v>8</v>
      </c>
      <c r="E236" s="239">
        <v>8</v>
      </c>
      <c r="F236" s="239"/>
      <c r="G236" s="239"/>
      <c r="H236" s="239">
        <v>7</v>
      </c>
      <c r="I236" s="239">
        <v>2</v>
      </c>
      <c r="J236" s="239"/>
      <c r="K236" s="239">
        <v>5</v>
      </c>
      <c r="L236" s="239"/>
      <c r="M236" s="239"/>
      <c r="N236" s="239">
        <v>8</v>
      </c>
      <c r="O236" s="239">
        <v>8</v>
      </c>
      <c r="P236" s="230">
        <f t="shared" si="73"/>
        <v>-1</v>
      </c>
      <c r="Q236" s="230">
        <f t="shared" si="74"/>
        <v>0</v>
      </c>
      <c r="R236" s="230">
        <f t="shared" si="75"/>
        <v>0</v>
      </c>
      <c r="S236" s="263"/>
      <c r="T236" s="270"/>
    </row>
    <row r="237" spans="1:20" s="203" customFormat="1" ht="15" hidden="1" customHeight="1">
      <c r="A237" s="239">
        <v>6</v>
      </c>
      <c r="B237" s="252" t="s">
        <v>238</v>
      </c>
      <c r="C237" s="239">
        <v>1</v>
      </c>
      <c r="D237" s="239">
        <v>6</v>
      </c>
      <c r="E237" s="239">
        <v>6</v>
      </c>
      <c r="F237" s="239"/>
      <c r="G237" s="239"/>
      <c r="H237" s="239">
        <v>6</v>
      </c>
      <c r="I237" s="239">
        <v>2</v>
      </c>
      <c r="J237" s="239"/>
      <c r="K237" s="239">
        <v>4</v>
      </c>
      <c r="L237" s="239"/>
      <c r="M237" s="239"/>
      <c r="N237" s="239">
        <v>6</v>
      </c>
      <c r="O237" s="239">
        <v>6</v>
      </c>
      <c r="P237" s="230">
        <f t="shared" si="73"/>
        <v>-1</v>
      </c>
      <c r="Q237" s="230">
        <f t="shared" si="74"/>
        <v>0</v>
      </c>
      <c r="R237" s="230">
        <f t="shared" si="75"/>
        <v>0</v>
      </c>
      <c r="S237" s="263"/>
      <c r="T237" s="270"/>
    </row>
    <row r="238" spans="1:20" s="206" customFormat="1" ht="33.75" customHeight="1">
      <c r="A238" s="228">
        <v>19</v>
      </c>
      <c r="B238" s="231" t="s">
        <v>239</v>
      </c>
      <c r="C238" s="228">
        <f t="shared" ref="C238:C248" si="76">SUM(D238:E238)</f>
        <v>57</v>
      </c>
      <c r="D238" s="251">
        <v>50</v>
      </c>
      <c r="E238" s="251">
        <v>7</v>
      </c>
      <c r="F238" s="228">
        <f t="shared" ref="F238:F246" si="77">G238+L238</f>
        <v>44</v>
      </c>
      <c r="G238" s="228">
        <f t="shared" ref="G238:O238" si="78">SUM(G239:G246)</f>
        <v>37</v>
      </c>
      <c r="H238" s="228">
        <f t="shared" si="78"/>
        <v>15</v>
      </c>
      <c r="I238" s="228">
        <f t="shared" si="78"/>
        <v>0</v>
      </c>
      <c r="J238" s="228">
        <f t="shared" si="78"/>
        <v>18</v>
      </c>
      <c r="K238" s="228">
        <f t="shared" si="78"/>
        <v>4</v>
      </c>
      <c r="L238" s="228">
        <f t="shared" si="78"/>
        <v>7</v>
      </c>
      <c r="M238" s="228">
        <v>56</v>
      </c>
      <c r="N238" s="228">
        <v>49</v>
      </c>
      <c r="O238" s="228">
        <f t="shared" si="78"/>
        <v>7</v>
      </c>
      <c r="P238" s="230">
        <f t="shared" si="73"/>
        <v>-1</v>
      </c>
      <c r="Q238" s="230">
        <f t="shared" si="74"/>
        <v>-1</v>
      </c>
      <c r="R238" s="230">
        <f t="shared" si="75"/>
        <v>0</v>
      </c>
      <c r="S238" s="275"/>
      <c r="T238" s="270"/>
    </row>
    <row r="239" spans="1:20" s="203" customFormat="1" ht="16.5" hidden="1" customHeight="1">
      <c r="A239" s="239">
        <v>1</v>
      </c>
      <c r="B239" s="329" t="s">
        <v>240</v>
      </c>
      <c r="C239" s="239">
        <f t="shared" si="76"/>
        <v>0</v>
      </c>
      <c r="D239" s="279"/>
      <c r="E239" s="279"/>
      <c r="F239" s="330">
        <f t="shared" si="77"/>
        <v>4</v>
      </c>
      <c r="G239" s="330">
        <f t="shared" ref="G239:G246" si="79">H239+I239+J239+K239</f>
        <v>4</v>
      </c>
      <c r="H239" s="330">
        <v>4</v>
      </c>
      <c r="I239" s="330">
        <v>0</v>
      </c>
      <c r="J239" s="330">
        <v>0</v>
      </c>
      <c r="K239" s="330">
        <v>0</v>
      </c>
      <c r="L239" s="330">
        <v>0</v>
      </c>
      <c r="M239" s="330">
        <f t="shared" ref="M239:M246" si="80">N239+O239</f>
        <v>4</v>
      </c>
      <c r="N239" s="330">
        <v>4</v>
      </c>
      <c r="O239" s="330">
        <v>0</v>
      </c>
      <c r="P239" s="235">
        <f t="shared" si="73"/>
        <v>4</v>
      </c>
      <c r="Q239" s="235">
        <f t="shared" si="65"/>
        <v>4</v>
      </c>
      <c r="R239" s="235">
        <f t="shared" si="66"/>
        <v>0</v>
      </c>
      <c r="S239" s="263"/>
      <c r="T239" s="270"/>
    </row>
    <row r="240" spans="1:20" s="203" customFormat="1" ht="23.25" hidden="1" customHeight="1">
      <c r="A240" s="239">
        <v>2</v>
      </c>
      <c r="B240" s="331" t="s">
        <v>241</v>
      </c>
      <c r="C240" s="239">
        <f t="shared" si="76"/>
        <v>0</v>
      </c>
      <c r="D240" s="279"/>
      <c r="E240" s="279"/>
      <c r="F240" s="332">
        <f t="shared" si="77"/>
        <v>12</v>
      </c>
      <c r="G240" s="332">
        <f t="shared" si="79"/>
        <v>7</v>
      </c>
      <c r="H240" s="332">
        <v>3</v>
      </c>
      <c r="I240" s="332">
        <v>0</v>
      </c>
      <c r="J240" s="332">
        <v>2</v>
      </c>
      <c r="K240" s="332">
        <v>2</v>
      </c>
      <c r="L240" s="332">
        <v>5</v>
      </c>
      <c r="M240" s="332">
        <f t="shared" si="80"/>
        <v>12</v>
      </c>
      <c r="N240" s="332">
        <v>7</v>
      </c>
      <c r="O240" s="332">
        <v>5</v>
      </c>
      <c r="P240" s="235">
        <f t="shared" si="73"/>
        <v>12</v>
      </c>
      <c r="Q240" s="235">
        <f t="shared" si="65"/>
        <v>7</v>
      </c>
      <c r="R240" s="235">
        <f t="shared" si="66"/>
        <v>5</v>
      </c>
      <c r="S240" s="263"/>
      <c r="T240" s="270"/>
    </row>
    <row r="241" spans="1:20" s="203" customFormat="1" ht="23.25" hidden="1" customHeight="1">
      <c r="A241" s="239">
        <v>3</v>
      </c>
      <c r="B241" s="331" t="s">
        <v>242</v>
      </c>
      <c r="C241" s="239">
        <f t="shared" si="76"/>
        <v>0</v>
      </c>
      <c r="D241" s="279"/>
      <c r="E241" s="279"/>
      <c r="F241" s="332">
        <f t="shared" si="77"/>
        <v>7</v>
      </c>
      <c r="G241" s="332">
        <f t="shared" si="79"/>
        <v>5</v>
      </c>
      <c r="H241" s="332">
        <v>2</v>
      </c>
      <c r="I241" s="332">
        <v>0</v>
      </c>
      <c r="J241" s="332">
        <v>1</v>
      </c>
      <c r="K241" s="332">
        <v>2</v>
      </c>
      <c r="L241" s="332">
        <v>2</v>
      </c>
      <c r="M241" s="332">
        <f t="shared" si="80"/>
        <v>9</v>
      </c>
      <c r="N241" s="332">
        <v>7</v>
      </c>
      <c r="O241" s="332">
        <v>2</v>
      </c>
      <c r="P241" s="235">
        <f t="shared" si="73"/>
        <v>9</v>
      </c>
      <c r="Q241" s="235">
        <f t="shared" si="65"/>
        <v>7</v>
      </c>
      <c r="R241" s="235">
        <f t="shared" si="66"/>
        <v>2</v>
      </c>
      <c r="S241" s="263"/>
      <c r="T241" s="270"/>
    </row>
    <row r="242" spans="1:20" s="203" customFormat="1" ht="23.25" hidden="1" customHeight="1">
      <c r="A242" s="239">
        <v>4</v>
      </c>
      <c r="B242" s="331" t="s">
        <v>243</v>
      </c>
      <c r="C242" s="239">
        <f t="shared" si="76"/>
        <v>0</v>
      </c>
      <c r="D242" s="279"/>
      <c r="E242" s="279"/>
      <c r="F242" s="332">
        <f t="shared" si="77"/>
        <v>4</v>
      </c>
      <c r="G242" s="332">
        <f t="shared" si="79"/>
        <v>4</v>
      </c>
      <c r="H242" s="332">
        <v>1</v>
      </c>
      <c r="I242" s="332">
        <v>0</v>
      </c>
      <c r="J242" s="332">
        <v>3</v>
      </c>
      <c r="K242" s="332">
        <v>0</v>
      </c>
      <c r="L242" s="332">
        <v>0</v>
      </c>
      <c r="M242" s="332">
        <f t="shared" si="80"/>
        <v>6</v>
      </c>
      <c r="N242" s="332">
        <v>6</v>
      </c>
      <c r="O242" s="332">
        <v>0</v>
      </c>
      <c r="P242" s="235">
        <f t="shared" si="73"/>
        <v>6</v>
      </c>
      <c r="Q242" s="235">
        <f t="shared" si="65"/>
        <v>6</v>
      </c>
      <c r="R242" s="235">
        <f t="shared" si="66"/>
        <v>0</v>
      </c>
      <c r="S242" s="263"/>
      <c r="T242" s="270"/>
    </row>
    <row r="243" spans="1:20" s="203" customFormat="1" ht="23.25" hidden="1" customHeight="1">
      <c r="A243" s="239">
        <v>5</v>
      </c>
      <c r="B243" s="331" t="s">
        <v>244</v>
      </c>
      <c r="C243" s="239">
        <f t="shared" si="76"/>
        <v>0</v>
      </c>
      <c r="D243" s="279"/>
      <c r="E243" s="279"/>
      <c r="F243" s="332">
        <f t="shared" si="77"/>
        <v>4</v>
      </c>
      <c r="G243" s="332">
        <f t="shared" si="79"/>
        <v>4</v>
      </c>
      <c r="H243" s="332">
        <v>1</v>
      </c>
      <c r="I243" s="332">
        <v>0</v>
      </c>
      <c r="J243" s="332">
        <v>3</v>
      </c>
      <c r="K243" s="332">
        <v>0</v>
      </c>
      <c r="L243" s="332">
        <v>0</v>
      </c>
      <c r="M243" s="332">
        <f t="shared" si="80"/>
        <v>7</v>
      </c>
      <c r="N243" s="332">
        <v>7</v>
      </c>
      <c r="O243" s="332">
        <v>0</v>
      </c>
      <c r="P243" s="235">
        <f t="shared" si="73"/>
        <v>7</v>
      </c>
      <c r="Q243" s="235">
        <f t="shared" si="65"/>
        <v>7</v>
      </c>
      <c r="R243" s="235">
        <f t="shared" si="66"/>
        <v>0</v>
      </c>
      <c r="S243" s="263"/>
      <c r="T243" s="270"/>
    </row>
    <row r="244" spans="1:20" s="203" customFormat="1" ht="23.25" hidden="1" customHeight="1">
      <c r="A244" s="239">
        <v>6</v>
      </c>
      <c r="B244" s="331" t="s">
        <v>245</v>
      </c>
      <c r="C244" s="239">
        <f t="shared" si="76"/>
        <v>0</v>
      </c>
      <c r="D244" s="279"/>
      <c r="E244" s="279"/>
      <c r="F244" s="332">
        <f t="shared" si="77"/>
        <v>4</v>
      </c>
      <c r="G244" s="332">
        <f t="shared" si="79"/>
        <v>4</v>
      </c>
      <c r="H244" s="332">
        <v>1</v>
      </c>
      <c r="I244" s="332">
        <v>0</v>
      </c>
      <c r="J244" s="332">
        <v>3</v>
      </c>
      <c r="K244" s="332">
        <v>0</v>
      </c>
      <c r="L244" s="332">
        <v>0</v>
      </c>
      <c r="M244" s="332">
        <f t="shared" si="80"/>
        <v>6</v>
      </c>
      <c r="N244" s="332">
        <v>6</v>
      </c>
      <c r="O244" s="332">
        <v>0</v>
      </c>
      <c r="P244" s="235">
        <f t="shared" si="73"/>
        <v>6</v>
      </c>
      <c r="Q244" s="235">
        <f t="shared" si="65"/>
        <v>6</v>
      </c>
      <c r="R244" s="235">
        <f t="shared" si="66"/>
        <v>0</v>
      </c>
      <c r="S244" s="263"/>
      <c r="T244" s="270"/>
    </row>
    <row r="245" spans="1:20" s="203" customFormat="1" ht="23.25" hidden="1" customHeight="1">
      <c r="A245" s="239">
        <v>7</v>
      </c>
      <c r="B245" s="331" t="s">
        <v>246</v>
      </c>
      <c r="C245" s="239">
        <f t="shared" si="76"/>
        <v>0</v>
      </c>
      <c r="D245" s="279"/>
      <c r="E245" s="279"/>
      <c r="F245" s="332">
        <f t="shared" si="77"/>
        <v>5</v>
      </c>
      <c r="G245" s="332">
        <f t="shared" si="79"/>
        <v>5</v>
      </c>
      <c r="H245" s="332">
        <v>2</v>
      </c>
      <c r="I245" s="332">
        <v>0</v>
      </c>
      <c r="J245" s="332">
        <v>3</v>
      </c>
      <c r="K245" s="332">
        <v>0</v>
      </c>
      <c r="L245" s="332">
        <v>0</v>
      </c>
      <c r="M245" s="332">
        <f t="shared" si="80"/>
        <v>7</v>
      </c>
      <c r="N245" s="332">
        <v>7</v>
      </c>
      <c r="O245" s="332">
        <v>0</v>
      </c>
      <c r="P245" s="235">
        <f t="shared" si="73"/>
        <v>7</v>
      </c>
      <c r="Q245" s="235">
        <f t="shared" si="65"/>
        <v>7</v>
      </c>
      <c r="R245" s="235">
        <f t="shared" si="66"/>
        <v>0</v>
      </c>
      <c r="S245" s="263"/>
      <c r="T245" s="270"/>
    </row>
    <row r="246" spans="1:20" s="203" customFormat="1" ht="23.25" hidden="1" customHeight="1">
      <c r="A246" s="239">
        <v>8</v>
      </c>
      <c r="B246" s="333" t="s">
        <v>161</v>
      </c>
      <c r="C246" s="239">
        <f t="shared" si="76"/>
        <v>0</v>
      </c>
      <c r="D246" s="279"/>
      <c r="E246" s="279"/>
      <c r="F246" s="334">
        <f t="shared" si="77"/>
        <v>4</v>
      </c>
      <c r="G246" s="334">
        <f t="shared" si="79"/>
        <v>4</v>
      </c>
      <c r="H246" s="334">
        <v>1</v>
      </c>
      <c r="I246" s="334">
        <v>0</v>
      </c>
      <c r="J246" s="334">
        <v>3</v>
      </c>
      <c r="K246" s="334">
        <v>0</v>
      </c>
      <c r="L246" s="334">
        <v>0</v>
      </c>
      <c r="M246" s="332">
        <f t="shared" si="80"/>
        <v>6</v>
      </c>
      <c r="N246" s="334">
        <v>6</v>
      </c>
      <c r="O246" s="334">
        <v>0</v>
      </c>
      <c r="P246" s="235">
        <f t="shared" si="73"/>
        <v>6</v>
      </c>
      <c r="Q246" s="235">
        <f t="shared" si="65"/>
        <v>6</v>
      </c>
      <c r="R246" s="235">
        <f t="shared" si="66"/>
        <v>0</v>
      </c>
      <c r="S246" s="263"/>
      <c r="T246" s="270"/>
    </row>
    <row r="247" spans="1:20" s="206" customFormat="1" ht="33" customHeight="1">
      <c r="A247" s="228">
        <v>20</v>
      </c>
      <c r="B247" s="231" t="s">
        <v>247</v>
      </c>
      <c r="C247" s="228">
        <f t="shared" si="76"/>
        <v>5</v>
      </c>
      <c r="D247" s="251">
        <v>4</v>
      </c>
      <c r="E247" s="251">
        <v>1</v>
      </c>
      <c r="F247" s="228">
        <v>4</v>
      </c>
      <c r="G247" s="228">
        <v>3</v>
      </c>
      <c r="H247" s="228"/>
      <c r="I247" s="228">
        <v>1</v>
      </c>
      <c r="J247" s="228">
        <v>1</v>
      </c>
      <c r="K247" s="228">
        <v>1</v>
      </c>
      <c r="L247" s="251">
        <v>1</v>
      </c>
      <c r="M247" s="228">
        <f>SUM(N247:O247)</f>
        <v>5</v>
      </c>
      <c r="N247" s="251">
        <v>4</v>
      </c>
      <c r="O247" s="251">
        <v>1</v>
      </c>
      <c r="P247" s="230">
        <f t="shared" ref="P247:P311" si="81">M247-C247</f>
        <v>0</v>
      </c>
      <c r="Q247" s="230">
        <f t="shared" ref="Q247:Q311" si="82">N247-D247</f>
        <v>0</v>
      </c>
      <c r="R247" s="230">
        <f t="shared" ref="R247:R311" si="83">O247-E247</f>
        <v>0</v>
      </c>
      <c r="S247" s="275"/>
      <c r="T247" s="270"/>
    </row>
    <row r="248" spans="1:20" s="206" customFormat="1" ht="37.5" customHeight="1">
      <c r="A248" s="228">
        <v>21</v>
      </c>
      <c r="B248" s="231" t="s">
        <v>248</v>
      </c>
      <c r="C248" s="228">
        <f t="shared" si="76"/>
        <v>16</v>
      </c>
      <c r="D248" s="228">
        <v>15</v>
      </c>
      <c r="E248" s="228">
        <v>1</v>
      </c>
      <c r="F248" s="228">
        <v>15</v>
      </c>
      <c r="G248" s="228">
        <v>14</v>
      </c>
      <c r="H248" s="228">
        <v>8</v>
      </c>
      <c r="I248" s="228"/>
      <c r="J248" s="228">
        <v>6</v>
      </c>
      <c r="K248" s="228"/>
      <c r="L248" s="251">
        <v>1</v>
      </c>
      <c r="M248" s="228">
        <f>SUM(N248:O248)</f>
        <v>16</v>
      </c>
      <c r="N248" s="228">
        <v>15</v>
      </c>
      <c r="O248" s="228">
        <v>1</v>
      </c>
      <c r="P248" s="230">
        <f t="shared" si="81"/>
        <v>0</v>
      </c>
      <c r="Q248" s="230">
        <f t="shared" si="82"/>
        <v>0</v>
      </c>
      <c r="R248" s="230">
        <f t="shared" si="83"/>
        <v>0</v>
      </c>
      <c r="S248" s="275"/>
      <c r="T248" s="270"/>
    </row>
    <row r="249" spans="1:20" s="207" customFormat="1" ht="25.5" customHeight="1">
      <c r="A249" s="228" t="s">
        <v>249</v>
      </c>
      <c r="B249" s="231" t="s">
        <v>250</v>
      </c>
      <c r="C249" s="228">
        <f>C250+C265+C279+C295+C310+C324+C339+C340+C355+C369+C384+C399+C413</f>
        <v>1042</v>
      </c>
      <c r="D249" s="228">
        <f>D250+D265+D279+D295+D310+D324+D339+D340+D355+D369+D384+D399+D413</f>
        <v>994</v>
      </c>
      <c r="E249" s="228">
        <f>E250+E265+E279+E295+E310+E324+E339+E340+E355+E369+E384+E399+E413</f>
        <v>48</v>
      </c>
      <c r="F249" s="228">
        <f t="shared" ref="F249:R249" si="84">F250+F265+F279+F295+F310+F324+F339+F340+F355+F369+F384+F399+F413</f>
        <v>920</v>
      </c>
      <c r="G249" s="228">
        <f t="shared" si="84"/>
        <v>872</v>
      </c>
      <c r="H249" s="228">
        <f t="shared" si="84"/>
        <v>284</v>
      </c>
      <c r="I249" s="228">
        <f t="shared" si="84"/>
        <v>377</v>
      </c>
      <c r="J249" s="228">
        <f t="shared" si="84"/>
        <v>142</v>
      </c>
      <c r="K249" s="228">
        <f t="shared" si="84"/>
        <v>15</v>
      </c>
      <c r="L249" s="228">
        <f t="shared" si="84"/>
        <v>48</v>
      </c>
      <c r="M249" s="228">
        <f t="shared" si="84"/>
        <v>1030</v>
      </c>
      <c r="N249" s="228">
        <f t="shared" si="84"/>
        <v>982</v>
      </c>
      <c r="O249" s="228">
        <f t="shared" si="84"/>
        <v>48</v>
      </c>
      <c r="P249" s="230">
        <f t="shared" si="84"/>
        <v>-12</v>
      </c>
      <c r="Q249" s="228">
        <f t="shared" si="84"/>
        <v>-12</v>
      </c>
      <c r="R249" s="228">
        <f t="shared" si="84"/>
        <v>0</v>
      </c>
      <c r="S249" s="276"/>
      <c r="T249" s="270"/>
    </row>
    <row r="250" spans="1:20" s="206" customFormat="1" ht="27.95" customHeight="1">
      <c r="A250" s="228">
        <v>1</v>
      </c>
      <c r="B250" s="231" t="s">
        <v>251</v>
      </c>
      <c r="C250" s="335">
        <f t="shared" ref="C250:L250" si="85">SUM(C251:C264)</f>
        <v>75</v>
      </c>
      <c r="D250" s="335">
        <f t="shared" si="85"/>
        <v>72</v>
      </c>
      <c r="E250" s="335">
        <f t="shared" si="85"/>
        <v>3</v>
      </c>
      <c r="F250" s="335">
        <f t="shared" si="85"/>
        <v>54</v>
      </c>
      <c r="G250" s="335">
        <f t="shared" si="85"/>
        <v>51</v>
      </c>
      <c r="H250" s="251">
        <f t="shared" si="85"/>
        <v>33</v>
      </c>
      <c r="I250" s="251">
        <f t="shared" si="85"/>
        <v>0</v>
      </c>
      <c r="J250" s="251">
        <f t="shared" si="85"/>
        <v>18</v>
      </c>
      <c r="K250" s="251">
        <f t="shared" si="85"/>
        <v>0</v>
      </c>
      <c r="L250" s="251">
        <f t="shared" si="85"/>
        <v>3</v>
      </c>
      <c r="M250" s="228">
        <f>SUM(N250:O250)</f>
        <v>75</v>
      </c>
      <c r="N250" s="251">
        <v>72</v>
      </c>
      <c r="O250" s="251">
        <v>3</v>
      </c>
      <c r="P250" s="230">
        <f t="shared" si="81"/>
        <v>0</v>
      </c>
      <c r="Q250" s="230">
        <f t="shared" si="82"/>
        <v>0</v>
      </c>
      <c r="R250" s="230">
        <f t="shared" si="83"/>
        <v>0</v>
      </c>
      <c r="S250" s="275"/>
      <c r="T250" s="270"/>
    </row>
    <row r="251" spans="1:20" s="207" customFormat="1" ht="23.1" hidden="1" customHeight="1">
      <c r="A251" s="239">
        <v>1</v>
      </c>
      <c r="B251" s="336" t="s">
        <v>252</v>
      </c>
      <c r="C251" s="337">
        <f t="shared" ref="C251:C257" si="86">SUM(D251:E251)</f>
        <v>3</v>
      </c>
      <c r="D251" s="337">
        <v>3</v>
      </c>
      <c r="E251" s="337"/>
      <c r="F251" s="337">
        <v>3</v>
      </c>
      <c r="G251" s="337">
        <v>3</v>
      </c>
      <c r="H251" s="337">
        <v>3</v>
      </c>
      <c r="I251" s="337"/>
      <c r="J251" s="337"/>
      <c r="K251" s="337"/>
      <c r="L251" s="337"/>
      <c r="M251" s="337">
        <f>N251+O251</f>
        <v>3</v>
      </c>
      <c r="N251" s="337">
        <v>3</v>
      </c>
      <c r="O251" s="337"/>
      <c r="P251" s="230">
        <f t="shared" si="81"/>
        <v>0</v>
      </c>
      <c r="Q251" s="230">
        <f t="shared" si="82"/>
        <v>0</v>
      </c>
      <c r="R251" s="230">
        <f t="shared" si="83"/>
        <v>0</v>
      </c>
      <c r="S251" s="276"/>
      <c r="T251" s="270"/>
    </row>
    <row r="252" spans="1:20" s="207" customFormat="1" ht="25.5" hidden="1" customHeight="1">
      <c r="A252" s="239">
        <v>2</v>
      </c>
      <c r="B252" s="338" t="s">
        <v>253</v>
      </c>
      <c r="C252" s="337">
        <f t="shared" si="86"/>
        <v>4</v>
      </c>
      <c r="D252" s="337">
        <v>4</v>
      </c>
      <c r="E252" s="337"/>
      <c r="F252" s="337">
        <f t="shared" ref="F252:F261" si="87">SUM(H252:L252)</f>
        <v>4</v>
      </c>
      <c r="G252" s="337">
        <f t="shared" ref="G252:G261" si="88">SUM(H252:K252)</f>
        <v>4</v>
      </c>
      <c r="H252" s="337">
        <v>4</v>
      </c>
      <c r="I252" s="337"/>
      <c r="J252" s="337"/>
      <c r="K252" s="337"/>
      <c r="L252" s="337"/>
      <c r="M252" s="337">
        <f t="shared" ref="M252:M264" si="89">N252+O252</f>
        <v>4</v>
      </c>
      <c r="N252" s="337">
        <v>4</v>
      </c>
      <c r="O252" s="337"/>
      <c r="P252" s="230">
        <f t="shared" si="81"/>
        <v>0</v>
      </c>
      <c r="Q252" s="230">
        <f t="shared" si="82"/>
        <v>0</v>
      </c>
      <c r="R252" s="230">
        <f t="shared" si="83"/>
        <v>0</v>
      </c>
      <c r="S252" s="276"/>
      <c r="T252" s="270"/>
    </row>
    <row r="253" spans="1:20" s="207" customFormat="1" ht="23.25" hidden="1" customHeight="1">
      <c r="A253" s="239">
        <v>3</v>
      </c>
      <c r="B253" s="338" t="s">
        <v>254</v>
      </c>
      <c r="C253" s="337">
        <f t="shared" si="86"/>
        <v>9</v>
      </c>
      <c r="D253" s="337">
        <v>6</v>
      </c>
      <c r="E253" s="337">
        <v>3</v>
      </c>
      <c r="F253" s="337">
        <f t="shared" si="87"/>
        <v>7</v>
      </c>
      <c r="G253" s="337">
        <f t="shared" si="88"/>
        <v>4</v>
      </c>
      <c r="H253" s="337">
        <v>3</v>
      </c>
      <c r="I253" s="337"/>
      <c r="J253" s="337">
        <v>1</v>
      </c>
      <c r="K253" s="337"/>
      <c r="L253" s="337">
        <v>3</v>
      </c>
      <c r="M253" s="337">
        <f t="shared" si="89"/>
        <v>11</v>
      </c>
      <c r="N253" s="337">
        <v>7</v>
      </c>
      <c r="O253" s="337">
        <v>4</v>
      </c>
      <c r="P253" s="230">
        <f t="shared" si="81"/>
        <v>2</v>
      </c>
      <c r="Q253" s="230">
        <f t="shared" si="82"/>
        <v>1</v>
      </c>
      <c r="R253" s="230">
        <f t="shared" si="83"/>
        <v>1</v>
      </c>
      <c r="S253" s="276"/>
      <c r="T253" s="270"/>
    </row>
    <row r="254" spans="1:20" s="207" customFormat="1" ht="25.5" hidden="1" customHeight="1">
      <c r="A254" s="239">
        <v>4</v>
      </c>
      <c r="B254" s="338" t="s">
        <v>255</v>
      </c>
      <c r="C254" s="337">
        <f t="shared" si="86"/>
        <v>6</v>
      </c>
      <c r="D254" s="337">
        <v>6</v>
      </c>
      <c r="E254" s="337"/>
      <c r="F254" s="337">
        <f t="shared" si="87"/>
        <v>4</v>
      </c>
      <c r="G254" s="337">
        <f t="shared" si="88"/>
        <v>4</v>
      </c>
      <c r="H254" s="337">
        <v>2</v>
      </c>
      <c r="I254" s="337"/>
      <c r="J254" s="337">
        <v>2</v>
      </c>
      <c r="K254" s="337"/>
      <c r="L254" s="337"/>
      <c r="M254" s="337">
        <f t="shared" si="89"/>
        <v>6</v>
      </c>
      <c r="N254" s="337">
        <v>6</v>
      </c>
      <c r="O254" s="337"/>
      <c r="P254" s="230">
        <f t="shared" si="81"/>
        <v>0</v>
      </c>
      <c r="Q254" s="230">
        <f t="shared" si="82"/>
        <v>0</v>
      </c>
      <c r="R254" s="230">
        <f t="shared" si="83"/>
        <v>0</v>
      </c>
      <c r="S254" s="276"/>
      <c r="T254" s="270"/>
    </row>
    <row r="255" spans="1:20" s="207" customFormat="1" ht="22.5" hidden="1" customHeight="1">
      <c r="A255" s="239">
        <v>5</v>
      </c>
      <c r="B255" s="338" t="s">
        <v>256</v>
      </c>
      <c r="C255" s="337">
        <f t="shared" si="86"/>
        <v>3</v>
      </c>
      <c r="D255" s="337">
        <v>3</v>
      </c>
      <c r="E255" s="337"/>
      <c r="F255" s="337">
        <f t="shared" si="87"/>
        <v>1</v>
      </c>
      <c r="G255" s="337">
        <f t="shared" si="88"/>
        <v>1</v>
      </c>
      <c r="H255" s="337">
        <v>1</v>
      </c>
      <c r="I255" s="337"/>
      <c r="J255" s="337"/>
      <c r="K255" s="337"/>
      <c r="L255" s="337"/>
      <c r="M255" s="337">
        <f t="shared" si="89"/>
        <v>3</v>
      </c>
      <c r="N255" s="337">
        <v>3</v>
      </c>
      <c r="O255" s="337"/>
      <c r="P255" s="230">
        <f t="shared" si="81"/>
        <v>0</v>
      </c>
      <c r="Q255" s="230">
        <f t="shared" si="82"/>
        <v>0</v>
      </c>
      <c r="R255" s="230">
        <f t="shared" si="83"/>
        <v>0</v>
      </c>
      <c r="S255" s="276"/>
      <c r="T255" s="270"/>
    </row>
    <row r="256" spans="1:20" s="207" customFormat="1" ht="22.5" hidden="1" customHeight="1">
      <c r="A256" s="239">
        <v>6</v>
      </c>
      <c r="B256" s="338" t="s">
        <v>257</v>
      </c>
      <c r="C256" s="337">
        <f t="shared" si="86"/>
        <v>6</v>
      </c>
      <c r="D256" s="337">
        <v>6</v>
      </c>
      <c r="E256" s="337"/>
      <c r="F256" s="337">
        <f t="shared" si="87"/>
        <v>6</v>
      </c>
      <c r="G256" s="337">
        <f t="shared" si="88"/>
        <v>6</v>
      </c>
      <c r="H256" s="337">
        <v>3</v>
      </c>
      <c r="I256" s="337"/>
      <c r="J256" s="337">
        <v>3</v>
      </c>
      <c r="K256" s="337"/>
      <c r="L256" s="337"/>
      <c r="M256" s="337">
        <f t="shared" si="89"/>
        <v>6</v>
      </c>
      <c r="N256" s="337">
        <v>6</v>
      </c>
      <c r="O256" s="337"/>
      <c r="P256" s="230">
        <f t="shared" si="81"/>
        <v>0</v>
      </c>
      <c r="Q256" s="230">
        <f t="shared" si="82"/>
        <v>0</v>
      </c>
      <c r="R256" s="230">
        <f t="shared" si="83"/>
        <v>0</v>
      </c>
      <c r="S256" s="276"/>
      <c r="T256" s="270"/>
    </row>
    <row r="257" spans="1:20" s="207" customFormat="1" ht="20.25" hidden="1" customHeight="1">
      <c r="A257" s="239">
        <v>7</v>
      </c>
      <c r="B257" s="338" t="s">
        <v>258</v>
      </c>
      <c r="C257" s="337">
        <f t="shared" si="86"/>
        <v>6</v>
      </c>
      <c r="D257" s="337">
        <v>6</v>
      </c>
      <c r="E257" s="337"/>
      <c r="F257" s="337">
        <f t="shared" si="87"/>
        <v>5</v>
      </c>
      <c r="G257" s="337">
        <f t="shared" si="88"/>
        <v>5</v>
      </c>
      <c r="H257" s="337">
        <v>3</v>
      </c>
      <c r="I257" s="337"/>
      <c r="J257" s="337">
        <v>2</v>
      </c>
      <c r="K257" s="337"/>
      <c r="L257" s="337"/>
      <c r="M257" s="337">
        <f t="shared" si="89"/>
        <v>6</v>
      </c>
      <c r="N257" s="337">
        <v>6</v>
      </c>
      <c r="O257" s="337"/>
      <c r="P257" s="230">
        <f t="shared" si="81"/>
        <v>0</v>
      </c>
      <c r="Q257" s="230">
        <f t="shared" si="82"/>
        <v>0</v>
      </c>
      <c r="R257" s="230">
        <f t="shared" si="83"/>
        <v>0</v>
      </c>
      <c r="S257" s="276"/>
      <c r="T257" s="270"/>
    </row>
    <row r="258" spans="1:20" s="207" customFormat="1" ht="20.25" hidden="1" customHeight="1">
      <c r="A258" s="239">
        <v>8</v>
      </c>
      <c r="B258" s="338" t="s">
        <v>259</v>
      </c>
      <c r="C258" s="337">
        <v>6</v>
      </c>
      <c r="D258" s="337">
        <v>6</v>
      </c>
      <c r="E258" s="337"/>
      <c r="F258" s="337">
        <f t="shared" si="87"/>
        <v>4</v>
      </c>
      <c r="G258" s="337">
        <f t="shared" si="88"/>
        <v>4</v>
      </c>
      <c r="H258" s="337">
        <v>2</v>
      </c>
      <c r="I258" s="337"/>
      <c r="J258" s="337">
        <v>2</v>
      </c>
      <c r="K258" s="337"/>
      <c r="L258" s="337"/>
      <c r="M258" s="337">
        <f t="shared" si="89"/>
        <v>6</v>
      </c>
      <c r="N258" s="337">
        <v>6</v>
      </c>
      <c r="O258" s="337"/>
      <c r="P258" s="230">
        <f t="shared" si="81"/>
        <v>0</v>
      </c>
      <c r="Q258" s="230">
        <f t="shared" si="82"/>
        <v>0</v>
      </c>
      <c r="R258" s="230">
        <f t="shared" si="83"/>
        <v>0</v>
      </c>
      <c r="S258" s="276"/>
      <c r="T258" s="270"/>
    </row>
    <row r="259" spans="1:20" s="207" customFormat="1" ht="21.75" hidden="1" customHeight="1">
      <c r="A259" s="239">
        <v>9</v>
      </c>
      <c r="B259" s="338" t="s">
        <v>260</v>
      </c>
      <c r="C259" s="337">
        <f t="shared" ref="C259:C264" si="90">SUM(D259:E259)</f>
        <v>3</v>
      </c>
      <c r="D259" s="337">
        <v>3</v>
      </c>
      <c r="E259" s="337"/>
      <c r="F259" s="337">
        <f t="shared" si="87"/>
        <v>2</v>
      </c>
      <c r="G259" s="337">
        <f t="shared" si="88"/>
        <v>2</v>
      </c>
      <c r="H259" s="337">
        <v>1</v>
      </c>
      <c r="I259" s="337"/>
      <c r="J259" s="337">
        <v>1</v>
      </c>
      <c r="K259" s="337"/>
      <c r="L259" s="337"/>
      <c r="M259" s="337">
        <f t="shared" si="89"/>
        <v>3</v>
      </c>
      <c r="N259" s="337">
        <v>3</v>
      </c>
      <c r="O259" s="337"/>
      <c r="P259" s="230">
        <f t="shared" si="81"/>
        <v>0</v>
      </c>
      <c r="Q259" s="230">
        <f t="shared" si="82"/>
        <v>0</v>
      </c>
      <c r="R259" s="230">
        <f t="shared" si="83"/>
        <v>0</v>
      </c>
      <c r="S259" s="276"/>
      <c r="T259" s="270"/>
    </row>
    <row r="260" spans="1:20" s="207" customFormat="1" ht="23.25" hidden="1" customHeight="1">
      <c r="A260" s="239">
        <v>10</v>
      </c>
      <c r="B260" s="338" t="s">
        <v>261</v>
      </c>
      <c r="C260" s="337">
        <f t="shared" si="90"/>
        <v>3</v>
      </c>
      <c r="D260" s="337">
        <v>3</v>
      </c>
      <c r="E260" s="337"/>
      <c r="F260" s="337">
        <f t="shared" si="87"/>
        <v>1</v>
      </c>
      <c r="G260" s="337">
        <f t="shared" si="88"/>
        <v>1</v>
      </c>
      <c r="H260" s="337">
        <v>1</v>
      </c>
      <c r="I260" s="337"/>
      <c r="J260" s="337"/>
      <c r="K260" s="337"/>
      <c r="L260" s="337"/>
      <c r="M260" s="337">
        <f t="shared" si="89"/>
        <v>2</v>
      </c>
      <c r="N260" s="337">
        <v>2</v>
      </c>
      <c r="O260" s="337"/>
      <c r="P260" s="230">
        <f t="shared" si="81"/>
        <v>-1</v>
      </c>
      <c r="Q260" s="230">
        <f t="shared" si="82"/>
        <v>-1</v>
      </c>
      <c r="R260" s="230">
        <f t="shared" si="83"/>
        <v>0</v>
      </c>
      <c r="S260" s="276"/>
      <c r="T260" s="270"/>
    </row>
    <row r="261" spans="1:20" s="207" customFormat="1" ht="23.25" hidden="1" customHeight="1">
      <c r="A261" s="239">
        <v>11</v>
      </c>
      <c r="B261" s="338" t="s">
        <v>262</v>
      </c>
      <c r="C261" s="337">
        <f t="shared" si="90"/>
        <v>9</v>
      </c>
      <c r="D261" s="337">
        <v>9</v>
      </c>
      <c r="E261" s="337"/>
      <c r="F261" s="337">
        <f t="shared" si="87"/>
        <v>6</v>
      </c>
      <c r="G261" s="337">
        <f t="shared" si="88"/>
        <v>6</v>
      </c>
      <c r="H261" s="337">
        <v>3</v>
      </c>
      <c r="I261" s="337"/>
      <c r="J261" s="337">
        <v>3</v>
      </c>
      <c r="K261" s="337"/>
      <c r="L261" s="337"/>
      <c r="M261" s="337">
        <f t="shared" si="89"/>
        <v>9</v>
      </c>
      <c r="N261" s="337">
        <v>9</v>
      </c>
      <c r="O261" s="337"/>
      <c r="P261" s="230">
        <f t="shared" si="81"/>
        <v>0</v>
      </c>
      <c r="Q261" s="230">
        <f t="shared" si="82"/>
        <v>0</v>
      </c>
      <c r="R261" s="230">
        <f t="shared" si="83"/>
        <v>0</v>
      </c>
      <c r="S261" s="276"/>
      <c r="T261" s="270"/>
    </row>
    <row r="262" spans="1:20" s="207" customFormat="1" ht="23.25" hidden="1" customHeight="1">
      <c r="A262" s="239">
        <v>12</v>
      </c>
      <c r="B262" s="338" t="s">
        <v>263</v>
      </c>
      <c r="C262" s="337">
        <f t="shared" si="90"/>
        <v>4</v>
      </c>
      <c r="D262" s="337">
        <v>4</v>
      </c>
      <c r="E262" s="337"/>
      <c r="F262" s="337">
        <v>2</v>
      </c>
      <c r="G262" s="337">
        <v>2</v>
      </c>
      <c r="H262" s="337">
        <v>2</v>
      </c>
      <c r="I262" s="337"/>
      <c r="J262" s="337"/>
      <c r="K262" s="337"/>
      <c r="L262" s="337"/>
      <c r="M262" s="337">
        <f t="shared" si="89"/>
        <v>4</v>
      </c>
      <c r="N262" s="337">
        <v>4</v>
      </c>
      <c r="O262" s="337"/>
      <c r="P262" s="230">
        <f t="shared" si="81"/>
        <v>0</v>
      </c>
      <c r="Q262" s="230">
        <f t="shared" si="82"/>
        <v>0</v>
      </c>
      <c r="R262" s="230">
        <f t="shared" si="83"/>
        <v>0</v>
      </c>
      <c r="S262" s="276"/>
      <c r="T262" s="270"/>
    </row>
    <row r="263" spans="1:20" s="207" customFormat="1" ht="22.5" hidden="1" customHeight="1">
      <c r="A263" s="239">
        <v>13</v>
      </c>
      <c r="B263" s="338" t="s">
        <v>264</v>
      </c>
      <c r="C263" s="337">
        <f t="shared" si="90"/>
        <v>6</v>
      </c>
      <c r="D263" s="337">
        <v>6</v>
      </c>
      <c r="E263" s="337"/>
      <c r="F263" s="337">
        <f>SUM(H263:L263)</f>
        <v>3</v>
      </c>
      <c r="G263" s="337">
        <f>SUM(H263:K263)</f>
        <v>3</v>
      </c>
      <c r="H263" s="337">
        <v>2</v>
      </c>
      <c r="I263" s="337"/>
      <c r="J263" s="337">
        <v>1</v>
      </c>
      <c r="K263" s="337"/>
      <c r="L263" s="337"/>
      <c r="M263" s="337">
        <f t="shared" si="89"/>
        <v>7</v>
      </c>
      <c r="N263" s="337">
        <v>7</v>
      </c>
      <c r="O263" s="337"/>
      <c r="P263" s="230">
        <f t="shared" si="81"/>
        <v>1</v>
      </c>
      <c r="Q263" s="230">
        <f t="shared" si="82"/>
        <v>1</v>
      </c>
      <c r="R263" s="230">
        <f t="shared" si="83"/>
        <v>0</v>
      </c>
      <c r="S263" s="276"/>
      <c r="T263" s="270"/>
    </row>
    <row r="264" spans="1:20" s="207" customFormat="1" ht="14.1" hidden="1" customHeight="1">
      <c r="A264" s="239">
        <v>14</v>
      </c>
      <c r="B264" s="338" t="s">
        <v>265</v>
      </c>
      <c r="C264" s="337">
        <f t="shared" si="90"/>
        <v>7</v>
      </c>
      <c r="D264" s="337">
        <v>7</v>
      </c>
      <c r="E264" s="337"/>
      <c r="F264" s="337">
        <v>6</v>
      </c>
      <c r="G264" s="337">
        <v>6</v>
      </c>
      <c r="H264" s="337">
        <v>3</v>
      </c>
      <c r="I264" s="337"/>
      <c r="J264" s="337">
        <v>3</v>
      </c>
      <c r="K264" s="337"/>
      <c r="L264" s="337"/>
      <c r="M264" s="337">
        <f t="shared" si="89"/>
        <v>8</v>
      </c>
      <c r="N264" s="337">
        <v>8</v>
      </c>
      <c r="O264" s="337"/>
      <c r="P264" s="230">
        <f t="shared" si="81"/>
        <v>1</v>
      </c>
      <c r="Q264" s="230">
        <f t="shared" si="82"/>
        <v>1</v>
      </c>
      <c r="R264" s="230">
        <f t="shared" si="83"/>
        <v>0</v>
      </c>
      <c r="S264" s="276"/>
      <c r="T264" s="270"/>
    </row>
    <row r="265" spans="1:20" s="206" customFormat="1" ht="27.95" customHeight="1">
      <c r="A265" s="228">
        <v>2</v>
      </c>
      <c r="B265" s="231" t="s">
        <v>266</v>
      </c>
      <c r="C265" s="341">
        <f>SUM(C266:C278)</f>
        <v>75</v>
      </c>
      <c r="D265" s="341">
        <f>SUM(D266:D278)</f>
        <v>72</v>
      </c>
      <c r="E265" s="341">
        <f>SUM(E266:E278)</f>
        <v>3</v>
      </c>
      <c r="F265" s="341">
        <f>SUM(F266:F278)</f>
        <v>64</v>
      </c>
      <c r="G265" s="341">
        <f>SUM(G266:G278)</f>
        <v>61</v>
      </c>
      <c r="H265" s="341"/>
      <c r="I265" s="228"/>
      <c r="J265" s="228"/>
      <c r="K265" s="228"/>
      <c r="L265" s="228">
        <v>3</v>
      </c>
      <c r="M265" s="341">
        <f>SUM(M266:M278)</f>
        <v>75</v>
      </c>
      <c r="N265" s="341">
        <f>SUM(N266:N278)</f>
        <v>72</v>
      </c>
      <c r="O265" s="341">
        <f>SUM(O266:O278)</f>
        <v>3</v>
      </c>
      <c r="P265" s="230">
        <f t="shared" si="81"/>
        <v>0</v>
      </c>
      <c r="Q265" s="230">
        <f t="shared" si="82"/>
        <v>0</v>
      </c>
      <c r="R265" s="230">
        <f t="shared" si="83"/>
        <v>0</v>
      </c>
      <c r="S265" s="275"/>
      <c r="T265" s="270"/>
    </row>
    <row r="266" spans="1:20" s="203" customFormat="1" ht="10.5" hidden="1" customHeight="1">
      <c r="A266" s="342">
        <v>1</v>
      </c>
      <c r="B266" s="343" t="s">
        <v>267</v>
      </c>
      <c r="C266" s="344">
        <f>D266+E266</f>
        <v>5</v>
      </c>
      <c r="D266" s="344">
        <v>5</v>
      </c>
      <c r="E266" s="344">
        <v>0</v>
      </c>
      <c r="F266" s="241">
        <f>G266+H266</f>
        <v>3</v>
      </c>
      <c r="G266" s="344">
        <v>3</v>
      </c>
      <c r="H266" s="344">
        <v>0</v>
      </c>
      <c r="I266" s="239"/>
      <c r="J266" s="239"/>
      <c r="K266" s="344"/>
      <c r="L266" s="279"/>
      <c r="M266" s="344">
        <f>N266+O266</f>
        <v>5</v>
      </c>
      <c r="N266" s="344">
        <v>5</v>
      </c>
      <c r="O266" s="344">
        <v>0</v>
      </c>
      <c r="P266" s="230">
        <f t="shared" si="81"/>
        <v>0</v>
      </c>
      <c r="Q266" s="230">
        <f t="shared" si="82"/>
        <v>0</v>
      </c>
      <c r="R266" s="230">
        <f t="shared" si="83"/>
        <v>0</v>
      </c>
      <c r="S266" s="263"/>
      <c r="T266" s="270"/>
    </row>
    <row r="267" spans="1:20" s="203" customFormat="1" ht="15.75" hidden="1">
      <c r="A267" s="345">
        <v>2</v>
      </c>
      <c r="B267" s="343" t="s">
        <v>268</v>
      </c>
      <c r="C267" s="344">
        <f>D267+E267</f>
        <v>3</v>
      </c>
      <c r="D267" s="344">
        <v>3</v>
      </c>
      <c r="E267" s="344">
        <v>0</v>
      </c>
      <c r="F267" s="241">
        <f>G267+H267</f>
        <v>3</v>
      </c>
      <c r="G267" s="344">
        <v>3</v>
      </c>
      <c r="H267" s="344">
        <v>0</v>
      </c>
      <c r="I267" s="239"/>
      <c r="J267" s="239"/>
      <c r="K267" s="344"/>
      <c r="L267" s="279"/>
      <c r="M267" s="344">
        <f>N267+O267</f>
        <v>3</v>
      </c>
      <c r="N267" s="344">
        <v>3</v>
      </c>
      <c r="O267" s="344">
        <v>0</v>
      </c>
      <c r="P267" s="230">
        <f t="shared" si="81"/>
        <v>0</v>
      </c>
      <c r="Q267" s="230">
        <f t="shared" si="82"/>
        <v>0</v>
      </c>
      <c r="R267" s="230">
        <f t="shared" si="83"/>
        <v>0</v>
      </c>
      <c r="S267" s="263"/>
      <c r="T267" s="270"/>
    </row>
    <row r="268" spans="1:20" s="203" customFormat="1" ht="15.75" hidden="1">
      <c r="A268" s="345">
        <v>3</v>
      </c>
      <c r="B268" s="346" t="s">
        <v>269</v>
      </c>
      <c r="C268" s="344">
        <f>D268+E268</f>
        <v>12</v>
      </c>
      <c r="D268" s="344">
        <v>9</v>
      </c>
      <c r="E268" s="344">
        <v>3</v>
      </c>
      <c r="F268" s="241">
        <f>G268+H268</f>
        <v>10</v>
      </c>
      <c r="G268" s="344">
        <v>7</v>
      </c>
      <c r="H268" s="344">
        <v>3</v>
      </c>
      <c r="I268" s="239"/>
      <c r="J268" s="239"/>
      <c r="K268" s="344"/>
      <c r="L268" s="279"/>
      <c r="M268" s="344">
        <f>N268+O268</f>
        <v>12</v>
      </c>
      <c r="N268" s="344">
        <v>9</v>
      </c>
      <c r="O268" s="344">
        <v>3</v>
      </c>
      <c r="P268" s="230">
        <f t="shared" si="81"/>
        <v>0</v>
      </c>
      <c r="Q268" s="230">
        <f t="shared" si="82"/>
        <v>0</v>
      </c>
      <c r="R268" s="230">
        <f t="shared" si="83"/>
        <v>0</v>
      </c>
      <c r="S268" s="263"/>
      <c r="T268" s="270"/>
    </row>
    <row r="269" spans="1:20" s="203" customFormat="1" ht="15.75" hidden="1">
      <c r="A269" s="345">
        <v>4</v>
      </c>
      <c r="B269" s="343" t="s">
        <v>255</v>
      </c>
      <c r="C269" s="344">
        <v>6</v>
      </c>
      <c r="D269" s="344">
        <v>6</v>
      </c>
      <c r="E269" s="344">
        <v>0</v>
      </c>
      <c r="F269" s="241">
        <f>G269+H269</f>
        <v>5</v>
      </c>
      <c r="G269" s="344">
        <v>5</v>
      </c>
      <c r="H269" s="344">
        <v>0</v>
      </c>
      <c r="I269" s="239"/>
      <c r="J269" s="239"/>
      <c r="K269" s="344"/>
      <c r="L269" s="279"/>
      <c r="M269" s="344">
        <v>6</v>
      </c>
      <c r="N269" s="344">
        <v>6</v>
      </c>
      <c r="O269" s="344">
        <v>0</v>
      </c>
      <c r="P269" s="230">
        <f t="shared" si="81"/>
        <v>0</v>
      </c>
      <c r="Q269" s="230">
        <f t="shared" si="82"/>
        <v>0</v>
      </c>
      <c r="R269" s="230">
        <f t="shared" si="83"/>
        <v>0</v>
      </c>
      <c r="S269" s="263"/>
      <c r="T269" s="270"/>
    </row>
    <row r="270" spans="1:20" s="203" customFormat="1" ht="15.75" hidden="1">
      <c r="A270" s="345">
        <v>5</v>
      </c>
      <c r="B270" s="343" t="s">
        <v>256</v>
      </c>
      <c r="C270" s="344">
        <f t="shared" ref="C270:C278" si="91">D270+E270</f>
        <v>2</v>
      </c>
      <c r="D270" s="344">
        <v>2</v>
      </c>
      <c r="E270" s="344">
        <v>0</v>
      </c>
      <c r="F270" s="241">
        <f>G270+H270</f>
        <v>2</v>
      </c>
      <c r="G270" s="344">
        <v>2</v>
      </c>
      <c r="H270" s="344">
        <v>0</v>
      </c>
      <c r="I270" s="239"/>
      <c r="J270" s="239"/>
      <c r="K270" s="344"/>
      <c r="L270" s="279"/>
      <c r="M270" s="344">
        <f t="shared" ref="M270:M278" si="92">N270+O270</f>
        <v>2</v>
      </c>
      <c r="N270" s="344">
        <v>2</v>
      </c>
      <c r="O270" s="344">
        <v>0</v>
      </c>
      <c r="P270" s="230">
        <f t="shared" si="81"/>
        <v>0</v>
      </c>
      <c r="Q270" s="230">
        <f t="shared" si="82"/>
        <v>0</v>
      </c>
      <c r="R270" s="230">
        <f t="shared" si="83"/>
        <v>0</v>
      </c>
      <c r="S270" s="263"/>
      <c r="T270" s="270"/>
    </row>
    <row r="271" spans="1:20" s="203" customFormat="1" ht="15.75" hidden="1">
      <c r="A271" s="345">
        <v>6</v>
      </c>
      <c r="B271" s="346" t="s">
        <v>270</v>
      </c>
      <c r="C271" s="344">
        <f t="shared" si="91"/>
        <v>7</v>
      </c>
      <c r="D271" s="344">
        <v>7</v>
      </c>
      <c r="E271" s="344">
        <v>0</v>
      </c>
      <c r="F271" s="241">
        <v>7</v>
      </c>
      <c r="G271" s="344">
        <v>7</v>
      </c>
      <c r="H271" s="344">
        <v>0</v>
      </c>
      <c r="I271" s="239"/>
      <c r="J271" s="239"/>
      <c r="K271" s="344"/>
      <c r="L271" s="279"/>
      <c r="M271" s="344">
        <f t="shared" si="92"/>
        <v>7</v>
      </c>
      <c r="N271" s="344">
        <v>7</v>
      </c>
      <c r="O271" s="344">
        <v>0</v>
      </c>
      <c r="P271" s="230">
        <f t="shared" si="81"/>
        <v>0</v>
      </c>
      <c r="Q271" s="230">
        <f t="shared" si="82"/>
        <v>0</v>
      </c>
      <c r="R271" s="230">
        <f t="shared" si="83"/>
        <v>0</v>
      </c>
      <c r="S271" s="263"/>
      <c r="T271" s="270"/>
    </row>
    <row r="272" spans="1:20" s="203" customFormat="1" ht="15" hidden="1" customHeight="1">
      <c r="A272" s="345">
        <v>7</v>
      </c>
      <c r="B272" s="343" t="s">
        <v>258</v>
      </c>
      <c r="C272" s="344">
        <f t="shared" si="91"/>
        <v>8</v>
      </c>
      <c r="D272" s="344">
        <v>8</v>
      </c>
      <c r="E272" s="344">
        <v>0</v>
      </c>
      <c r="F272" s="241">
        <f t="shared" ref="F272:F278" si="93">G272+H272</f>
        <v>6</v>
      </c>
      <c r="G272" s="344">
        <v>6</v>
      </c>
      <c r="H272" s="344">
        <v>0</v>
      </c>
      <c r="I272" s="239"/>
      <c r="J272" s="239"/>
      <c r="K272" s="344"/>
      <c r="L272" s="279"/>
      <c r="M272" s="344">
        <f t="shared" si="92"/>
        <v>8</v>
      </c>
      <c r="N272" s="344">
        <v>8</v>
      </c>
      <c r="O272" s="344">
        <v>0</v>
      </c>
      <c r="P272" s="230">
        <f t="shared" si="81"/>
        <v>0</v>
      </c>
      <c r="Q272" s="230">
        <f t="shared" si="82"/>
        <v>0</v>
      </c>
      <c r="R272" s="230">
        <f t="shared" si="83"/>
        <v>0</v>
      </c>
      <c r="S272" s="263"/>
      <c r="T272" s="270"/>
    </row>
    <row r="273" spans="1:20" s="203" customFormat="1" ht="15.75" hidden="1">
      <c r="A273" s="345">
        <v>8</v>
      </c>
      <c r="B273" s="343" t="s">
        <v>271</v>
      </c>
      <c r="C273" s="344">
        <f t="shared" si="91"/>
        <v>6</v>
      </c>
      <c r="D273" s="344">
        <v>6</v>
      </c>
      <c r="E273" s="344">
        <v>0</v>
      </c>
      <c r="F273" s="241">
        <f t="shared" si="93"/>
        <v>5</v>
      </c>
      <c r="G273" s="344">
        <v>5</v>
      </c>
      <c r="H273" s="344">
        <v>0</v>
      </c>
      <c r="I273" s="239"/>
      <c r="J273" s="239"/>
      <c r="K273" s="344"/>
      <c r="L273" s="279"/>
      <c r="M273" s="344">
        <f t="shared" si="92"/>
        <v>6</v>
      </c>
      <c r="N273" s="344">
        <v>6</v>
      </c>
      <c r="O273" s="344">
        <v>0</v>
      </c>
      <c r="P273" s="230">
        <f t="shared" si="81"/>
        <v>0</v>
      </c>
      <c r="Q273" s="230">
        <f t="shared" si="82"/>
        <v>0</v>
      </c>
      <c r="R273" s="230">
        <f t="shared" si="83"/>
        <v>0</v>
      </c>
      <c r="S273" s="263"/>
      <c r="T273" s="270"/>
    </row>
    <row r="274" spans="1:20" s="203" customFormat="1" ht="15.75" hidden="1">
      <c r="A274" s="345">
        <v>9</v>
      </c>
      <c r="B274" s="343" t="s">
        <v>272</v>
      </c>
      <c r="C274" s="344">
        <f t="shared" si="91"/>
        <v>3</v>
      </c>
      <c r="D274" s="344">
        <v>3</v>
      </c>
      <c r="E274" s="344">
        <v>0</v>
      </c>
      <c r="F274" s="241">
        <v>3</v>
      </c>
      <c r="G274" s="344">
        <v>3</v>
      </c>
      <c r="H274" s="344">
        <v>0</v>
      </c>
      <c r="I274" s="239"/>
      <c r="J274" s="239"/>
      <c r="K274" s="344"/>
      <c r="L274" s="279"/>
      <c r="M274" s="344">
        <f t="shared" si="92"/>
        <v>3</v>
      </c>
      <c r="N274" s="344">
        <v>3</v>
      </c>
      <c r="O274" s="344">
        <v>0</v>
      </c>
      <c r="P274" s="230">
        <f t="shared" si="81"/>
        <v>0</v>
      </c>
      <c r="Q274" s="230">
        <f t="shared" si="82"/>
        <v>0</v>
      </c>
      <c r="R274" s="230">
        <f t="shared" si="83"/>
        <v>0</v>
      </c>
      <c r="S274" s="263"/>
      <c r="T274" s="270"/>
    </row>
    <row r="275" spans="1:20" s="203" customFormat="1" ht="15.75" hidden="1">
      <c r="A275" s="345">
        <v>10</v>
      </c>
      <c r="B275" s="343" t="s">
        <v>273</v>
      </c>
      <c r="C275" s="344">
        <f t="shared" si="91"/>
        <v>7</v>
      </c>
      <c r="D275" s="344">
        <v>7</v>
      </c>
      <c r="E275" s="344">
        <v>0</v>
      </c>
      <c r="F275" s="241">
        <f t="shared" si="93"/>
        <v>6</v>
      </c>
      <c r="G275" s="344">
        <v>6</v>
      </c>
      <c r="H275" s="344">
        <v>0</v>
      </c>
      <c r="I275" s="239"/>
      <c r="J275" s="239"/>
      <c r="K275" s="344"/>
      <c r="L275" s="279"/>
      <c r="M275" s="344">
        <f t="shared" si="92"/>
        <v>7</v>
      </c>
      <c r="N275" s="344">
        <v>7</v>
      </c>
      <c r="O275" s="344">
        <v>0</v>
      </c>
      <c r="P275" s="230">
        <f t="shared" si="81"/>
        <v>0</v>
      </c>
      <c r="Q275" s="230">
        <f t="shared" si="82"/>
        <v>0</v>
      </c>
      <c r="R275" s="230">
        <f t="shared" si="83"/>
        <v>0</v>
      </c>
      <c r="S275" s="263"/>
      <c r="T275" s="270"/>
    </row>
    <row r="276" spans="1:20" s="203" customFormat="1" ht="15.75" hidden="1">
      <c r="A276" s="345">
        <v>11</v>
      </c>
      <c r="B276" s="343" t="s">
        <v>274</v>
      </c>
      <c r="C276" s="344">
        <f t="shared" si="91"/>
        <v>3</v>
      </c>
      <c r="D276" s="344">
        <v>3</v>
      </c>
      <c r="E276" s="344">
        <v>0</v>
      </c>
      <c r="F276" s="241">
        <f t="shared" si="93"/>
        <v>3</v>
      </c>
      <c r="G276" s="344">
        <v>3</v>
      </c>
      <c r="H276" s="344">
        <v>0</v>
      </c>
      <c r="I276" s="239"/>
      <c r="J276" s="239"/>
      <c r="K276" s="344"/>
      <c r="L276" s="279"/>
      <c r="M276" s="344">
        <f t="shared" si="92"/>
        <v>3</v>
      </c>
      <c r="N276" s="344">
        <v>3</v>
      </c>
      <c r="O276" s="344">
        <v>0</v>
      </c>
      <c r="P276" s="230">
        <f t="shared" si="81"/>
        <v>0</v>
      </c>
      <c r="Q276" s="230">
        <f t="shared" si="82"/>
        <v>0</v>
      </c>
      <c r="R276" s="230">
        <f t="shared" si="83"/>
        <v>0</v>
      </c>
      <c r="S276" s="263"/>
      <c r="T276" s="270"/>
    </row>
    <row r="277" spans="1:20" s="203" customFormat="1" ht="15.75" hidden="1">
      <c r="A277" s="345">
        <v>12</v>
      </c>
      <c r="B277" s="343" t="s">
        <v>275</v>
      </c>
      <c r="C277" s="344">
        <f t="shared" si="91"/>
        <v>6</v>
      </c>
      <c r="D277" s="344">
        <v>6</v>
      </c>
      <c r="E277" s="344">
        <v>0</v>
      </c>
      <c r="F277" s="241">
        <f t="shared" si="93"/>
        <v>5</v>
      </c>
      <c r="G277" s="344">
        <v>5</v>
      </c>
      <c r="H277" s="344">
        <v>0</v>
      </c>
      <c r="I277" s="239"/>
      <c r="J277" s="239"/>
      <c r="K277" s="344"/>
      <c r="L277" s="279"/>
      <c r="M277" s="344">
        <f t="shared" si="92"/>
        <v>6</v>
      </c>
      <c r="N277" s="344">
        <v>6</v>
      </c>
      <c r="O277" s="344">
        <v>0</v>
      </c>
      <c r="P277" s="230">
        <f t="shared" si="81"/>
        <v>0</v>
      </c>
      <c r="Q277" s="230">
        <f t="shared" si="82"/>
        <v>0</v>
      </c>
      <c r="R277" s="230">
        <f t="shared" si="83"/>
        <v>0</v>
      </c>
      <c r="S277" s="263"/>
      <c r="T277" s="270"/>
    </row>
    <row r="278" spans="1:20" s="203" customFormat="1" ht="15.75" hidden="1">
      <c r="A278" s="347">
        <v>13</v>
      </c>
      <c r="B278" s="343" t="s">
        <v>276</v>
      </c>
      <c r="C278" s="344">
        <f t="shared" si="91"/>
        <v>7</v>
      </c>
      <c r="D278" s="344">
        <v>7</v>
      </c>
      <c r="E278" s="344">
        <v>0</v>
      </c>
      <c r="F278" s="241">
        <f t="shared" si="93"/>
        <v>6</v>
      </c>
      <c r="G278" s="344">
        <v>6</v>
      </c>
      <c r="H278" s="344">
        <v>0</v>
      </c>
      <c r="I278" s="239"/>
      <c r="J278" s="239"/>
      <c r="K278" s="344"/>
      <c r="L278" s="279"/>
      <c r="M278" s="344">
        <f t="shared" si="92"/>
        <v>7</v>
      </c>
      <c r="N278" s="344">
        <v>7</v>
      </c>
      <c r="O278" s="344">
        <v>0</v>
      </c>
      <c r="P278" s="230">
        <f t="shared" si="81"/>
        <v>0</v>
      </c>
      <c r="Q278" s="230">
        <f t="shared" si="82"/>
        <v>0</v>
      </c>
      <c r="R278" s="230">
        <f t="shared" si="83"/>
        <v>0</v>
      </c>
      <c r="S278" s="263"/>
      <c r="T278" s="270"/>
    </row>
    <row r="279" spans="1:20" s="206" customFormat="1" ht="27.95" customHeight="1">
      <c r="A279" s="228">
        <v>3</v>
      </c>
      <c r="B279" s="231" t="s">
        <v>277</v>
      </c>
      <c r="C279" s="228">
        <f>SUM(D279:E279)</f>
        <v>86</v>
      </c>
      <c r="D279" s="251">
        <v>82</v>
      </c>
      <c r="E279" s="251">
        <v>4</v>
      </c>
      <c r="F279" s="230">
        <v>74</v>
      </c>
      <c r="G279" s="230">
        <v>70</v>
      </c>
      <c r="H279" s="228"/>
      <c r="I279" s="228"/>
      <c r="J279" s="228"/>
      <c r="K279" s="228"/>
      <c r="L279" s="251">
        <f>SUM(L280:L294)</f>
        <v>4</v>
      </c>
      <c r="M279" s="228">
        <f>SUM(N279:O279)</f>
        <v>85</v>
      </c>
      <c r="N279" s="251">
        <v>81</v>
      </c>
      <c r="O279" s="251">
        <v>4</v>
      </c>
      <c r="P279" s="230">
        <f t="shared" si="81"/>
        <v>-1</v>
      </c>
      <c r="Q279" s="230">
        <f t="shared" si="82"/>
        <v>-1</v>
      </c>
      <c r="R279" s="230">
        <f t="shared" si="83"/>
        <v>0</v>
      </c>
      <c r="S279" s="275"/>
      <c r="T279" s="270"/>
    </row>
    <row r="280" spans="1:20" s="203" customFormat="1" ht="15.75" hidden="1">
      <c r="A280" s="265">
        <v>1</v>
      </c>
      <c r="B280" s="336" t="s">
        <v>252</v>
      </c>
      <c r="C280" s="337">
        <f t="shared" ref="C280:C294" si="94">D280+E280</f>
        <v>1</v>
      </c>
      <c r="D280" s="337">
        <v>1</v>
      </c>
      <c r="E280" s="337"/>
      <c r="F280" s="335">
        <f t="shared" ref="F280:F309" si="95">G280+L280</f>
        <v>1</v>
      </c>
      <c r="G280" s="337">
        <f t="shared" ref="G280:G294" si="96">SUM(H280:K280)</f>
        <v>1</v>
      </c>
      <c r="H280" s="337">
        <v>1</v>
      </c>
      <c r="I280" s="337"/>
      <c r="J280" s="337"/>
      <c r="K280" s="337"/>
      <c r="L280" s="337"/>
      <c r="M280" s="337">
        <f t="shared" ref="M280:M294" si="97">N280+O280</f>
        <v>1</v>
      </c>
      <c r="N280" s="337">
        <v>1</v>
      </c>
      <c r="O280" s="337"/>
      <c r="P280" s="230">
        <f t="shared" si="81"/>
        <v>0</v>
      </c>
      <c r="Q280" s="230">
        <f t="shared" si="82"/>
        <v>0</v>
      </c>
      <c r="R280" s="230">
        <f t="shared" si="83"/>
        <v>0</v>
      </c>
      <c r="S280" s="263"/>
      <c r="T280" s="270"/>
    </row>
    <row r="281" spans="1:20" s="203" customFormat="1" ht="15.75" hidden="1">
      <c r="A281" s="239">
        <v>2</v>
      </c>
      <c r="B281" s="338" t="s">
        <v>253</v>
      </c>
      <c r="C281" s="337">
        <f t="shared" si="94"/>
        <v>4</v>
      </c>
      <c r="D281" s="337">
        <v>4</v>
      </c>
      <c r="E281" s="337"/>
      <c r="F281" s="335">
        <f t="shared" si="95"/>
        <v>4</v>
      </c>
      <c r="G281" s="337">
        <f t="shared" si="96"/>
        <v>4</v>
      </c>
      <c r="H281" s="337">
        <v>4</v>
      </c>
      <c r="I281" s="337"/>
      <c r="J281" s="337"/>
      <c r="K281" s="337"/>
      <c r="L281" s="337"/>
      <c r="M281" s="337">
        <f t="shared" si="97"/>
        <v>4</v>
      </c>
      <c r="N281" s="337">
        <v>4</v>
      </c>
      <c r="O281" s="337"/>
      <c r="P281" s="230">
        <f t="shared" si="81"/>
        <v>0</v>
      </c>
      <c r="Q281" s="230">
        <f t="shared" si="82"/>
        <v>0</v>
      </c>
      <c r="R281" s="230">
        <f t="shared" si="83"/>
        <v>0</v>
      </c>
      <c r="S281" s="263"/>
      <c r="T281" s="270"/>
    </row>
    <row r="282" spans="1:20" s="203" customFormat="1" ht="15.75" hidden="1">
      <c r="A282" s="239">
        <v>3</v>
      </c>
      <c r="B282" s="338" t="s">
        <v>278</v>
      </c>
      <c r="C282" s="337">
        <f t="shared" si="94"/>
        <v>2</v>
      </c>
      <c r="D282" s="337">
        <v>2</v>
      </c>
      <c r="E282" s="337"/>
      <c r="F282" s="335">
        <f t="shared" si="95"/>
        <v>2</v>
      </c>
      <c r="G282" s="337">
        <f t="shared" si="96"/>
        <v>2</v>
      </c>
      <c r="H282" s="337">
        <v>2</v>
      </c>
      <c r="I282" s="337"/>
      <c r="J282" s="337"/>
      <c r="K282" s="337"/>
      <c r="L282" s="337"/>
      <c r="M282" s="337">
        <f t="shared" si="97"/>
        <v>2</v>
      </c>
      <c r="N282" s="337">
        <v>2</v>
      </c>
      <c r="O282" s="337"/>
      <c r="P282" s="230">
        <f t="shared" si="81"/>
        <v>0</v>
      </c>
      <c r="Q282" s="230">
        <f t="shared" si="82"/>
        <v>0</v>
      </c>
      <c r="R282" s="230">
        <f t="shared" si="83"/>
        <v>0</v>
      </c>
      <c r="S282" s="263"/>
      <c r="T282" s="270"/>
    </row>
    <row r="283" spans="1:20" s="203" customFormat="1" ht="15.75" hidden="1">
      <c r="A283" s="239">
        <v>4</v>
      </c>
      <c r="B283" s="338" t="s">
        <v>254</v>
      </c>
      <c r="C283" s="337">
        <f t="shared" si="94"/>
        <v>10</v>
      </c>
      <c r="D283" s="337">
        <v>6</v>
      </c>
      <c r="E283" s="337">
        <v>4</v>
      </c>
      <c r="F283" s="335">
        <f t="shared" si="95"/>
        <v>9</v>
      </c>
      <c r="G283" s="337">
        <f t="shared" si="96"/>
        <v>5</v>
      </c>
      <c r="H283" s="337">
        <v>2</v>
      </c>
      <c r="I283" s="337"/>
      <c r="J283" s="337">
        <v>2</v>
      </c>
      <c r="K283" s="337">
        <v>1</v>
      </c>
      <c r="L283" s="337">
        <v>4</v>
      </c>
      <c r="M283" s="337">
        <f t="shared" si="97"/>
        <v>11</v>
      </c>
      <c r="N283" s="337">
        <v>7</v>
      </c>
      <c r="O283" s="337">
        <v>4</v>
      </c>
      <c r="P283" s="230">
        <f t="shared" si="81"/>
        <v>1</v>
      </c>
      <c r="Q283" s="230">
        <f t="shared" si="82"/>
        <v>1</v>
      </c>
      <c r="R283" s="230">
        <f t="shared" si="83"/>
        <v>0</v>
      </c>
      <c r="S283" s="263"/>
      <c r="T283" s="270"/>
    </row>
    <row r="284" spans="1:20" s="203" customFormat="1" ht="15.75" hidden="1">
      <c r="A284" s="239">
        <v>5</v>
      </c>
      <c r="B284" s="338" t="s">
        <v>279</v>
      </c>
      <c r="C284" s="337">
        <f t="shared" si="94"/>
        <v>6</v>
      </c>
      <c r="D284" s="337">
        <v>6</v>
      </c>
      <c r="E284" s="337"/>
      <c r="F284" s="335">
        <f t="shared" si="95"/>
        <v>6</v>
      </c>
      <c r="G284" s="337">
        <f t="shared" si="96"/>
        <v>6</v>
      </c>
      <c r="H284" s="337">
        <v>3</v>
      </c>
      <c r="I284" s="337"/>
      <c r="J284" s="337">
        <v>3</v>
      </c>
      <c r="K284" s="337"/>
      <c r="L284" s="337"/>
      <c r="M284" s="337">
        <f t="shared" si="97"/>
        <v>6</v>
      </c>
      <c r="N284" s="337">
        <v>6</v>
      </c>
      <c r="O284" s="337"/>
      <c r="P284" s="230">
        <f t="shared" si="81"/>
        <v>0</v>
      </c>
      <c r="Q284" s="230">
        <f t="shared" si="82"/>
        <v>0</v>
      </c>
      <c r="R284" s="230">
        <f t="shared" si="83"/>
        <v>0</v>
      </c>
      <c r="S284" s="263"/>
      <c r="T284" s="270"/>
    </row>
    <row r="285" spans="1:20" s="203" customFormat="1" ht="15.75" hidden="1">
      <c r="A285" s="239">
        <v>6</v>
      </c>
      <c r="B285" s="338" t="s">
        <v>280</v>
      </c>
      <c r="C285" s="337">
        <f t="shared" si="94"/>
        <v>4</v>
      </c>
      <c r="D285" s="337">
        <v>4</v>
      </c>
      <c r="E285" s="337"/>
      <c r="F285" s="335">
        <f t="shared" si="95"/>
        <v>3</v>
      </c>
      <c r="G285" s="337">
        <f t="shared" si="96"/>
        <v>3</v>
      </c>
      <c r="H285" s="337">
        <v>2</v>
      </c>
      <c r="I285" s="337"/>
      <c r="J285" s="337">
        <v>1</v>
      </c>
      <c r="K285" s="337"/>
      <c r="L285" s="337"/>
      <c r="M285" s="337">
        <f t="shared" si="97"/>
        <v>4</v>
      </c>
      <c r="N285" s="337">
        <v>4</v>
      </c>
      <c r="O285" s="337"/>
      <c r="P285" s="230">
        <f t="shared" si="81"/>
        <v>0</v>
      </c>
      <c r="Q285" s="230">
        <f t="shared" si="82"/>
        <v>0</v>
      </c>
      <c r="R285" s="230">
        <f t="shared" si="83"/>
        <v>0</v>
      </c>
      <c r="S285" s="263"/>
      <c r="T285" s="270"/>
    </row>
    <row r="286" spans="1:20" s="203" customFormat="1" ht="15.75" hidden="1">
      <c r="A286" s="239">
        <v>7</v>
      </c>
      <c r="B286" s="338" t="s">
        <v>281</v>
      </c>
      <c r="C286" s="337">
        <f t="shared" si="94"/>
        <v>8</v>
      </c>
      <c r="D286" s="337">
        <v>8</v>
      </c>
      <c r="E286" s="337"/>
      <c r="F286" s="335">
        <f t="shared" si="95"/>
        <v>7</v>
      </c>
      <c r="G286" s="337">
        <f t="shared" si="96"/>
        <v>7</v>
      </c>
      <c r="H286" s="337">
        <v>3</v>
      </c>
      <c r="I286" s="337"/>
      <c r="J286" s="337">
        <v>4</v>
      </c>
      <c r="K286" s="337"/>
      <c r="L286" s="337"/>
      <c r="M286" s="337">
        <f t="shared" si="97"/>
        <v>8</v>
      </c>
      <c r="N286" s="337">
        <v>8</v>
      </c>
      <c r="O286" s="337"/>
      <c r="P286" s="230">
        <f t="shared" si="81"/>
        <v>0</v>
      </c>
      <c r="Q286" s="230">
        <f t="shared" si="82"/>
        <v>0</v>
      </c>
      <c r="R286" s="230">
        <f t="shared" si="83"/>
        <v>0</v>
      </c>
      <c r="S286" s="263"/>
      <c r="T286" s="270"/>
    </row>
    <row r="287" spans="1:20" s="203" customFormat="1" ht="15.75" hidden="1">
      <c r="A287" s="239">
        <v>8</v>
      </c>
      <c r="B287" s="338" t="s">
        <v>282</v>
      </c>
      <c r="C287" s="337">
        <f t="shared" si="94"/>
        <v>7</v>
      </c>
      <c r="D287" s="337">
        <v>7</v>
      </c>
      <c r="E287" s="337"/>
      <c r="F287" s="335">
        <f t="shared" si="95"/>
        <v>6</v>
      </c>
      <c r="G287" s="337">
        <f t="shared" si="96"/>
        <v>6</v>
      </c>
      <c r="H287" s="337">
        <v>3</v>
      </c>
      <c r="I287" s="337"/>
      <c r="J287" s="337">
        <v>3</v>
      </c>
      <c r="K287" s="337"/>
      <c r="L287" s="337"/>
      <c r="M287" s="337">
        <f t="shared" si="97"/>
        <v>8</v>
      </c>
      <c r="N287" s="337">
        <v>8</v>
      </c>
      <c r="O287" s="337"/>
      <c r="P287" s="230">
        <f t="shared" si="81"/>
        <v>1</v>
      </c>
      <c r="Q287" s="230">
        <f t="shared" si="82"/>
        <v>1</v>
      </c>
      <c r="R287" s="230">
        <f t="shared" si="83"/>
        <v>0</v>
      </c>
      <c r="S287" s="263"/>
      <c r="T287" s="270"/>
    </row>
    <row r="288" spans="1:20" s="203" customFormat="1" ht="27.95" hidden="1" customHeight="1">
      <c r="A288" s="239">
        <v>9</v>
      </c>
      <c r="B288" s="338" t="s">
        <v>283</v>
      </c>
      <c r="C288" s="337">
        <f t="shared" si="94"/>
        <v>7</v>
      </c>
      <c r="D288" s="337">
        <v>7</v>
      </c>
      <c r="E288" s="337"/>
      <c r="F288" s="335">
        <f t="shared" si="95"/>
        <v>6</v>
      </c>
      <c r="G288" s="337">
        <f t="shared" si="96"/>
        <v>6</v>
      </c>
      <c r="H288" s="337">
        <v>3</v>
      </c>
      <c r="I288" s="337"/>
      <c r="J288" s="337">
        <v>3</v>
      </c>
      <c r="K288" s="337"/>
      <c r="L288" s="337"/>
      <c r="M288" s="337">
        <f t="shared" si="97"/>
        <v>6</v>
      </c>
      <c r="N288" s="337">
        <v>6</v>
      </c>
      <c r="O288" s="337"/>
      <c r="P288" s="230">
        <f t="shared" si="81"/>
        <v>-1</v>
      </c>
      <c r="Q288" s="230">
        <f t="shared" si="82"/>
        <v>-1</v>
      </c>
      <c r="R288" s="230">
        <f t="shared" si="83"/>
        <v>0</v>
      </c>
      <c r="S288" s="263"/>
      <c r="T288" s="270"/>
    </row>
    <row r="289" spans="1:20" s="203" customFormat="1" ht="15.75" hidden="1">
      <c r="A289" s="239">
        <v>10</v>
      </c>
      <c r="B289" s="338" t="s">
        <v>284</v>
      </c>
      <c r="C289" s="337">
        <f t="shared" si="94"/>
        <v>4</v>
      </c>
      <c r="D289" s="337">
        <v>4</v>
      </c>
      <c r="E289" s="337"/>
      <c r="F289" s="335">
        <f t="shared" si="95"/>
        <v>3</v>
      </c>
      <c r="G289" s="337">
        <f t="shared" si="96"/>
        <v>3</v>
      </c>
      <c r="H289" s="337">
        <v>1</v>
      </c>
      <c r="I289" s="337"/>
      <c r="J289" s="337">
        <v>2</v>
      </c>
      <c r="K289" s="337"/>
      <c r="L289" s="337"/>
      <c r="M289" s="337">
        <f t="shared" si="97"/>
        <v>4</v>
      </c>
      <c r="N289" s="337">
        <v>4</v>
      </c>
      <c r="O289" s="337"/>
      <c r="P289" s="230">
        <f t="shared" si="81"/>
        <v>0</v>
      </c>
      <c r="Q289" s="230">
        <f t="shared" si="82"/>
        <v>0</v>
      </c>
      <c r="R289" s="230">
        <f t="shared" si="83"/>
        <v>0</v>
      </c>
      <c r="S289" s="263"/>
      <c r="T289" s="270"/>
    </row>
    <row r="290" spans="1:20" s="203" customFormat="1" ht="15.75" hidden="1">
      <c r="A290" s="239">
        <v>11</v>
      </c>
      <c r="B290" s="338" t="s">
        <v>285</v>
      </c>
      <c r="C290" s="337">
        <f t="shared" si="94"/>
        <v>2</v>
      </c>
      <c r="D290" s="337">
        <v>2</v>
      </c>
      <c r="E290" s="337"/>
      <c r="F290" s="335">
        <f t="shared" si="95"/>
        <v>1</v>
      </c>
      <c r="G290" s="337">
        <f t="shared" si="96"/>
        <v>1</v>
      </c>
      <c r="H290" s="337">
        <v>1</v>
      </c>
      <c r="I290" s="337"/>
      <c r="J290" s="337"/>
      <c r="K290" s="337"/>
      <c r="L290" s="337"/>
      <c r="M290" s="337">
        <f t="shared" si="97"/>
        <v>2</v>
      </c>
      <c r="N290" s="337">
        <v>2</v>
      </c>
      <c r="O290" s="337"/>
      <c r="P290" s="230">
        <f t="shared" si="81"/>
        <v>0</v>
      </c>
      <c r="Q290" s="230">
        <f t="shared" si="82"/>
        <v>0</v>
      </c>
      <c r="R290" s="230">
        <f t="shared" si="83"/>
        <v>0</v>
      </c>
      <c r="S290" s="263"/>
      <c r="T290" s="270"/>
    </row>
    <row r="291" spans="1:20" s="203" customFormat="1" ht="15.75" hidden="1">
      <c r="A291" s="239">
        <v>12</v>
      </c>
      <c r="B291" s="338" t="s">
        <v>286</v>
      </c>
      <c r="C291" s="337">
        <f t="shared" si="94"/>
        <v>10</v>
      </c>
      <c r="D291" s="337">
        <v>10</v>
      </c>
      <c r="E291" s="337"/>
      <c r="F291" s="335">
        <f t="shared" si="95"/>
        <v>10</v>
      </c>
      <c r="G291" s="337">
        <f t="shared" si="96"/>
        <v>10</v>
      </c>
      <c r="H291" s="337">
        <v>3</v>
      </c>
      <c r="I291" s="337"/>
      <c r="J291" s="337">
        <v>7</v>
      </c>
      <c r="K291" s="337"/>
      <c r="L291" s="337"/>
      <c r="M291" s="337">
        <f t="shared" si="97"/>
        <v>10</v>
      </c>
      <c r="N291" s="337">
        <v>10</v>
      </c>
      <c r="O291" s="337"/>
      <c r="P291" s="230">
        <f t="shared" si="81"/>
        <v>0</v>
      </c>
      <c r="Q291" s="230">
        <f t="shared" si="82"/>
        <v>0</v>
      </c>
      <c r="R291" s="230">
        <f t="shared" si="83"/>
        <v>0</v>
      </c>
      <c r="S291" s="263"/>
      <c r="T291" s="270"/>
    </row>
    <row r="292" spans="1:20" s="203" customFormat="1" ht="15.75" hidden="1">
      <c r="A292" s="239">
        <v>13</v>
      </c>
      <c r="B292" s="338" t="s">
        <v>263</v>
      </c>
      <c r="C292" s="337">
        <f t="shared" si="94"/>
        <v>5</v>
      </c>
      <c r="D292" s="337">
        <v>5</v>
      </c>
      <c r="E292" s="337"/>
      <c r="F292" s="335">
        <f t="shared" si="95"/>
        <v>3</v>
      </c>
      <c r="G292" s="337">
        <f t="shared" si="96"/>
        <v>3</v>
      </c>
      <c r="H292" s="337">
        <v>1</v>
      </c>
      <c r="I292" s="337"/>
      <c r="J292" s="337">
        <v>2</v>
      </c>
      <c r="K292" s="337"/>
      <c r="L292" s="337"/>
      <c r="M292" s="337">
        <f t="shared" si="97"/>
        <v>5</v>
      </c>
      <c r="N292" s="337">
        <v>5</v>
      </c>
      <c r="O292" s="337"/>
      <c r="P292" s="230">
        <f t="shared" si="81"/>
        <v>0</v>
      </c>
      <c r="Q292" s="230">
        <f t="shared" si="82"/>
        <v>0</v>
      </c>
      <c r="R292" s="230">
        <f t="shared" si="83"/>
        <v>0</v>
      </c>
      <c r="S292" s="263"/>
      <c r="T292" s="270"/>
    </row>
    <row r="293" spans="1:20" s="203" customFormat="1" ht="15.75" hidden="1">
      <c r="A293" s="239">
        <v>14</v>
      </c>
      <c r="B293" s="338" t="s">
        <v>287</v>
      </c>
      <c r="C293" s="337">
        <f t="shared" si="94"/>
        <v>8</v>
      </c>
      <c r="D293" s="337">
        <v>8</v>
      </c>
      <c r="E293" s="337"/>
      <c r="F293" s="335">
        <f t="shared" si="95"/>
        <v>6</v>
      </c>
      <c r="G293" s="337">
        <f t="shared" si="96"/>
        <v>6</v>
      </c>
      <c r="H293" s="337">
        <v>2</v>
      </c>
      <c r="I293" s="337"/>
      <c r="J293" s="337">
        <v>4</v>
      </c>
      <c r="K293" s="337"/>
      <c r="L293" s="337"/>
      <c r="M293" s="337">
        <f t="shared" si="97"/>
        <v>7</v>
      </c>
      <c r="N293" s="337">
        <v>7</v>
      </c>
      <c r="O293" s="337"/>
      <c r="P293" s="230">
        <f t="shared" si="81"/>
        <v>-1</v>
      </c>
      <c r="Q293" s="230">
        <f t="shared" si="82"/>
        <v>-1</v>
      </c>
      <c r="R293" s="230">
        <f t="shared" si="83"/>
        <v>0</v>
      </c>
      <c r="S293" s="263"/>
      <c r="T293" s="270"/>
    </row>
    <row r="294" spans="1:20" s="203" customFormat="1" ht="24.95" hidden="1" customHeight="1">
      <c r="A294" s="239">
        <v>15</v>
      </c>
      <c r="B294" s="338" t="s">
        <v>288</v>
      </c>
      <c r="C294" s="337">
        <f t="shared" si="94"/>
        <v>8</v>
      </c>
      <c r="D294" s="337">
        <v>8</v>
      </c>
      <c r="E294" s="337"/>
      <c r="F294" s="335">
        <f t="shared" si="95"/>
        <v>7</v>
      </c>
      <c r="G294" s="337">
        <f t="shared" si="96"/>
        <v>7</v>
      </c>
      <c r="H294" s="337">
        <v>2</v>
      </c>
      <c r="I294" s="337"/>
      <c r="J294" s="337">
        <v>5</v>
      </c>
      <c r="K294" s="337"/>
      <c r="L294" s="337"/>
      <c r="M294" s="337">
        <f t="shared" si="97"/>
        <v>8</v>
      </c>
      <c r="N294" s="337">
        <v>8</v>
      </c>
      <c r="O294" s="337"/>
      <c r="P294" s="230">
        <f t="shared" si="81"/>
        <v>0</v>
      </c>
      <c r="Q294" s="230">
        <f t="shared" si="82"/>
        <v>0</v>
      </c>
      <c r="R294" s="230">
        <f t="shared" si="83"/>
        <v>0</v>
      </c>
      <c r="S294" s="263"/>
      <c r="T294" s="270"/>
    </row>
    <row r="295" spans="1:20" s="206" customFormat="1" ht="26.25" customHeight="1">
      <c r="A295" s="348">
        <v>4</v>
      </c>
      <c r="B295" s="349" t="s">
        <v>289</v>
      </c>
      <c r="C295" s="291">
        <f>SUM(D295:E295)</f>
        <v>91</v>
      </c>
      <c r="D295" s="328">
        <f>SUM(D296:D309)</f>
        <v>88</v>
      </c>
      <c r="E295" s="328">
        <f t="shared" ref="E295:O295" si="98">SUM(E296:E309)</f>
        <v>3</v>
      </c>
      <c r="F295" s="328">
        <f t="shared" si="98"/>
        <v>87</v>
      </c>
      <c r="G295" s="328">
        <f t="shared" si="98"/>
        <v>84</v>
      </c>
      <c r="H295" s="328">
        <f t="shared" si="98"/>
        <v>36</v>
      </c>
      <c r="I295" s="328">
        <f t="shared" si="98"/>
        <v>45</v>
      </c>
      <c r="J295" s="328">
        <f t="shared" si="98"/>
        <v>0</v>
      </c>
      <c r="K295" s="328">
        <f t="shared" si="98"/>
        <v>3</v>
      </c>
      <c r="L295" s="328">
        <f t="shared" si="98"/>
        <v>3</v>
      </c>
      <c r="M295" s="328">
        <v>90</v>
      </c>
      <c r="N295" s="328">
        <v>87</v>
      </c>
      <c r="O295" s="328">
        <f t="shared" si="98"/>
        <v>3</v>
      </c>
      <c r="P295" s="230">
        <f t="shared" si="81"/>
        <v>-1</v>
      </c>
      <c r="Q295" s="230">
        <f t="shared" si="82"/>
        <v>-1</v>
      </c>
      <c r="R295" s="230">
        <f t="shared" si="83"/>
        <v>0</v>
      </c>
      <c r="S295" s="275"/>
      <c r="T295" s="270"/>
    </row>
    <row r="296" spans="1:20" s="206" customFormat="1" ht="22.5" hidden="1" customHeight="1">
      <c r="A296" s="350"/>
      <c r="B296" s="351" t="s">
        <v>252</v>
      </c>
      <c r="C296" s="352">
        <f t="shared" ref="C296:C310" si="99">SUM(D296:E296)</f>
        <v>3</v>
      </c>
      <c r="D296" s="352">
        <v>3</v>
      </c>
      <c r="E296" s="352">
        <v>0</v>
      </c>
      <c r="F296" s="352">
        <f t="shared" si="95"/>
        <v>3</v>
      </c>
      <c r="G296" s="352">
        <f t="shared" ref="G296:G309" si="100">H296+I296+J296+K296</f>
        <v>3</v>
      </c>
      <c r="H296" s="352">
        <v>3</v>
      </c>
      <c r="I296" s="352">
        <v>0</v>
      </c>
      <c r="J296" s="352">
        <v>0</v>
      </c>
      <c r="K296" s="352"/>
      <c r="L296" s="352">
        <v>0</v>
      </c>
      <c r="M296" s="352">
        <f t="shared" ref="M296:M309" si="101">N296+O296</f>
        <v>3</v>
      </c>
      <c r="N296" s="352">
        <v>3</v>
      </c>
      <c r="O296" s="352"/>
      <c r="P296" s="230"/>
      <c r="Q296" s="230"/>
      <c r="R296" s="230"/>
      <c r="S296" s="275"/>
      <c r="T296" s="270"/>
    </row>
    <row r="297" spans="1:20" s="203" customFormat="1" ht="16.5" hidden="1">
      <c r="A297" s="353">
        <v>1</v>
      </c>
      <c r="B297" s="354" t="s">
        <v>253</v>
      </c>
      <c r="C297" s="352">
        <f t="shared" si="99"/>
        <v>3</v>
      </c>
      <c r="D297" s="352">
        <v>3</v>
      </c>
      <c r="E297" s="352">
        <v>0</v>
      </c>
      <c r="F297" s="352">
        <f t="shared" si="95"/>
        <v>3</v>
      </c>
      <c r="G297" s="352">
        <f t="shared" si="100"/>
        <v>3</v>
      </c>
      <c r="H297" s="352">
        <v>3</v>
      </c>
      <c r="I297" s="352">
        <v>0</v>
      </c>
      <c r="J297" s="352">
        <v>0</v>
      </c>
      <c r="K297" s="352"/>
      <c r="L297" s="352">
        <v>0</v>
      </c>
      <c r="M297" s="352">
        <f t="shared" si="101"/>
        <v>3</v>
      </c>
      <c r="N297" s="352">
        <v>3</v>
      </c>
      <c r="O297" s="352"/>
      <c r="P297" s="230">
        <f t="shared" si="81"/>
        <v>0</v>
      </c>
      <c r="Q297" s="230">
        <f t="shared" si="82"/>
        <v>0</v>
      </c>
      <c r="R297" s="230">
        <f t="shared" si="83"/>
        <v>0</v>
      </c>
      <c r="S297" s="263"/>
      <c r="T297" s="270"/>
    </row>
    <row r="298" spans="1:20" s="203" customFormat="1" ht="16.5" hidden="1">
      <c r="A298" s="355">
        <v>2</v>
      </c>
      <c r="B298" s="356" t="s">
        <v>290</v>
      </c>
      <c r="C298" s="352">
        <f t="shared" si="99"/>
        <v>15</v>
      </c>
      <c r="D298" s="323">
        <v>12</v>
      </c>
      <c r="E298" s="352">
        <v>3</v>
      </c>
      <c r="F298" s="352">
        <f t="shared" si="95"/>
        <v>14</v>
      </c>
      <c r="G298" s="352">
        <f t="shared" si="100"/>
        <v>11</v>
      </c>
      <c r="H298" s="352">
        <v>3</v>
      </c>
      <c r="I298" s="352">
        <v>5</v>
      </c>
      <c r="J298" s="352">
        <v>0</v>
      </c>
      <c r="K298" s="352">
        <v>3</v>
      </c>
      <c r="L298" s="352">
        <v>3</v>
      </c>
      <c r="M298" s="352">
        <f t="shared" si="101"/>
        <v>15</v>
      </c>
      <c r="N298" s="323">
        <v>12</v>
      </c>
      <c r="O298" s="352">
        <v>3</v>
      </c>
      <c r="P298" s="230">
        <f t="shared" si="81"/>
        <v>0</v>
      </c>
      <c r="Q298" s="230">
        <f t="shared" si="82"/>
        <v>0</v>
      </c>
      <c r="R298" s="230">
        <f t="shared" si="83"/>
        <v>0</v>
      </c>
      <c r="S298" s="263"/>
      <c r="T298" s="270"/>
    </row>
    <row r="299" spans="1:20" s="203" customFormat="1" ht="16.5" hidden="1">
      <c r="A299" s="355">
        <v>3</v>
      </c>
      <c r="B299" s="357" t="s">
        <v>255</v>
      </c>
      <c r="C299" s="352">
        <f t="shared" si="99"/>
        <v>6</v>
      </c>
      <c r="D299" s="323">
        <v>6</v>
      </c>
      <c r="E299" s="352">
        <v>0</v>
      </c>
      <c r="F299" s="352">
        <f t="shared" si="95"/>
        <v>6</v>
      </c>
      <c r="G299" s="352">
        <f t="shared" si="100"/>
        <v>6</v>
      </c>
      <c r="H299" s="352">
        <v>2</v>
      </c>
      <c r="I299" s="352">
        <v>4</v>
      </c>
      <c r="J299" s="352">
        <v>0</v>
      </c>
      <c r="K299" s="352"/>
      <c r="L299" s="352">
        <v>0</v>
      </c>
      <c r="M299" s="352">
        <f t="shared" si="101"/>
        <v>6</v>
      </c>
      <c r="N299" s="323">
        <v>6</v>
      </c>
      <c r="O299" s="352"/>
      <c r="P299" s="230">
        <f t="shared" si="81"/>
        <v>0</v>
      </c>
      <c r="Q299" s="230">
        <f t="shared" si="82"/>
        <v>0</v>
      </c>
      <c r="R299" s="230">
        <f t="shared" si="83"/>
        <v>0</v>
      </c>
      <c r="S299" s="263"/>
      <c r="T299" s="270"/>
    </row>
    <row r="300" spans="1:20" s="203" customFormat="1" ht="16.5" hidden="1">
      <c r="A300" s="355">
        <v>4</v>
      </c>
      <c r="B300" s="356" t="s">
        <v>291</v>
      </c>
      <c r="C300" s="352">
        <f t="shared" si="99"/>
        <v>4</v>
      </c>
      <c r="D300" s="323">
        <v>4</v>
      </c>
      <c r="E300" s="352">
        <v>0</v>
      </c>
      <c r="F300" s="352">
        <f t="shared" si="95"/>
        <v>4</v>
      </c>
      <c r="G300" s="352">
        <f t="shared" si="100"/>
        <v>4</v>
      </c>
      <c r="H300" s="352">
        <v>2</v>
      </c>
      <c r="I300" s="352">
        <v>2</v>
      </c>
      <c r="J300" s="352">
        <v>0</v>
      </c>
      <c r="K300" s="352"/>
      <c r="L300" s="352">
        <v>0</v>
      </c>
      <c r="M300" s="352">
        <f t="shared" si="101"/>
        <v>4</v>
      </c>
      <c r="N300" s="323">
        <v>4</v>
      </c>
      <c r="O300" s="352"/>
      <c r="P300" s="230">
        <f t="shared" si="81"/>
        <v>0</v>
      </c>
      <c r="Q300" s="230">
        <f t="shared" si="82"/>
        <v>0</v>
      </c>
      <c r="R300" s="230">
        <f t="shared" si="83"/>
        <v>0</v>
      </c>
      <c r="S300" s="263"/>
      <c r="T300" s="270"/>
    </row>
    <row r="301" spans="1:20" s="203" customFormat="1" ht="11.1" hidden="1" customHeight="1">
      <c r="A301" s="355">
        <v>5</v>
      </c>
      <c r="B301" s="356" t="s">
        <v>270</v>
      </c>
      <c r="C301" s="352">
        <f t="shared" si="99"/>
        <v>9</v>
      </c>
      <c r="D301" s="323">
        <v>9</v>
      </c>
      <c r="E301" s="352">
        <v>0</v>
      </c>
      <c r="F301" s="352">
        <f t="shared" si="95"/>
        <v>8</v>
      </c>
      <c r="G301" s="352">
        <f t="shared" si="100"/>
        <v>8</v>
      </c>
      <c r="H301" s="352">
        <v>3</v>
      </c>
      <c r="I301" s="352">
        <v>5</v>
      </c>
      <c r="J301" s="352">
        <v>0</v>
      </c>
      <c r="K301" s="352"/>
      <c r="L301" s="352">
        <v>0</v>
      </c>
      <c r="M301" s="352">
        <f t="shared" si="101"/>
        <v>9</v>
      </c>
      <c r="N301" s="323">
        <v>9</v>
      </c>
      <c r="O301" s="352"/>
      <c r="P301" s="230">
        <f t="shared" si="81"/>
        <v>0</v>
      </c>
      <c r="Q301" s="230">
        <f t="shared" si="82"/>
        <v>0</v>
      </c>
      <c r="R301" s="230">
        <f t="shared" si="83"/>
        <v>0</v>
      </c>
      <c r="S301" s="263"/>
      <c r="T301" s="270"/>
    </row>
    <row r="302" spans="1:20" s="203" customFormat="1" ht="16.5" hidden="1">
      <c r="A302" s="355">
        <v>6</v>
      </c>
      <c r="B302" s="356" t="s">
        <v>292</v>
      </c>
      <c r="C302" s="352">
        <f t="shared" si="99"/>
        <v>9</v>
      </c>
      <c r="D302" s="323">
        <v>9</v>
      </c>
      <c r="E302" s="352">
        <v>0</v>
      </c>
      <c r="F302" s="352">
        <f t="shared" si="95"/>
        <v>9</v>
      </c>
      <c r="G302" s="352">
        <f t="shared" si="100"/>
        <v>9</v>
      </c>
      <c r="H302" s="352">
        <v>4</v>
      </c>
      <c r="I302" s="352">
        <v>5</v>
      </c>
      <c r="J302" s="352">
        <v>0</v>
      </c>
      <c r="K302" s="352"/>
      <c r="L302" s="352">
        <v>0</v>
      </c>
      <c r="M302" s="352">
        <f t="shared" si="101"/>
        <v>9</v>
      </c>
      <c r="N302" s="323">
        <v>9</v>
      </c>
      <c r="O302" s="352"/>
      <c r="P302" s="230">
        <f t="shared" si="81"/>
        <v>0</v>
      </c>
      <c r="Q302" s="230">
        <f t="shared" si="82"/>
        <v>0</v>
      </c>
      <c r="R302" s="230">
        <f t="shared" si="83"/>
        <v>0</v>
      </c>
      <c r="S302" s="263"/>
      <c r="T302" s="270"/>
    </row>
    <row r="303" spans="1:20" s="203" customFormat="1" ht="16.5" hidden="1">
      <c r="A303" s="355">
        <v>7</v>
      </c>
      <c r="B303" s="356" t="s">
        <v>293</v>
      </c>
      <c r="C303" s="352">
        <f t="shared" si="99"/>
        <v>6</v>
      </c>
      <c r="D303" s="323">
        <v>6</v>
      </c>
      <c r="E303" s="352">
        <v>0</v>
      </c>
      <c r="F303" s="352">
        <f t="shared" si="95"/>
        <v>6</v>
      </c>
      <c r="G303" s="352">
        <f t="shared" si="100"/>
        <v>6</v>
      </c>
      <c r="H303" s="352">
        <v>2</v>
      </c>
      <c r="I303" s="352">
        <v>4</v>
      </c>
      <c r="J303" s="352">
        <v>0</v>
      </c>
      <c r="K303" s="352"/>
      <c r="L303" s="352">
        <v>0</v>
      </c>
      <c r="M303" s="352">
        <f t="shared" si="101"/>
        <v>6</v>
      </c>
      <c r="N303" s="323">
        <v>6</v>
      </c>
      <c r="O303" s="352"/>
      <c r="P303" s="230">
        <f t="shared" si="81"/>
        <v>0</v>
      </c>
      <c r="Q303" s="230">
        <f t="shared" si="82"/>
        <v>0</v>
      </c>
      <c r="R303" s="230">
        <f t="shared" si="83"/>
        <v>0</v>
      </c>
      <c r="S303" s="263"/>
      <c r="T303" s="270"/>
    </row>
    <row r="304" spans="1:20" s="203" customFormat="1" ht="16.5" hidden="1">
      <c r="A304" s="355">
        <v>8</v>
      </c>
      <c r="B304" s="356" t="s">
        <v>294</v>
      </c>
      <c r="C304" s="352">
        <f t="shared" si="99"/>
        <v>4</v>
      </c>
      <c r="D304" s="323">
        <v>4</v>
      </c>
      <c r="E304" s="352">
        <v>0</v>
      </c>
      <c r="F304" s="352">
        <f t="shared" si="95"/>
        <v>4</v>
      </c>
      <c r="G304" s="352">
        <f t="shared" si="100"/>
        <v>4</v>
      </c>
      <c r="H304" s="352">
        <v>2</v>
      </c>
      <c r="I304" s="352">
        <v>2</v>
      </c>
      <c r="J304" s="352">
        <v>0</v>
      </c>
      <c r="K304" s="352"/>
      <c r="L304" s="352">
        <v>0</v>
      </c>
      <c r="M304" s="352">
        <f t="shared" si="101"/>
        <v>4</v>
      </c>
      <c r="N304" s="323">
        <v>4</v>
      </c>
      <c r="O304" s="352"/>
      <c r="P304" s="230">
        <f t="shared" si="81"/>
        <v>0</v>
      </c>
      <c r="Q304" s="230">
        <f t="shared" si="82"/>
        <v>0</v>
      </c>
      <c r="R304" s="230">
        <f t="shared" si="83"/>
        <v>0</v>
      </c>
      <c r="S304" s="263"/>
      <c r="T304" s="270"/>
    </row>
    <row r="305" spans="1:20" s="203" customFormat="1" ht="16.5" hidden="1">
      <c r="A305" s="355">
        <v>9</v>
      </c>
      <c r="B305" s="356" t="s">
        <v>261</v>
      </c>
      <c r="C305" s="352">
        <f t="shared" si="99"/>
        <v>2</v>
      </c>
      <c r="D305" s="323">
        <v>2</v>
      </c>
      <c r="E305" s="352">
        <v>0</v>
      </c>
      <c r="F305" s="352">
        <f t="shared" si="95"/>
        <v>2</v>
      </c>
      <c r="G305" s="352">
        <f t="shared" si="100"/>
        <v>2</v>
      </c>
      <c r="H305" s="352">
        <v>1</v>
      </c>
      <c r="I305" s="352">
        <v>1</v>
      </c>
      <c r="J305" s="352">
        <v>0</v>
      </c>
      <c r="K305" s="352"/>
      <c r="L305" s="352">
        <v>0</v>
      </c>
      <c r="M305" s="352">
        <f t="shared" si="101"/>
        <v>2</v>
      </c>
      <c r="N305" s="323">
        <v>2</v>
      </c>
      <c r="O305" s="352"/>
      <c r="P305" s="230">
        <f t="shared" si="81"/>
        <v>0</v>
      </c>
      <c r="Q305" s="230">
        <f t="shared" si="82"/>
        <v>0</v>
      </c>
      <c r="R305" s="230">
        <f t="shared" si="83"/>
        <v>0</v>
      </c>
      <c r="S305" s="263"/>
      <c r="T305" s="270"/>
    </row>
    <row r="306" spans="1:20" s="203" customFormat="1" ht="16.5" hidden="1">
      <c r="A306" s="355">
        <v>10</v>
      </c>
      <c r="B306" s="358" t="s">
        <v>295</v>
      </c>
      <c r="C306" s="352">
        <f t="shared" si="99"/>
        <v>10</v>
      </c>
      <c r="D306" s="323">
        <v>10</v>
      </c>
      <c r="E306" s="352">
        <v>0</v>
      </c>
      <c r="F306" s="352">
        <f t="shared" si="95"/>
        <v>10</v>
      </c>
      <c r="G306" s="352">
        <f t="shared" si="100"/>
        <v>10</v>
      </c>
      <c r="H306" s="352">
        <v>3</v>
      </c>
      <c r="I306" s="352">
        <v>7</v>
      </c>
      <c r="J306" s="352">
        <v>0</v>
      </c>
      <c r="K306" s="352"/>
      <c r="L306" s="352">
        <v>0</v>
      </c>
      <c r="M306" s="352">
        <f t="shared" si="101"/>
        <v>10</v>
      </c>
      <c r="N306" s="323">
        <v>10</v>
      </c>
      <c r="O306" s="352"/>
      <c r="P306" s="230">
        <f t="shared" si="81"/>
        <v>0</v>
      </c>
      <c r="Q306" s="230">
        <f t="shared" si="82"/>
        <v>0</v>
      </c>
      <c r="R306" s="230">
        <f t="shared" si="83"/>
        <v>0</v>
      </c>
      <c r="S306" s="263"/>
      <c r="T306" s="270"/>
    </row>
    <row r="307" spans="1:20" s="203" customFormat="1" ht="16.5" hidden="1">
      <c r="A307" s="355">
        <v>11</v>
      </c>
      <c r="B307" s="356" t="s">
        <v>296</v>
      </c>
      <c r="C307" s="352">
        <f t="shared" si="99"/>
        <v>5</v>
      </c>
      <c r="D307" s="323">
        <v>5</v>
      </c>
      <c r="E307" s="352">
        <v>0</v>
      </c>
      <c r="F307" s="352">
        <f t="shared" si="95"/>
        <v>5</v>
      </c>
      <c r="G307" s="352">
        <f t="shared" si="100"/>
        <v>5</v>
      </c>
      <c r="H307" s="352">
        <v>3</v>
      </c>
      <c r="I307" s="352">
        <v>2</v>
      </c>
      <c r="J307" s="352">
        <v>0</v>
      </c>
      <c r="K307" s="352"/>
      <c r="L307" s="352">
        <v>0</v>
      </c>
      <c r="M307" s="352">
        <f t="shared" si="101"/>
        <v>5</v>
      </c>
      <c r="N307" s="323">
        <v>5</v>
      </c>
      <c r="O307" s="352"/>
      <c r="P307" s="230">
        <f t="shared" si="81"/>
        <v>0</v>
      </c>
      <c r="Q307" s="230">
        <f t="shared" si="82"/>
        <v>0</v>
      </c>
      <c r="R307" s="230">
        <f t="shared" si="83"/>
        <v>0</v>
      </c>
      <c r="S307" s="263"/>
      <c r="T307" s="270"/>
    </row>
    <row r="308" spans="1:20" s="203" customFormat="1" ht="16.5" hidden="1">
      <c r="A308" s="355">
        <v>12</v>
      </c>
      <c r="B308" s="356" t="s">
        <v>275</v>
      </c>
      <c r="C308" s="352">
        <f t="shared" si="99"/>
        <v>6</v>
      </c>
      <c r="D308" s="323">
        <v>6</v>
      </c>
      <c r="E308" s="352">
        <v>0</v>
      </c>
      <c r="F308" s="352">
        <f t="shared" si="95"/>
        <v>4</v>
      </c>
      <c r="G308" s="352">
        <f t="shared" si="100"/>
        <v>4</v>
      </c>
      <c r="H308" s="352">
        <v>2</v>
      </c>
      <c r="I308" s="352">
        <v>2</v>
      </c>
      <c r="J308" s="352">
        <v>0</v>
      </c>
      <c r="K308" s="352"/>
      <c r="L308" s="352">
        <v>0</v>
      </c>
      <c r="M308" s="352">
        <f t="shared" si="101"/>
        <v>6</v>
      </c>
      <c r="N308" s="323">
        <v>6</v>
      </c>
      <c r="O308" s="352"/>
      <c r="P308" s="230">
        <f t="shared" si="81"/>
        <v>0</v>
      </c>
      <c r="Q308" s="230">
        <f t="shared" si="82"/>
        <v>0</v>
      </c>
      <c r="R308" s="230">
        <f t="shared" si="83"/>
        <v>0</v>
      </c>
      <c r="S308" s="263"/>
      <c r="T308" s="270"/>
    </row>
    <row r="309" spans="1:20" s="203" customFormat="1" ht="17.100000000000001" hidden="1" customHeight="1">
      <c r="A309" s="359">
        <v>13</v>
      </c>
      <c r="B309" s="356" t="s">
        <v>297</v>
      </c>
      <c r="C309" s="352">
        <f t="shared" si="99"/>
        <v>9</v>
      </c>
      <c r="D309" s="323">
        <v>9</v>
      </c>
      <c r="E309" s="352">
        <v>0</v>
      </c>
      <c r="F309" s="352">
        <f t="shared" si="95"/>
        <v>9</v>
      </c>
      <c r="G309" s="352">
        <f t="shared" si="100"/>
        <v>9</v>
      </c>
      <c r="H309" s="352">
        <v>3</v>
      </c>
      <c r="I309" s="352">
        <v>6</v>
      </c>
      <c r="J309" s="352">
        <v>0</v>
      </c>
      <c r="K309" s="352"/>
      <c r="L309" s="352">
        <v>0</v>
      </c>
      <c r="M309" s="352">
        <f t="shared" si="101"/>
        <v>9</v>
      </c>
      <c r="N309" s="323">
        <v>9</v>
      </c>
      <c r="O309" s="352"/>
      <c r="P309" s="230">
        <f t="shared" si="81"/>
        <v>0</v>
      </c>
      <c r="Q309" s="230">
        <f t="shared" si="82"/>
        <v>0</v>
      </c>
      <c r="R309" s="230">
        <f t="shared" si="83"/>
        <v>0</v>
      </c>
      <c r="S309" s="263"/>
      <c r="T309" s="270"/>
    </row>
    <row r="310" spans="1:20" s="206" customFormat="1" ht="27" customHeight="1">
      <c r="A310" s="360">
        <v>5</v>
      </c>
      <c r="B310" s="361" t="s">
        <v>298</v>
      </c>
      <c r="C310" s="228">
        <f t="shared" si="99"/>
        <v>88</v>
      </c>
      <c r="D310" s="251">
        <v>85</v>
      </c>
      <c r="E310" s="251">
        <v>3</v>
      </c>
      <c r="F310" s="362">
        <v>83</v>
      </c>
      <c r="G310" s="230">
        <v>80</v>
      </c>
      <c r="H310" s="228">
        <v>33</v>
      </c>
      <c r="I310" s="228">
        <v>42</v>
      </c>
      <c r="J310" s="228">
        <f>SUM(J311:J323)</f>
        <v>4</v>
      </c>
      <c r="K310" s="228"/>
      <c r="L310" s="251">
        <f>SUM(L311:L323)</f>
        <v>3</v>
      </c>
      <c r="M310" s="228">
        <f>SUM(N310:O310)</f>
        <v>86</v>
      </c>
      <c r="N310" s="251">
        <v>83</v>
      </c>
      <c r="O310" s="251">
        <v>3</v>
      </c>
      <c r="P310" s="230">
        <f t="shared" si="81"/>
        <v>-2</v>
      </c>
      <c r="Q310" s="230">
        <f t="shared" si="82"/>
        <v>-2</v>
      </c>
      <c r="R310" s="230">
        <f t="shared" si="83"/>
        <v>0</v>
      </c>
      <c r="S310" s="275"/>
      <c r="T310" s="270"/>
    </row>
    <row r="311" spans="1:20" s="203" customFormat="1" ht="21.75" hidden="1" customHeight="1">
      <c r="A311" s="72">
        <v>1</v>
      </c>
      <c r="B311" s="240" t="s">
        <v>299</v>
      </c>
      <c r="C311" s="339">
        <f t="shared" ref="C311:C321" si="102">D311+E311</f>
        <v>6</v>
      </c>
      <c r="D311" s="339">
        <v>6</v>
      </c>
      <c r="E311" s="339">
        <v>0</v>
      </c>
      <c r="F311" s="339">
        <f>G311+L311</f>
        <v>6</v>
      </c>
      <c r="G311" s="339">
        <f>H311+I311+J311+K311</f>
        <v>6</v>
      </c>
      <c r="H311" s="339">
        <v>6</v>
      </c>
      <c r="I311" s="339">
        <v>0</v>
      </c>
      <c r="J311" s="339"/>
      <c r="K311" s="339">
        <v>0</v>
      </c>
      <c r="L311" s="339">
        <v>0</v>
      </c>
      <c r="M311" s="339">
        <f>N311+O311</f>
        <v>6</v>
      </c>
      <c r="N311" s="339">
        <v>6</v>
      </c>
      <c r="O311" s="339">
        <v>0</v>
      </c>
      <c r="P311" s="230">
        <f t="shared" si="81"/>
        <v>0</v>
      </c>
      <c r="Q311" s="230">
        <f t="shared" si="82"/>
        <v>0</v>
      </c>
      <c r="R311" s="230">
        <f t="shared" si="83"/>
        <v>0</v>
      </c>
      <c r="S311" s="263"/>
      <c r="T311" s="270"/>
    </row>
    <row r="312" spans="1:20" s="203" customFormat="1" ht="21.75" hidden="1" customHeight="1">
      <c r="A312" s="72">
        <v>2</v>
      </c>
      <c r="B312" s="240" t="s">
        <v>300</v>
      </c>
      <c r="C312" s="339">
        <f t="shared" si="102"/>
        <v>10</v>
      </c>
      <c r="D312" s="339">
        <v>7</v>
      </c>
      <c r="E312" s="339">
        <v>3</v>
      </c>
      <c r="F312" s="339">
        <f t="shared" ref="F312:F323" si="103">G312+L312</f>
        <v>10</v>
      </c>
      <c r="G312" s="339">
        <f t="shared" ref="G312:G323" si="104">H312+I312+J312+K312</f>
        <v>7</v>
      </c>
      <c r="H312" s="339">
        <v>3</v>
      </c>
      <c r="I312" s="339">
        <v>0</v>
      </c>
      <c r="J312" s="339">
        <v>4</v>
      </c>
      <c r="K312" s="339">
        <v>0</v>
      </c>
      <c r="L312" s="339">
        <v>3</v>
      </c>
      <c r="M312" s="339">
        <f t="shared" ref="M312:M323" si="105">N312+O312</f>
        <v>10</v>
      </c>
      <c r="N312" s="339">
        <v>7</v>
      </c>
      <c r="O312" s="339">
        <v>3</v>
      </c>
      <c r="P312" s="230">
        <f t="shared" ref="P312:P352" si="106">M312-C312</f>
        <v>0</v>
      </c>
      <c r="Q312" s="230">
        <f t="shared" ref="Q312:Q352" si="107">N312-D312</f>
        <v>0</v>
      </c>
      <c r="R312" s="230">
        <f t="shared" ref="R312:R352" si="108">O312-E312</f>
        <v>0</v>
      </c>
      <c r="S312" s="263"/>
      <c r="T312" s="270"/>
    </row>
    <row r="313" spans="1:20" s="203" customFormat="1" ht="14.25" hidden="1" customHeight="1">
      <c r="A313" s="72">
        <v>3</v>
      </c>
      <c r="B313" s="240" t="s">
        <v>255</v>
      </c>
      <c r="C313" s="339">
        <f t="shared" si="102"/>
        <v>7</v>
      </c>
      <c r="D313" s="339">
        <v>7</v>
      </c>
      <c r="E313" s="339">
        <v>0</v>
      </c>
      <c r="F313" s="339">
        <f t="shared" si="103"/>
        <v>7</v>
      </c>
      <c r="G313" s="339">
        <f t="shared" si="104"/>
        <v>7</v>
      </c>
      <c r="H313" s="339">
        <v>2</v>
      </c>
      <c r="I313" s="339">
        <v>5</v>
      </c>
      <c r="J313" s="339">
        <v>0</v>
      </c>
      <c r="K313" s="339">
        <v>0</v>
      </c>
      <c r="L313" s="339">
        <v>0</v>
      </c>
      <c r="M313" s="339">
        <f t="shared" si="105"/>
        <v>7</v>
      </c>
      <c r="N313" s="339">
        <v>7</v>
      </c>
      <c r="O313" s="339">
        <v>0</v>
      </c>
      <c r="P313" s="230">
        <f t="shared" si="106"/>
        <v>0</v>
      </c>
      <c r="Q313" s="230">
        <f t="shared" si="107"/>
        <v>0</v>
      </c>
      <c r="R313" s="230">
        <f t="shared" si="108"/>
        <v>0</v>
      </c>
      <c r="S313" s="263"/>
      <c r="T313" s="270"/>
    </row>
    <row r="314" spans="1:20" s="203" customFormat="1" ht="21.75" hidden="1" customHeight="1">
      <c r="A314" s="72">
        <v>4</v>
      </c>
      <c r="B314" s="240" t="s">
        <v>301</v>
      </c>
      <c r="C314" s="339">
        <f t="shared" si="102"/>
        <v>6</v>
      </c>
      <c r="D314" s="339">
        <v>6</v>
      </c>
      <c r="E314" s="339">
        <v>0</v>
      </c>
      <c r="F314" s="339">
        <f t="shared" si="103"/>
        <v>5</v>
      </c>
      <c r="G314" s="339">
        <v>5</v>
      </c>
      <c r="H314" s="339">
        <v>1</v>
      </c>
      <c r="I314" s="339">
        <v>4</v>
      </c>
      <c r="J314" s="339">
        <v>0</v>
      </c>
      <c r="K314" s="339">
        <v>0</v>
      </c>
      <c r="L314" s="339">
        <v>0</v>
      </c>
      <c r="M314" s="339">
        <f t="shared" si="105"/>
        <v>6</v>
      </c>
      <c r="N314" s="339">
        <v>6</v>
      </c>
      <c r="O314" s="339">
        <v>0</v>
      </c>
      <c r="P314" s="230">
        <f t="shared" si="106"/>
        <v>0</v>
      </c>
      <c r="Q314" s="230">
        <f t="shared" si="107"/>
        <v>0</v>
      </c>
      <c r="R314" s="230">
        <f t="shared" si="108"/>
        <v>0</v>
      </c>
      <c r="S314" s="263"/>
      <c r="T314" s="270"/>
    </row>
    <row r="315" spans="1:20" s="203" customFormat="1" ht="21.75" hidden="1" customHeight="1">
      <c r="A315" s="72">
        <v>5</v>
      </c>
      <c r="B315" s="240" t="s">
        <v>270</v>
      </c>
      <c r="C315" s="339">
        <f t="shared" si="102"/>
        <v>8</v>
      </c>
      <c r="D315" s="339">
        <v>8</v>
      </c>
      <c r="E315" s="339">
        <v>0</v>
      </c>
      <c r="F315" s="339">
        <f t="shared" si="103"/>
        <v>7</v>
      </c>
      <c r="G315" s="339">
        <f t="shared" si="104"/>
        <v>7</v>
      </c>
      <c r="H315" s="339">
        <v>2</v>
      </c>
      <c r="I315" s="339">
        <v>5</v>
      </c>
      <c r="J315" s="339">
        <v>0</v>
      </c>
      <c r="K315" s="339">
        <v>0</v>
      </c>
      <c r="L315" s="339">
        <v>0</v>
      </c>
      <c r="M315" s="339">
        <f t="shared" si="105"/>
        <v>8</v>
      </c>
      <c r="N315" s="339">
        <v>8</v>
      </c>
      <c r="O315" s="339">
        <v>0</v>
      </c>
      <c r="P315" s="230">
        <f t="shared" si="106"/>
        <v>0</v>
      </c>
      <c r="Q315" s="230">
        <f t="shared" si="107"/>
        <v>0</v>
      </c>
      <c r="R315" s="230">
        <f t="shared" si="108"/>
        <v>0</v>
      </c>
      <c r="S315" s="263"/>
      <c r="T315" s="270"/>
    </row>
    <row r="316" spans="1:20" s="203" customFormat="1" ht="21" hidden="1" customHeight="1">
      <c r="A316" s="72">
        <v>6</v>
      </c>
      <c r="B316" s="240" t="s">
        <v>302</v>
      </c>
      <c r="C316" s="339">
        <f t="shared" si="102"/>
        <v>7</v>
      </c>
      <c r="D316" s="339">
        <v>7</v>
      </c>
      <c r="E316" s="339">
        <v>0</v>
      </c>
      <c r="F316" s="339">
        <f t="shared" si="103"/>
        <v>7</v>
      </c>
      <c r="G316" s="339">
        <f t="shared" si="104"/>
        <v>7</v>
      </c>
      <c r="H316" s="339">
        <v>3</v>
      </c>
      <c r="I316" s="339">
        <v>4</v>
      </c>
      <c r="J316" s="339">
        <v>0</v>
      </c>
      <c r="K316" s="339">
        <v>0</v>
      </c>
      <c r="L316" s="339">
        <v>0</v>
      </c>
      <c r="M316" s="339">
        <f t="shared" si="105"/>
        <v>7</v>
      </c>
      <c r="N316" s="339">
        <v>7</v>
      </c>
      <c r="O316" s="339">
        <v>0</v>
      </c>
      <c r="P316" s="230">
        <f t="shared" si="106"/>
        <v>0</v>
      </c>
      <c r="Q316" s="230">
        <f t="shared" si="107"/>
        <v>0</v>
      </c>
      <c r="R316" s="230">
        <f t="shared" si="108"/>
        <v>0</v>
      </c>
      <c r="S316" s="263"/>
      <c r="T316" s="270"/>
    </row>
    <row r="317" spans="1:20" s="203" customFormat="1" ht="21.75" hidden="1" customHeight="1">
      <c r="A317" s="72">
        <v>7</v>
      </c>
      <c r="B317" s="240" t="s">
        <v>303</v>
      </c>
      <c r="C317" s="339">
        <f t="shared" si="102"/>
        <v>5</v>
      </c>
      <c r="D317" s="339">
        <v>5</v>
      </c>
      <c r="E317" s="339">
        <v>0</v>
      </c>
      <c r="F317" s="339">
        <f t="shared" si="103"/>
        <v>5</v>
      </c>
      <c r="G317" s="339">
        <f t="shared" si="104"/>
        <v>5</v>
      </c>
      <c r="H317" s="339">
        <v>2</v>
      </c>
      <c r="I317" s="339">
        <v>3</v>
      </c>
      <c r="J317" s="339">
        <v>0</v>
      </c>
      <c r="K317" s="339">
        <v>0</v>
      </c>
      <c r="L317" s="339">
        <v>0</v>
      </c>
      <c r="M317" s="339">
        <f t="shared" si="105"/>
        <v>5</v>
      </c>
      <c r="N317" s="339">
        <v>5</v>
      </c>
      <c r="O317" s="339">
        <v>0</v>
      </c>
      <c r="P317" s="230">
        <f t="shared" si="106"/>
        <v>0</v>
      </c>
      <c r="Q317" s="230">
        <f t="shared" si="107"/>
        <v>0</v>
      </c>
      <c r="R317" s="230">
        <f t="shared" si="108"/>
        <v>0</v>
      </c>
      <c r="S317" s="263"/>
      <c r="T317" s="270"/>
    </row>
    <row r="318" spans="1:20" s="203" customFormat="1" ht="21.75" hidden="1" customHeight="1">
      <c r="A318" s="72">
        <v>8</v>
      </c>
      <c r="B318" s="240" t="s">
        <v>304</v>
      </c>
      <c r="C318" s="339">
        <f t="shared" si="102"/>
        <v>12</v>
      </c>
      <c r="D318" s="339">
        <v>12</v>
      </c>
      <c r="E318" s="339">
        <v>0</v>
      </c>
      <c r="F318" s="339">
        <f t="shared" si="103"/>
        <v>12</v>
      </c>
      <c r="G318" s="339">
        <v>12</v>
      </c>
      <c r="H318" s="339">
        <v>4</v>
      </c>
      <c r="I318" s="339">
        <v>8</v>
      </c>
      <c r="J318" s="339">
        <v>0</v>
      </c>
      <c r="K318" s="339">
        <v>0</v>
      </c>
      <c r="L318" s="339">
        <v>0</v>
      </c>
      <c r="M318" s="339">
        <f t="shared" si="105"/>
        <v>12</v>
      </c>
      <c r="N318" s="339">
        <v>12</v>
      </c>
      <c r="O318" s="339">
        <v>0</v>
      </c>
      <c r="P318" s="230">
        <f t="shared" si="106"/>
        <v>0</v>
      </c>
      <c r="Q318" s="230">
        <f t="shared" si="107"/>
        <v>0</v>
      </c>
      <c r="R318" s="230">
        <f t="shared" si="108"/>
        <v>0</v>
      </c>
      <c r="S318" s="263"/>
      <c r="T318" s="270"/>
    </row>
    <row r="319" spans="1:20" s="203" customFormat="1" ht="3.75" hidden="1" customHeight="1">
      <c r="A319" s="72">
        <v>9</v>
      </c>
      <c r="B319" s="240" t="s">
        <v>305</v>
      </c>
      <c r="C319" s="339">
        <f t="shared" si="102"/>
        <v>7</v>
      </c>
      <c r="D319" s="339">
        <v>7</v>
      </c>
      <c r="E319" s="339">
        <v>0</v>
      </c>
      <c r="F319" s="339">
        <f t="shared" si="103"/>
        <v>7</v>
      </c>
      <c r="G319" s="339">
        <f t="shared" si="104"/>
        <v>7</v>
      </c>
      <c r="H319" s="339">
        <v>2</v>
      </c>
      <c r="I319" s="339">
        <v>5</v>
      </c>
      <c r="J319" s="339">
        <v>0</v>
      </c>
      <c r="K319" s="339">
        <v>0</v>
      </c>
      <c r="L319" s="339">
        <v>0</v>
      </c>
      <c r="M319" s="339">
        <f t="shared" si="105"/>
        <v>7</v>
      </c>
      <c r="N319" s="339">
        <v>7</v>
      </c>
      <c r="O319" s="339">
        <v>0</v>
      </c>
      <c r="P319" s="230">
        <f t="shared" si="106"/>
        <v>0</v>
      </c>
      <c r="Q319" s="230">
        <f t="shared" si="107"/>
        <v>0</v>
      </c>
      <c r="R319" s="230">
        <f t="shared" si="108"/>
        <v>0</v>
      </c>
      <c r="S319" s="263"/>
      <c r="T319" s="270"/>
    </row>
    <row r="320" spans="1:20" s="203" customFormat="1" ht="21.75" hidden="1" customHeight="1">
      <c r="A320" s="72">
        <v>10</v>
      </c>
      <c r="B320" s="240" t="s">
        <v>260</v>
      </c>
      <c r="C320" s="339">
        <f t="shared" si="102"/>
        <v>4</v>
      </c>
      <c r="D320" s="339">
        <v>4</v>
      </c>
      <c r="E320" s="339">
        <v>0</v>
      </c>
      <c r="F320" s="339">
        <f t="shared" si="103"/>
        <v>4</v>
      </c>
      <c r="G320" s="339">
        <f t="shared" si="104"/>
        <v>4</v>
      </c>
      <c r="H320" s="339">
        <v>2</v>
      </c>
      <c r="I320" s="339">
        <v>2</v>
      </c>
      <c r="J320" s="339">
        <v>0</v>
      </c>
      <c r="K320" s="339">
        <v>0</v>
      </c>
      <c r="L320" s="339">
        <v>0</v>
      </c>
      <c r="M320" s="339">
        <f t="shared" si="105"/>
        <v>4</v>
      </c>
      <c r="N320" s="339">
        <v>4</v>
      </c>
      <c r="O320" s="339">
        <v>0</v>
      </c>
      <c r="P320" s="230">
        <f t="shared" si="106"/>
        <v>0</v>
      </c>
      <c r="Q320" s="230">
        <f t="shared" si="107"/>
        <v>0</v>
      </c>
      <c r="R320" s="230">
        <f t="shared" si="108"/>
        <v>0</v>
      </c>
      <c r="S320" s="263"/>
      <c r="T320" s="270"/>
    </row>
    <row r="321" spans="1:20" s="203" customFormat="1" ht="21.75" hidden="1" customHeight="1">
      <c r="A321" s="72">
        <v>11</v>
      </c>
      <c r="B321" s="240" t="s">
        <v>262</v>
      </c>
      <c r="C321" s="339">
        <f t="shared" si="102"/>
        <v>11</v>
      </c>
      <c r="D321" s="339">
        <v>11</v>
      </c>
      <c r="E321" s="339">
        <v>0</v>
      </c>
      <c r="F321" s="339">
        <f t="shared" si="103"/>
        <v>9</v>
      </c>
      <c r="G321" s="339">
        <f t="shared" si="104"/>
        <v>9</v>
      </c>
      <c r="H321" s="339">
        <v>3</v>
      </c>
      <c r="I321" s="339">
        <v>6</v>
      </c>
      <c r="J321" s="339">
        <v>0</v>
      </c>
      <c r="K321" s="339">
        <v>0</v>
      </c>
      <c r="L321" s="339">
        <v>0</v>
      </c>
      <c r="M321" s="339">
        <f t="shared" si="105"/>
        <v>11</v>
      </c>
      <c r="N321" s="339">
        <v>11</v>
      </c>
      <c r="O321" s="339">
        <v>0</v>
      </c>
      <c r="P321" s="230">
        <f t="shared" si="106"/>
        <v>0</v>
      </c>
      <c r="Q321" s="230">
        <f t="shared" si="107"/>
        <v>0</v>
      </c>
      <c r="R321" s="230">
        <f t="shared" si="108"/>
        <v>0</v>
      </c>
      <c r="S321" s="263"/>
      <c r="T321" s="270"/>
    </row>
    <row r="322" spans="1:20" s="203" customFormat="1" ht="21.75" hidden="1" customHeight="1">
      <c r="A322" s="72">
        <v>12</v>
      </c>
      <c r="B322" s="363" t="s">
        <v>261</v>
      </c>
      <c r="C322" s="339">
        <v>2</v>
      </c>
      <c r="D322" s="339">
        <v>2</v>
      </c>
      <c r="E322" s="339">
        <v>0</v>
      </c>
      <c r="F322" s="339">
        <f t="shared" si="103"/>
        <v>1</v>
      </c>
      <c r="G322" s="339">
        <f t="shared" si="104"/>
        <v>1</v>
      </c>
      <c r="H322" s="339">
        <v>1</v>
      </c>
      <c r="I322" s="339">
        <v>0</v>
      </c>
      <c r="J322" s="339">
        <v>0</v>
      </c>
      <c r="K322" s="339">
        <v>0</v>
      </c>
      <c r="L322" s="339">
        <v>0</v>
      </c>
      <c r="M322" s="339">
        <v>2</v>
      </c>
      <c r="N322" s="339">
        <v>2</v>
      </c>
      <c r="O322" s="339">
        <v>0</v>
      </c>
      <c r="P322" s="230">
        <f t="shared" si="106"/>
        <v>0</v>
      </c>
      <c r="Q322" s="230">
        <f t="shared" si="107"/>
        <v>0</v>
      </c>
      <c r="R322" s="230">
        <f t="shared" si="108"/>
        <v>0</v>
      </c>
      <c r="S322" s="263"/>
      <c r="T322" s="270"/>
    </row>
    <row r="323" spans="1:20" s="203" customFormat="1" ht="21.75" hidden="1" customHeight="1">
      <c r="A323" s="72">
        <v>13</v>
      </c>
      <c r="B323" s="363" t="s">
        <v>256</v>
      </c>
      <c r="C323" s="339">
        <f t="shared" ref="C323:C338" si="109">D323+E323</f>
        <v>3</v>
      </c>
      <c r="D323" s="339">
        <v>3</v>
      </c>
      <c r="E323" s="339">
        <v>0</v>
      </c>
      <c r="F323" s="339">
        <f t="shared" si="103"/>
        <v>3</v>
      </c>
      <c r="G323" s="339">
        <f t="shared" si="104"/>
        <v>3</v>
      </c>
      <c r="H323" s="339">
        <v>1</v>
      </c>
      <c r="I323" s="339">
        <v>2</v>
      </c>
      <c r="J323" s="339">
        <v>0</v>
      </c>
      <c r="K323" s="339">
        <v>0</v>
      </c>
      <c r="L323" s="339">
        <v>0</v>
      </c>
      <c r="M323" s="339">
        <f t="shared" si="105"/>
        <v>3</v>
      </c>
      <c r="N323" s="339">
        <v>3</v>
      </c>
      <c r="O323" s="339">
        <v>0</v>
      </c>
      <c r="P323" s="230">
        <f t="shared" si="106"/>
        <v>0</v>
      </c>
      <c r="Q323" s="230">
        <f t="shared" si="107"/>
        <v>0</v>
      </c>
      <c r="R323" s="230">
        <f t="shared" si="108"/>
        <v>0</v>
      </c>
      <c r="S323" s="263"/>
      <c r="T323" s="270"/>
    </row>
    <row r="324" spans="1:20" s="206" customFormat="1" ht="33.950000000000003" customHeight="1">
      <c r="A324" s="228">
        <v>6</v>
      </c>
      <c r="B324" s="231" t="s">
        <v>306</v>
      </c>
      <c r="C324" s="228">
        <f>SUM(D324:E324)</f>
        <v>84</v>
      </c>
      <c r="D324" s="251">
        <v>80</v>
      </c>
      <c r="E324" s="251">
        <v>4</v>
      </c>
      <c r="F324" s="230">
        <v>78</v>
      </c>
      <c r="G324" s="230">
        <v>74</v>
      </c>
      <c r="H324" s="228">
        <v>4</v>
      </c>
      <c r="I324" s="228">
        <f>SUM(I325:I338)</f>
        <v>37</v>
      </c>
      <c r="J324" s="228">
        <f>SUM(J325:J338)</f>
        <v>0</v>
      </c>
      <c r="K324" s="228">
        <f>SUM(K325:K338)</f>
        <v>4</v>
      </c>
      <c r="L324" s="228">
        <v>4</v>
      </c>
      <c r="M324" s="228">
        <f>SUM(N324:O324)</f>
        <v>83</v>
      </c>
      <c r="N324" s="328">
        <f>SUM(N325:N338)</f>
        <v>79</v>
      </c>
      <c r="O324" s="251">
        <v>4</v>
      </c>
      <c r="P324" s="230">
        <f t="shared" si="106"/>
        <v>-1</v>
      </c>
      <c r="Q324" s="230">
        <f t="shared" si="107"/>
        <v>-1</v>
      </c>
      <c r="R324" s="230">
        <f t="shared" si="108"/>
        <v>0</v>
      </c>
      <c r="S324" s="275"/>
      <c r="T324" s="270"/>
    </row>
    <row r="325" spans="1:20" s="209" customFormat="1" ht="15.75" hidden="1">
      <c r="A325" s="239">
        <v>1</v>
      </c>
      <c r="B325" s="252" t="s">
        <v>252</v>
      </c>
      <c r="C325" s="239">
        <f t="shared" si="109"/>
        <v>3</v>
      </c>
      <c r="D325" s="255">
        <v>3</v>
      </c>
      <c r="E325" s="255"/>
      <c r="F325" s="239"/>
      <c r="G325" s="239">
        <f t="shared" ref="G325:G338" si="110">H325+I325+J325+K325+L325</f>
        <v>3</v>
      </c>
      <c r="H325" s="255">
        <v>3</v>
      </c>
      <c r="I325" s="255"/>
      <c r="J325" s="255"/>
      <c r="K325" s="255"/>
      <c r="L325" s="255"/>
      <c r="M325" s="255">
        <f t="shared" ref="M325:M338" si="111">N325+O325</f>
        <v>3</v>
      </c>
      <c r="N325" s="255">
        <v>3</v>
      </c>
      <c r="O325" s="255"/>
      <c r="P325" s="255"/>
      <c r="Q325" s="255"/>
      <c r="R325" s="255"/>
      <c r="S325" s="255"/>
      <c r="T325" s="270"/>
    </row>
    <row r="326" spans="1:20" s="209" customFormat="1" ht="15.75" hidden="1">
      <c r="A326" s="239">
        <v>2</v>
      </c>
      <c r="B326" s="364" t="s">
        <v>253</v>
      </c>
      <c r="C326" s="239">
        <f t="shared" si="109"/>
        <v>3</v>
      </c>
      <c r="D326" s="255">
        <v>3</v>
      </c>
      <c r="E326" s="255"/>
      <c r="F326" s="239"/>
      <c r="G326" s="239">
        <f t="shared" si="110"/>
        <v>3</v>
      </c>
      <c r="H326" s="255">
        <v>3</v>
      </c>
      <c r="I326" s="255"/>
      <c r="J326" s="255"/>
      <c r="K326" s="255"/>
      <c r="L326" s="255"/>
      <c r="M326" s="255">
        <f t="shared" si="111"/>
        <v>3</v>
      </c>
      <c r="N326" s="255">
        <v>3</v>
      </c>
      <c r="O326" s="255"/>
      <c r="P326" s="255"/>
      <c r="Q326" s="255"/>
      <c r="R326" s="255"/>
      <c r="S326" s="255"/>
      <c r="T326" s="270"/>
    </row>
    <row r="327" spans="1:20" s="209" customFormat="1" ht="15.75" hidden="1">
      <c r="A327" s="239">
        <v>3</v>
      </c>
      <c r="B327" s="364" t="s">
        <v>254</v>
      </c>
      <c r="C327" s="239">
        <f t="shared" si="109"/>
        <v>13</v>
      </c>
      <c r="D327" s="255">
        <v>9</v>
      </c>
      <c r="E327" s="255">
        <v>4</v>
      </c>
      <c r="F327" s="239"/>
      <c r="G327" s="239">
        <f t="shared" si="110"/>
        <v>13</v>
      </c>
      <c r="H327" s="255">
        <v>4</v>
      </c>
      <c r="I327" s="255">
        <v>5</v>
      </c>
      <c r="J327" s="255"/>
      <c r="K327" s="255">
        <v>4</v>
      </c>
      <c r="L327" s="255"/>
      <c r="M327" s="255">
        <f t="shared" si="111"/>
        <v>12</v>
      </c>
      <c r="N327" s="255">
        <v>8</v>
      </c>
      <c r="O327" s="255">
        <v>4</v>
      </c>
      <c r="P327" s="255"/>
      <c r="Q327" s="255"/>
      <c r="R327" s="255"/>
      <c r="S327" s="255"/>
      <c r="T327" s="270"/>
    </row>
    <row r="328" spans="1:20" s="209" customFormat="1" ht="15.75" hidden="1">
      <c r="A328" s="239">
        <v>4</v>
      </c>
      <c r="B328" s="364" t="s">
        <v>279</v>
      </c>
      <c r="C328" s="239">
        <f t="shared" si="109"/>
        <v>7</v>
      </c>
      <c r="D328" s="255">
        <v>7</v>
      </c>
      <c r="E328" s="255"/>
      <c r="F328" s="239"/>
      <c r="G328" s="239">
        <f t="shared" si="110"/>
        <v>7</v>
      </c>
      <c r="H328" s="255">
        <v>3</v>
      </c>
      <c r="I328" s="255">
        <v>4</v>
      </c>
      <c r="J328" s="255"/>
      <c r="K328" s="255"/>
      <c r="L328" s="255"/>
      <c r="M328" s="255">
        <f t="shared" si="111"/>
        <v>7</v>
      </c>
      <c r="N328" s="255">
        <v>7</v>
      </c>
      <c r="O328" s="255"/>
      <c r="P328" s="255"/>
      <c r="Q328" s="255"/>
      <c r="R328" s="255"/>
      <c r="S328" s="255"/>
      <c r="T328" s="270"/>
    </row>
    <row r="329" spans="1:20" s="209" customFormat="1" ht="15.75" hidden="1">
      <c r="A329" s="239">
        <v>5</v>
      </c>
      <c r="B329" s="364" t="s">
        <v>280</v>
      </c>
      <c r="C329" s="239">
        <f t="shared" si="109"/>
        <v>3</v>
      </c>
      <c r="D329" s="255">
        <v>3</v>
      </c>
      <c r="E329" s="255"/>
      <c r="F329" s="239"/>
      <c r="G329" s="239">
        <f t="shared" si="110"/>
        <v>2</v>
      </c>
      <c r="H329" s="255">
        <v>1</v>
      </c>
      <c r="I329" s="255">
        <v>1</v>
      </c>
      <c r="J329" s="255"/>
      <c r="K329" s="255"/>
      <c r="L329" s="255"/>
      <c r="M329" s="255">
        <f t="shared" si="111"/>
        <v>3</v>
      </c>
      <c r="N329" s="255">
        <v>3</v>
      </c>
      <c r="O329" s="255"/>
      <c r="P329" s="255"/>
      <c r="Q329" s="255"/>
      <c r="R329" s="255"/>
      <c r="S329" s="255"/>
      <c r="T329" s="270"/>
    </row>
    <row r="330" spans="1:20" s="209" customFormat="1" ht="15.75" hidden="1">
      <c r="A330" s="239">
        <v>6</v>
      </c>
      <c r="B330" s="364" t="s">
        <v>281</v>
      </c>
      <c r="C330" s="239">
        <f t="shared" si="109"/>
        <v>8</v>
      </c>
      <c r="D330" s="255">
        <v>8</v>
      </c>
      <c r="E330" s="255"/>
      <c r="F330" s="239"/>
      <c r="G330" s="239">
        <f t="shared" si="110"/>
        <v>8</v>
      </c>
      <c r="H330" s="255">
        <v>3</v>
      </c>
      <c r="I330" s="255">
        <v>5</v>
      </c>
      <c r="J330" s="255"/>
      <c r="K330" s="255"/>
      <c r="L330" s="255"/>
      <c r="M330" s="255">
        <f t="shared" si="111"/>
        <v>8</v>
      </c>
      <c r="N330" s="255">
        <v>8</v>
      </c>
      <c r="O330" s="255"/>
      <c r="P330" s="255"/>
      <c r="Q330" s="255"/>
      <c r="R330" s="255"/>
      <c r="S330" s="255"/>
      <c r="T330" s="270"/>
    </row>
    <row r="331" spans="1:20" s="209" customFormat="1" ht="15.75" hidden="1">
      <c r="A331" s="239">
        <v>7</v>
      </c>
      <c r="B331" s="364" t="s">
        <v>282</v>
      </c>
      <c r="C331" s="239">
        <f t="shared" si="109"/>
        <v>5</v>
      </c>
      <c r="D331" s="255">
        <v>5</v>
      </c>
      <c r="E331" s="255"/>
      <c r="F331" s="239"/>
      <c r="G331" s="239">
        <f t="shared" si="110"/>
        <v>6</v>
      </c>
      <c r="H331" s="255">
        <v>3</v>
      </c>
      <c r="I331" s="255">
        <v>3</v>
      </c>
      <c r="J331" s="255"/>
      <c r="K331" s="255"/>
      <c r="L331" s="255"/>
      <c r="M331" s="255">
        <f t="shared" si="111"/>
        <v>6</v>
      </c>
      <c r="N331" s="255">
        <v>6</v>
      </c>
      <c r="O331" s="255"/>
      <c r="P331" s="255"/>
      <c r="Q331" s="255"/>
      <c r="R331" s="255"/>
      <c r="S331" s="255"/>
      <c r="T331" s="270"/>
    </row>
    <row r="332" spans="1:20" s="209" customFormat="1" ht="15.75" hidden="1">
      <c r="A332" s="239">
        <v>8</v>
      </c>
      <c r="B332" s="364" t="s">
        <v>283</v>
      </c>
      <c r="C332" s="239">
        <f t="shared" si="109"/>
        <v>7</v>
      </c>
      <c r="D332" s="255">
        <v>7</v>
      </c>
      <c r="E332" s="255"/>
      <c r="F332" s="239"/>
      <c r="G332" s="239">
        <f t="shared" si="110"/>
        <v>7</v>
      </c>
      <c r="H332" s="255">
        <v>3</v>
      </c>
      <c r="I332" s="255">
        <v>4</v>
      </c>
      <c r="J332" s="255"/>
      <c r="K332" s="255"/>
      <c r="L332" s="255"/>
      <c r="M332" s="255">
        <f t="shared" si="111"/>
        <v>7</v>
      </c>
      <c r="N332" s="255">
        <v>7</v>
      </c>
      <c r="O332" s="255"/>
      <c r="P332" s="255"/>
      <c r="Q332" s="255"/>
      <c r="R332" s="255"/>
      <c r="S332" s="255"/>
      <c r="T332" s="270"/>
    </row>
    <row r="333" spans="1:20" s="209" customFormat="1" ht="15.75" hidden="1">
      <c r="A333" s="239">
        <v>9</v>
      </c>
      <c r="B333" s="364" t="s">
        <v>284</v>
      </c>
      <c r="C333" s="239">
        <f t="shared" si="109"/>
        <v>4</v>
      </c>
      <c r="D333" s="255">
        <v>4</v>
      </c>
      <c r="E333" s="255"/>
      <c r="F333" s="239"/>
      <c r="G333" s="239">
        <f t="shared" si="110"/>
        <v>4</v>
      </c>
      <c r="H333" s="255">
        <v>2</v>
      </c>
      <c r="I333" s="255">
        <v>2</v>
      </c>
      <c r="J333" s="255"/>
      <c r="K333" s="255"/>
      <c r="L333" s="255"/>
      <c r="M333" s="255">
        <f t="shared" si="111"/>
        <v>4</v>
      </c>
      <c r="N333" s="255">
        <v>4</v>
      </c>
      <c r="O333" s="255"/>
      <c r="P333" s="255"/>
      <c r="Q333" s="255"/>
      <c r="R333" s="255"/>
      <c r="S333" s="255"/>
      <c r="T333" s="270"/>
    </row>
    <row r="334" spans="1:20" s="209" customFormat="1" ht="15.75" hidden="1">
      <c r="A334" s="239">
        <v>10</v>
      </c>
      <c r="B334" s="364" t="s">
        <v>285</v>
      </c>
      <c r="C334" s="239">
        <f t="shared" si="109"/>
        <v>2</v>
      </c>
      <c r="D334" s="255">
        <v>2</v>
      </c>
      <c r="E334" s="255"/>
      <c r="F334" s="239"/>
      <c r="G334" s="239">
        <f t="shared" si="110"/>
        <v>1</v>
      </c>
      <c r="H334" s="255">
        <v>1</v>
      </c>
      <c r="I334" s="255"/>
      <c r="J334" s="255"/>
      <c r="K334" s="255"/>
      <c r="L334" s="255"/>
      <c r="M334" s="255">
        <f t="shared" si="111"/>
        <v>2</v>
      </c>
      <c r="N334" s="255">
        <v>2</v>
      </c>
      <c r="O334" s="255"/>
      <c r="P334" s="255"/>
      <c r="Q334" s="255"/>
      <c r="R334" s="255"/>
      <c r="S334" s="255"/>
      <c r="T334" s="270"/>
    </row>
    <row r="335" spans="1:20" s="209" customFormat="1" ht="15.75" hidden="1">
      <c r="A335" s="239">
        <v>11</v>
      </c>
      <c r="B335" s="364" t="s">
        <v>286</v>
      </c>
      <c r="C335" s="239">
        <f t="shared" si="109"/>
        <v>9</v>
      </c>
      <c r="D335" s="255">
        <v>9</v>
      </c>
      <c r="E335" s="255"/>
      <c r="F335" s="239"/>
      <c r="G335" s="239">
        <f t="shared" si="110"/>
        <v>7</v>
      </c>
      <c r="H335" s="255">
        <v>2</v>
      </c>
      <c r="I335" s="255">
        <v>5</v>
      </c>
      <c r="J335" s="255"/>
      <c r="K335" s="255"/>
      <c r="L335" s="255"/>
      <c r="M335" s="255">
        <f t="shared" si="111"/>
        <v>9</v>
      </c>
      <c r="N335" s="255">
        <v>9</v>
      </c>
      <c r="O335" s="255"/>
      <c r="P335" s="255"/>
      <c r="Q335" s="255"/>
      <c r="R335" s="255"/>
      <c r="S335" s="255"/>
      <c r="T335" s="270"/>
    </row>
    <row r="336" spans="1:20" s="209" customFormat="1" ht="15.75" hidden="1">
      <c r="A336" s="239">
        <v>12</v>
      </c>
      <c r="B336" s="364" t="s">
        <v>263</v>
      </c>
      <c r="C336" s="239">
        <f t="shared" si="109"/>
        <v>4</v>
      </c>
      <c r="D336" s="255">
        <v>4</v>
      </c>
      <c r="E336" s="255"/>
      <c r="F336" s="239"/>
      <c r="G336" s="239">
        <f t="shared" si="110"/>
        <v>4</v>
      </c>
      <c r="H336" s="255">
        <v>2</v>
      </c>
      <c r="I336" s="255">
        <v>2</v>
      </c>
      <c r="J336" s="255"/>
      <c r="K336" s="255"/>
      <c r="L336" s="255"/>
      <c r="M336" s="255">
        <f t="shared" si="111"/>
        <v>4</v>
      </c>
      <c r="N336" s="255">
        <v>4</v>
      </c>
      <c r="O336" s="255"/>
      <c r="P336" s="255"/>
      <c r="Q336" s="255"/>
      <c r="R336" s="255"/>
      <c r="S336" s="255"/>
      <c r="T336" s="270"/>
    </row>
    <row r="337" spans="1:20" s="209" customFormat="1" ht="31.5" hidden="1">
      <c r="A337" s="239">
        <v>13</v>
      </c>
      <c r="B337" s="364" t="s">
        <v>307</v>
      </c>
      <c r="C337" s="239">
        <f t="shared" si="109"/>
        <v>10</v>
      </c>
      <c r="D337" s="255">
        <v>10</v>
      </c>
      <c r="E337" s="255"/>
      <c r="F337" s="239"/>
      <c r="G337" s="239">
        <f t="shared" si="110"/>
        <v>7</v>
      </c>
      <c r="H337" s="255">
        <v>3</v>
      </c>
      <c r="I337" s="255">
        <v>4</v>
      </c>
      <c r="J337" s="255"/>
      <c r="K337" s="255"/>
      <c r="L337" s="255"/>
      <c r="M337" s="255">
        <f t="shared" si="111"/>
        <v>9</v>
      </c>
      <c r="N337" s="255">
        <v>9</v>
      </c>
      <c r="O337" s="255"/>
      <c r="P337" s="255"/>
      <c r="Q337" s="255"/>
      <c r="R337" s="255"/>
      <c r="S337" s="255"/>
      <c r="T337" s="270"/>
    </row>
    <row r="338" spans="1:20" s="209" customFormat="1" ht="6" hidden="1" customHeight="1">
      <c r="A338" s="239">
        <v>14</v>
      </c>
      <c r="B338" s="364" t="s">
        <v>308</v>
      </c>
      <c r="C338" s="239">
        <f t="shared" si="109"/>
        <v>6</v>
      </c>
      <c r="D338" s="255">
        <v>6</v>
      </c>
      <c r="E338" s="255"/>
      <c r="F338" s="239"/>
      <c r="G338" s="239">
        <f t="shared" si="110"/>
        <v>6</v>
      </c>
      <c r="H338" s="255">
        <v>4</v>
      </c>
      <c r="I338" s="255">
        <v>2</v>
      </c>
      <c r="J338" s="255"/>
      <c r="K338" s="255"/>
      <c r="L338" s="255"/>
      <c r="M338" s="255">
        <f t="shared" si="111"/>
        <v>6</v>
      </c>
      <c r="N338" s="255">
        <v>6</v>
      </c>
      <c r="O338" s="255"/>
      <c r="P338" s="255"/>
      <c r="Q338" s="255"/>
      <c r="R338" s="255"/>
      <c r="S338" s="255"/>
      <c r="T338" s="270"/>
    </row>
    <row r="339" spans="1:20" s="210" customFormat="1" ht="25.5" customHeight="1">
      <c r="A339" s="365">
        <v>7</v>
      </c>
      <c r="B339" s="366" t="s">
        <v>309</v>
      </c>
      <c r="C339" s="367">
        <f>SUM(D339:E339)</f>
        <v>65</v>
      </c>
      <c r="D339" s="368">
        <v>61</v>
      </c>
      <c r="E339" s="368">
        <v>4</v>
      </c>
      <c r="F339" s="369">
        <f t="shared" ref="F339:F355" si="112">G339+L339</f>
        <v>56</v>
      </c>
      <c r="G339" s="369">
        <v>52</v>
      </c>
      <c r="H339" s="367">
        <v>30</v>
      </c>
      <c r="I339" s="367">
        <v>6</v>
      </c>
      <c r="J339" s="367">
        <v>18</v>
      </c>
      <c r="K339" s="367">
        <v>2</v>
      </c>
      <c r="L339" s="368">
        <v>4</v>
      </c>
      <c r="M339" s="367">
        <f>SUM(N339:O339)</f>
        <v>64</v>
      </c>
      <c r="N339" s="368">
        <v>60</v>
      </c>
      <c r="O339" s="368">
        <v>4</v>
      </c>
      <c r="P339" s="369">
        <f t="shared" si="106"/>
        <v>-1</v>
      </c>
      <c r="Q339" s="369">
        <f t="shared" si="107"/>
        <v>-1</v>
      </c>
      <c r="R339" s="369">
        <f t="shared" si="108"/>
        <v>0</v>
      </c>
      <c r="S339" s="383"/>
      <c r="T339" s="270"/>
    </row>
    <row r="340" spans="1:20" s="206" customFormat="1" ht="27.95" customHeight="1">
      <c r="A340" s="228">
        <v>8</v>
      </c>
      <c r="B340" s="231" t="s">
        <v>310</v>
      </c>
      <c r="C340" s="228">
        <f>SUM(D340:E340)</f>
        <v>76</v>
      </c>
      <c r="D340" s="251">
        <v>73</v>
      </c>
      <c r="E340" s="251">
        <v>3</v>
      </c>
      <c r="F340" s="230">
        <f t="shared" si="112"/>
        <v>68</v>
      </c>
      <c r="G340" s="230">
        <f t="shared" ref="G340:L340" si="113">SUM(G341:G354)</f>
        <v>65</v>
      </c>
      <c r="H340" s="228">
        <f t="shared" si="113"/>
        <v>23</v>
      </c>
      <c r="I340" s="228">
        <f t="shared" si="113"/>
        <v>22</v>
      </c>
      <c r="J340" s="228">
        <f t="shared" si="113"/>
        <v>12</v>
      </c>
      <c r="K340" s="228">
        <f t="shared" si="113"/>
        <v>2</v>
      </c>
      <c r="L340" s="228">
        <f t="shared" si="113"/>
        <v>3</v>
      </c>
      <c r="M340" s="228">
        <f>SUM(N340:O340)</f>
        <v>75</v>
      </c>
      <c r="N340" s="251">
        <v>72</v>
      </c>
      <c r="O340" s="251">
        <v>3</v>
      </c>
      <c r="P340" s="230">
        <f t="shared" si="106"/>
        <v>-1</v>
      </c>
      <c r="Q340" s="230">
        <f t="shared" si="107"/>
        <v>-1</v>
      </c>
      <c r="R340" s="230">
        <f t="shared" si="108"/>
        <v>0</v>
      </c>
      <c r="S340" s="275"/>
      <c r="T340" s="270"/>
    </row>
    <row r="341" spans="1:20" s="203" customFormat="1" ht="15.75" hidden="1">
      <c r="A341" s="239">
        <v>1</v>
      </c>
      <c r="B341" s="370" t="s">
        <v>311</v>
      </c>
      <c r="C341" s="371">
        <v>3</v>
      </c>
      <c r="D341" s="372">
        <v>3</v>
      </c>
      <c r="E341" s="371">
        <v>0</v>
      </c>
      <c r="F341" s="239">
        <f t="shared" si="112"/>
        <v>3</v>
      </c>
      <c r="G341" s="239">
        <v>3</v>
      </c>
      <c r="H341" s="239"/>
      <c r="I341" s="239"/>
      <c r="J341" s="239"/>
      <c r="K341" s="239"/>
      <c r="L341" s="239"/>
      <c r="M341" s="371">
        <v>3</v>
      </c>
      <c r="N341" s="372">
        <v>3</v>
      </c>
      <c r="O341" s="371">
        <v>0</v>
      </c>
      <c r="P341" s="235">
        <f t="shared" si="106"/>
        <v>0</v>
      </c>
      <c r="Q341" s="235">
        <f t="shared" si="107"/>
        <v>0</v>
      </c>
      <c r="R341" s="235">
        <f t="shared" si="108"/>
        <v>0</v>
      </c>
      <c r="S341" s="263"/>
      <c r="T341" s="270"/>
    </row>
    <row r="342" spans="1:20" s="203" customFormat="1" ht="20.100000000000001" hidden="1" customHeight="1">
      <c r="A342" s="239">
        <v>2</v>
      </c>
      <c r="B342" s="370" t="s">
        <v>312</v>
      </c>
      <c r="C342" s="371">
        <f t="shared" ref="C342:C354" si="114">D342+E342</f>
        <v>3</v>
      </c>
      <c r="D342" s="372">
        <v>3</v>
      </c>
      <c r="E342" s="371">
        <v>0</v>
      </c>
      <c r="F342" s="239">
        <f t="shared" si="112"/>
        <v>3</v>
      </c>
      <c r="G342" s="239">
        <v>3</v>
      </c>
      <c r="H342" s="239"/>
      <c r="I342" s="239"/>
      <c r="J342" s="239"/>
      <c r="K342" s="239"/>
      <c r="L342" s="239"/>
      <c r="M342" s="371">
        <f t="shared" ref="M342:M350" si="115">N342+O342</f>
        <v>3</v>
      </c>
      <c r="N342" s="372">
        <v>3</v>
      </c>
      <c r="O342" s="371">
        <v>0</v>
      </c>
      <c r="P342" s="235">
        <f t="shared" si="106"/>
        <v>0</v>
      </c>
      <c r="Q342" s="235">
        <f t="shared" si="107"/>
        <v>0</v>
      </c>
      <c r="R342" s="235">
        <f t="shared" si="108"/>
        <v>0</v>
      </c>
      <c r="S342" s="263"/>
      <c r="T342" s="270"/>
    </row>
    <row r="343" spans="1:20" s="203" customFormat="1" ht="19.5" hidden="1" customHeight="1">
      <c r="A343" s="239">
        <v>3</v>
      </c>
      <c r="B343" s="363" t="s">
        <v>313</v>
      </c>
      <c r="C343" s="371">
        <f t="shared" si="114"/>
        <v>11</v>
      </c>
      <c r="D343" s="372">
        <v>8</v>
      </c>
      <c r="E343" s="371">
        <v>3</v>
      </c>
      <c r="F343" s="239">
        <f t="shared" si="112"/>
        <v>10</v>
      </c>
      <c r="G343" s="239">
        <v>7</v>
      </c>
      <c r="H343" s="239">
        <v>2</v>
      </c>
      <c r="I343" s="239"/>
      <c r="J343" s="239">
        <v>3</v>
      </c>
      <c r="K343" s="239">
        <v>2</v>
      </c>
      <c r="L343" s="239">
        <v>3</v>
      </c>
      <c r="M343" s="371">
        <f t="shared" si="115"/>
        <v>11</v>
      </c>
      <c r="N343" s="372">
        <v>8</v>
      </c>
      <c r="O343" s="371">
        <v>3</v>
      </c>
      <c r="P343" s="235">
        <f t="shared" si="106"/>
        <v>0</v>
      </c>
      <c r="Q343" s="235">
        <f t="shared" si="107"/>
        <v>0</v>
      </c>
      <c r="R343" s="235">
        <f t="shared" si="108"/>
        <v>0</v>
      </c>
      <c r="S343" s="263"/>
      <c r="T343" s="270"/>
    </row>
    <row r="344" spans="1:20" s="203" customFormat="1" ht="19.5" hidden="1" customHeight="1">
      <c r="A344" s="239">
        <v>4</v>
      </c>
      <c r="B344" s="373" t="s">
        <v>255</v>
      </c>
      <c r="C344" s="371">
        <f t="shared" si="114"/>
        <v>6</v>
      </c>
      <c r="D344" s="372">
        <v>6</v>
      </c>
      <c r="E344" s="371">
        <v>0</v>
      </c>
      <c r="F344" s="239">
        <f t="shared" si="112"/>
        <v>5</v>
      </c>
      <c r="G344" s="239">
        <v>5</v>
      </c>
      <c r="H344" s="239">
        <v>2</v>
      </c>
      <c r="I344" s="239"/>
      <c r="J344" s="239">
        <v>3</v>
      </c>
      <c r="K344" s="239"/>
      <c r="L344" s="239"/>
      <c r="M344" s="371">
        <f t="shared" si="115"/>
        <v>5</v>
      </c>
      <c r="N344" s="372">
        <v>5</v>
      </c>
      <c r="O344" s="371">
        <v>0</v>
      </c>
      <c r="P344" s="235">
        <f t="shared" si="106"/>
        <v>-1</v>
      </c>
      <c r="Q344" s="235">
        <f t="shared" si="107"/>
        <v>-1</v>
      </c>
      <c r="R344" s="235">
        <f t="shared" si="108"/>
        <v>0</v>
      </c>
      <c r="S344" s="263"/>
      <c r="T344" s="270"/>
    </row>
    <row r="345" spans="1:20" s="203" customFormat="1" ht="15" hidden="1" customHeight="1">
      <c r="A345" s="239">
        <v>5</v>
      </c>
      <c r="B345" s="363" t="s">
        <v>314</v>
      </c>
      <c r="C345" s="371">
        <f t="shared" si="114"/>
        <v>5</v>
      </c>
      <c r="D345" s="372">
        <v>5</v>
      </c>
      <c r="E345" s="371">
        <v>0</v>
      </c>
      <c r="F345" s="239">
        <f t="shared" si="112"/>
        <v>4</v>
      </c>
      <c r="G345" s="239">
        <v>4</v>
      </c>
      <c r="H345" s="239">
        <v>2</v>
      </c>
      <c r="I345" s="239">
        <v>2</v>
      </c>
      <c r="J345" s="239"/>
      <c r="K345" s="239"/>
      <c r="L345" s="239"/>
      <c r="M345" s="371">
        <f t="shared" si="115"/>
        <v>5</v>
      </c>
      <c r="N345" s="372">
        <v>5</v>
      </c>
      <c r="O345" s="371">
        <v>0</v>
      </c>
      <c r="P345" s="235">
        <f t="shared" si="106"/>
        <v>0</v>
      </c>
      <c r="Q345" s="235">
        <f t="shared" si="107"/>
        <v>0</v>
      </c>
      <c r="R345" s="235">
        <f t="shared" si="108"/>
        <v>0</v>
      </c>
      <c r="S345" s="263"/>
      <c r="T345" s="270"/>
    </row>
    <row r="346" spans="1:20" s="203" customFormat="1" ht="19.5" hidden="1" customHeight="1">
      <c r="A346" s="239">
        <v>6</v>
      </c>
      <c r="B346" s="363" t="s">
        <v>270</v>
      </c>
      <c r="C346" s="371">
        <f t="shared" si="114"/>
        <v>7</v>
      </c>
      <c r="D346" s="372">
        <v>7</v>
      </c>
      <c r="E346" s="371">
        <v>0</v>
      </c>
      <c r="F346" s="239">
        <f t="shared" si="112"/>
        <v>6</v>
      </c>
      <c r="G346" s="239">
        <v>6</v>
      </c>
      <c r="H346" s="239">
        <v>3</v>
      </c>
      <c r="I346" s="239"/>
      <c r="J346" s="239">
        <v>3</v>
      </c>
      <c r="K346" s="239"/>
      <c r="L346" s="239"/>
      <c r="M346" s="371">
        <f t="shared" si="115"/>
        <v>7</v>
      </c>
      <c r="N346" s="372">
        <v>7</v>
      </c>
      <c r="O346" s="371">
        <v>0</v>
      </c>
      <c r="P346" s="235">
        <f t="shared" si="106"/>
        <v>0</v>
      </c>
      <c r="Q346" s="235">
        <f t="shared" si="107"/>
        <v>0</v>
      </c>
      <c r="R346" s="235">
        <f t="shared" si="108"/>
        <v>0</v>
      </c>
      <c r="S346" s="263"/>
      <c r="T346" s="270"/>
    </row>
    <row r="347" spans="1:20" s="203" customFormat="1" ht="19.5" hidden="1" customHeight="1">
      <c r="A347" s="239">
        <v>7</v>
      </c>
      <c r="B347" s="363" t="s">
        <v>291</v>
      </c>
      <c r="C347" s="371">
        <f t="shared" si="114"/>
        <v>3</v>
      </c>
      <c r="D347" s="372">
        <v>3</v>
      </c>
      <c r="E347" s="371">
        <v>0</v>
      </c>
      <c r="F347" s="239">
        <f t="shared" si="112"/>
        <v>2</v>
      </c>
      <c r="G347" s="239">
        <v>2</v>
      </c>
      <c r="H347" s="239">
        <v>1</v>
      </c>
      <c r="I347" s="239"/>
      <c r="J347" s="239">
        <v>1</v>
      </c>
      <c r="K347" s="239"/>
      <c r="L347" s="239"/>
      <c r="M347" s="371">
        <f t="shared" si="115"/>
        <v>3</v>
      </c>
      <c r="N347" s="372">
        <v>3</v>
      </c>
      <c r="O347" s="371">
        <v>0</v>
      </c>
      <c r="P347" s="235">
        <f t="shared" si="106"/>
        <v>0</v>
      </c>
      <c r="Q347" s="235">
        <f t="shared" si="107"/>
        <v>0</v>
      </c>
      <c r="R347" s="235">
        <f t="shared" si="108"/>
        <v>0</v>
      </c>
      <c r="S347" s="263"/>
      <c r="T347" s="270"/>
    </row>
    <row r="348" spans="1:20" s="203" customFormat="1" ht="19.5" hidden="1" customHeight="1">
      <c r="A348" s="239">
        <v>8</v>
      </c>
      <c r="B348" s="363" t="s">
        <v>263</v>
      </c>
      <c r="C348" s="371">
        <f t="shared" si="114"/>
        <v>4</v>
      </c>
      <c r="D348" s="372">
        <v>4</v>
      </c>
      <c r="E348" s="371">
        <v>0</v>
      </c>
      <c r="F348" s="239">
        <f t="shared" si="112"/>
        <v>3</v>
      </c>
      <c r="G348" s="239">
        <v>3</v>
      </c>
      <c r="H348" s="239">
        <v>1</v>
      </c>
      <c r="I348" s="239"/>
      <c r="J348" s="239">
        <v>2</v>
      </c>
      <c r="K348" s="239"/>
      <c r="L348" s="239"/>
      <c r="M348" s="371">
        <f t="shared" si="115"/>
        <v>4</v>
      </c>
      <c r="N348" s="372">
        <v>4</v>
      </c>
      <c r="O348" s="371">
        <v>0</v>
      </c>
      <c r="P348" s="235">
        <f t="shared" si="106"/>
        <v>0</v>
      </c>
      <c r="Q348" s="235">
        <f t="shared" si="107"/>
        <v>0</v>
      </c>
      <c r="R348" s="235">
        <f t="shared" si="108"/>
        <v>0</v>
      </c>
      <c r="S348" s="263"/>
      <c r="T348" s="270"/>
    </row>
    <row r="349" spans="1:20" s="203" customFormat="1" ht="19.5" hidden="1" customHeight="1">
      <c r="A349" s="239">
        <v>9</v>
      </c>
      <c r="B349" s="363" t="s">
        <v>302</v>
      </c>
      <c r="C349" s="371">
        <f t="shared" si="114"/>
        <v>7</v>
      </c>
      <c r="D349" s="372">
        <v>7</v>
      </c>
      <c r="E349" s="371">
        <v>0</v>
      </c>
      <c r="F349" s="239">
        <f t="shared" si="112"/>
        <v>7</v>
      </c>
      <c r="G349" s="239">
        <v>7</v>
      </c>
      <c r="H349" s="239">
        <v>2</v>
      </c>
      <c r="I349" s="239">
        <v>5</v>
      </c>
      <c r="J349" s="239"/>
      <c r="K349" s="239"/>
      <c r="L349" s="239"/>
      <c r="M349" s="371">
        <f t="shared" si="115"/>
        <v>7</v>
      </c>
      <c r="N349" s="372">
        <v>7</v>
      </c>
      <c r="O349" s="371">
        <v>0</v>
      </c>
      <c r="P349" s="235">
        <f t="shared" si="106"/>
        <v>0</v>
      </c>
      <c r="Q349" s="235">
        <f t="shared" si="107"/>
        <v>0</v>
      </c>
      <c r="R349" s="235">
        <f t="shared" si="108"/>
        <v>0</v>
      </c>
      <c r="S349" s="263"/>
      <c r="T349" s="270"/>
    </row>
    <row r="350" spans="1:20" s="203" customFormat="1" ht="19.5" hidden="1" customHeight="1">
      <c r="A350" s="239">
        <v>10</v>
      </c>
      <c r="B350" s="363" t="s">
        <v>315</v>
      </c>
      <c r="C350" s="371">
        <f t="shared" si="114"/>
        <v>6</v>
      </c>
      <c r="D350" s="372">
        <v>6</v>
      </c>
      <c r="E350" s="371">
        <v>0</v>
      </c>
      <c r="F350" s="239">
        <f t="shared" si="112"/>
        <v>5</v>
      </c>
      <c r="G350" s="239">
        <v>5</v>
      </c>
      <c r="H350" s="239">
        <v>2</v>
      </c>
      <c r="I350" s="239">
        <v>3</v>
      </c>
      <c r="J350" s="239"/>
      <c r="K350" s="239"/>
      <c r="L350" s="239"/>
      <c r="M350" s="371">
        <f t="shared" si="115"/>
        <v>6</v>
      </c>
      <c r="N350" s="372">
        <v>6</v>
      </c>
      <c r="O350" s="371">
        <v>0</v>
      </c>
      <c r="P350" s="235">
        <f t="shared" si="106"/>
        <v>0</v>
      </c>
      <c r="Q350" s="235">
        <f t="shared" si="107"/>
        <v>0</v>
      </c>
      <c r="R350" s="235">
        <f t="shared" si="108"/>
        <v>0</v>
      </c>
      <c r="S350" s="263"/>
      <c r="T350" s="270"/>
    </row>
    <row r="351" spans="1:20" s="203" customFormat="1" ht="21" hidden="1" customHeight="1">
      <c r="A351" s="239">
        <v>11</v>
      </c>
      <c r="B351" s="363" t="s">
        <v>316</v>
      </c>
      <c r="C351" s="371">
        <f t="shared" si="114"/>
        <v>6</v>
      </c>
      <c r="D351" s="372">
        <v>6</v>
      </c>
      <c r="E351" s="371">
        <v>0</v>
      </c>
      <c r="F351" s="239">
        <f t="shared" si="112"/>
        <v>6</v>
      </c>
      <c r="G351" s="239">
        <v>6</v>
      </c>
      <c r="H351" s="239">
        <v>2</v>
      </c>
      <c r="I351" s="239">
        <v>4</v>
      </c>
      <c r="J351" s="239"/>
      <c r="K351" s="239"/>
      <c r="L351" s="239"/>
      <c r="M351" s="371">
        <v>7</v>
      </c>
      <c r="N351" s="372">
        <v>7</v>
      </c>
      <c r="O351" s="371">
        <v>0</v>
      </c>
      <c r="P351" s="235">
        <f t="shared" si="106"/>
        <v>1</v>
      </c>
      <c r="Q351" s="235">
        <f t="shared" si="107"/>
        <v>1</v>
      </c>
      <c r="R351" s="235">
        <f t="shared" si="108"/>
        <v>0</v>
      </c>
      <c r="S351" s="263"/>
      <c r="T351" s="270"/>
    </row>
    <row r="352" spans="1:20" s="203" customFormat="1" ht="19.5" hidden="1" customHeight="1">
      <c r="A352" s="239">
        <v>12</v>
      </c>
      <c r="B352" s="363" t="s">
        <v>317</v>
      </c>
      <c r="C352" s="371">
        <f t="shared" si="114"/>
        <v>5</v>
      </c>
      <c r="D352" s="372">
        <v>5</v>
      </c>
      <c r="E352" s="371">
        <v>0</v>
      </c>
      <c r="F352" s="239">
        <f t="shared" si="112"/>
        <v>4</v>
      </c>
      <c r="G352" s="239">
        <v>4</v>
      </c>
      <c r="H352" s="239">
        <v>2</v>
      </c>
      <c r="I352" s="239">
        <v>2</v>
      </c>
      <c r="J352" s="239"/>
      <c r="K352" s="239"/>
      <c r="L352" s="239"/>
      <c r="M352" s="371">
        <f>N352+O352</f>
        <v>5</v>
      </c>
      <c r="N352" s="372">
        <v>5</v>
      </c>
      <c r="O352" s="371">
        <v>0</v>
      </c>
      <c r="P352" s="235">
        <f t="shared" si="106"/>
        <v>0</v>
      </c>
      <c r="Q352" s="235">
        <f t="shared" si="107"/>
        <v>0</v>
      </c>
      <c r="R352" s="235">
        <f t="shared" si="108"/>
        <v>0</v>
      </c>
      <c r="S352" s="263"/>
      <c r="T352" s="270"/>
    </row>
    <row r="353" spans="1:20" s="203" customFormat="1" ht="19.5" hidden="1" customHeight="1">
      <c r="A353" s="239">
        <v>13</v>
      </c>
      <c r="B353" s="363" t="s">
        <v>261</v>
      </c>
      <c r="C353" s="371">
        <f t="shared" si="114"/>
        <v>2</v>
      </c>
      <c r="D353" s="372">
        <v>2</v>
      </c>
      <c r="E353" s="371">
        <v>0</v>
      </c>
      <c r="F353" s="239">
        <f t="shared" si="112"/>
        <v>1</v>
      </c>
      <c r="G353" s="239">
        <v>1</v>
      </c>
      <c r="H353" s="239">
        <v>1</v>
      </c>
      <c r="I353" s="239"/>
      <c r="J353" s="239"/>
      <c r="K353" s="239"/>
      <c r="L353" s="239"/>
      <c r="M353" s="371">
        <f>N353+O353</f>
        <v>2</v>
      </c>
      <c r="N353" s="372">
        <v>2</v>
      </c>
      <c r="O353" s="371">
        <v>0</v>
      </c>
      <c r="P353" s="235"/>
      <c r="Q353" s="235"/>
      <c r="R353" s="235"/>
      <c r="S353" s="263"/>
      <c r="T353" s="270"/>
    </row>
    <row r="354" spans="1:20" s="203" customFormat="1" ht="19.5" hidden="1" customHeight="1">
      <c r="A354" s="239">
        <v>14</v>
      </c>
      <c r="B354" s="373" t="s">
        <v>295</v>
      </c>
      <c r="C354" s="371">
        <f t="shared" si="114"/>
        <v>8</v>
      </c>
      <c r="D354" s="372">
        <v>8</v>
      </c>
      <c r="E354" s="372">
        <v>0</v>
      </c>
      <c r="F354" s="239">
        <f t="shared" si="112"/>
        <v>9</v>
      </c>
      <c r="G354" s="239">
        <v>9</v>
      </c>
      <c r="H354" s="239">
        <v>3</v>
      </c>
      <c r="I354" s="239">
        <v>6</v>
      </c>
      <c r="J354" s="239"/>
      <c r="K354" s="239"/>
      <c r="L354" s="239"/>
      <c r="M354" s="371">
        <f>N354+O354</f>
        <v>8</v>
      </c>
      <c r="N354" s="372">
        <v>8</v>
      </c>
      <c r="O354" s="372">
        <v>0</v>
      </c>
      <c r="P354" s="235">
        <f t="shared" ref="P354:R355" si="116">M354-C354</f>
        <v>0</v>
      </c>
      <c r="Q354" s="235">
        <f t="shared" si="116"/>
        <v>0</v>
      </c>
      <c r="R354" s="235">
        <f t="shared" si="116"/>
        <v>0</v>
      </c>
      <c r="S354" s="263"/>
      <c r="T354" s="270"/>
    </row>
    <row r="355" spans="1:20" s="206" customFormat="1" ht="23.1" customHeight="1">
      <c r="A355" s="228">
        <v>9</v>
      </c>
      <c r="B355" s="231" t="s">
        <v>318</v>
      </c>
      <c r="C355" s="228">
        <f>SUM(D355:E355)</f>
        <v>80</v>
      </c>
      <c r="D355" s="251">
        <v>76</v>
      </c>
      <c r="E355" s="251">
        <v>4</v>
      </c>
      <c r="F355" s="230">
        <f t="shared" si="112"/>
        <v>76</v>
      </c>
      <c r="G355" s="230">
        <v>72</v>
      </c>
      <c r="H355" s="228">
        <f>SUM(H356:H368)</f>
        <v>32</v>
      </c>
      <c r="I355" s="228">
        <f>SUM(I356:I368)</f>
        <v>42</v>
      </c>
      <c r="J355" s="228">
        <f>SUM(J356:J368)</f>
        <v>0</v>
      </c>
      <c r="K355" s="228">
        <f>SUM(K356:K368)</f>
        <v>0</v>
      </c>
      <c r="L355" s="228">
        <f>SUM(L356:L368)</f>
        <v>4</v>
      </c>
      <c r="M355" s="228">
        <f>SUM(N355:O355)</f>
        <v>79</v>
      </c>
      <c r="N355" s="251">
        <v>75</v>
      </c>
      <c r="O355" s="251">
        <v>4</v>
      </c>
      <c r="P355" s="230">
        <f t="shared" si="116"/>
        <v>-1</v>
      </c>
      <c r="Q355" s="230">
        <f t="shared" si="116"/>
        <v>-1</v>
      </c>
      <c r="R355" s="230">
        <f t="shared" si="116"/>
        <v>0</v>
      </c>
      <c r="S355" s="275"/>
      <c r="T355" s="270"/>
    </row>
    <row r="356" spans="1:20" s="203" customFormat="1" ht="16.5" hidden="1" customHeight="1">
      <c r="A356" s="239">
        <v>1</v>
      </c>
      <c r="B356" s="34" t="s">
        <v>299</v>
      </c>
      <c r="C356" s="374">
        <v>6</v>
      </c>
      <c r="D356" s="374">
        <v>6</v>
      </c>
      <c r="E356" s="375"/>
      <c r="F356" s="376">
        <v>5</v>
      </c>
      <c r="G356" s="375">
        <f t="shared" ref="G356:G364" si="117">J356+L356+M356</f>
        <v>6</v>
      </c>
      <c r="H356" s="375">
        <v>5</v>
      </c>
      <c r="I356" s="375"/>
      <c r="J356" s="375"/>
      <c r="K356" s="375"/>
      <c r="L356" s="375"/>
      <c r="M356" s="374">
        <v>6</v>
      </c>
      <c r="N356" s="374">
        <v>6</v>
      </c>
      <c r="O356" s="375"/>
      <c r="P356" s="230">
        <f t="shared" ref="P356:P368" si="118">M356-C356</f>
        <v>0</v>
      </c>
      <c r="Q356" s="230">
        <f t="shared" ref="Q356:Q368" si="119">N356-D356</f>
        <v>0</v>
      </c>
      <c r="R356" s="230">
        <f t="shared" ref="R356:R368" si="120">O356-E356</f>
        <v>0</v>
      </c>
      <c r="S356" s="263"/>
      <c r="T356" s="270"/>
    </row>
    <row r="357" spans="1:20" s="203" customFormat="1" ht="15.75" hidden="1">
      <c r="A357" s="239">
        <v>2</v>
      </c>
      <c r="B357" s="34" t="s">
        <v>319</v>
      </c>
      <c r="C357" s="374">
        <v>10</v>
      </c>
      <c r="D357" s="374">
        <v>6</v>
      </c>
      <c r="E357" s="375">
        <v>4</v>
      </c>
      <c r="F357" s="376">
        <v>10</v>
      </c>
      <c r="G357" s="375">
        <v>6</v>
      </c>
      <c r="H357" s="375">
        <v>2</v>
      </c>
      <c r="I357" s="375">
        <v>4</v>
      </c>
      <c r="J357" s="375"/>
      <c r="K357" s="375"/>
      <c r="L357" s="375">
        <v>4</v>
      </c>
      <c r="M357" s="374">
        <v>10</v>
      </c>
      <c r="N357" s="374">
        <v>6</v>
      </c>
      <c r="O357" s="375">
        <v>4</v>
      </c>
      <c r="P357" s="230">
        <f t="shared" si="118"/>
        <v>0</v>
      </c>
      <c r="Q357" s="230">
        <f t="shared" si="119"/>
        <v>0</v>
      </c>
      <c r="R357" s="230">
        <f t="shared" si="120"/>
        <v>0</v>
      </c>
      <c r="S357" s="263"/>
      <c r="T357" s="270"/>
    </row>
    <row r="358" spans="1:20" s="203" customFormat="1" ht="15.75" hidden="1">
      <c r="A358" s="239">
        <v>3</v>
      </c>
      <c r="B358" s="34" t="s">
        <v>320</v>
      </c>
      <c r="C358" s="374">
        <v>6</v>
      </c>
      <c r="D358" s="374">
        <v>6</v>
      </c>
      <c r="E358" s="375"/>
      <c r="F358" s="376">
        <v>6</v>
      </c>
      <c r="G358" s="375">
        <f t="shared" si="117"/>
        <v>6</v>
      </c>
      <c r="H358" s="375">
        <v>2</v>
      </c>
      <c r="I358" s="375">
        <v>4</v>
      </c>
      <c r="J358" s="375"/>
      <c r="K358" s="375"/>
      <c r="L358" s="375"/>
      <c r="M358" s="374">
        <v>6</v>
      </c>
      <c r="N358" s="374">
        <v>6</v>
      </c>
      <c r="O358" s="375"/>
      <c r="P358" s="230">
        <f t="shared" si="118"/>
        <v>0</v>
      </c>
      <c r="Q358" s="230">
        <f t="shared" si="119"/>
        <v>0</v>
      </c>
      <c r="R358" s="230">
        <f t="shared" si="120"/>
        <v>0</v>
      </c>
      <c r="S358" s="263"/>
      <c r="T358" s="270"/>
    </row>
    <row r="359" spans="1:20" s="203" customFormat="1" ht="15.75" hidden="1">
      <c r="A359" s="239">
        <v>4</v>
      </c>
      <c r="B359" s="34" t="s">
        <v>314</v>
      </c>
      <c r="C359" s="374">
        <v>6</v>
      </c>
      <c r="D359" s="374">
        <v>6</v>
      </c>
      <c r="E359" s="375"/>
      <c r="F359" s="376">
        <v>6</v>
      </c>
      <c r="G359" s="375">
        <f t="shared" si="117"/>
        <v>6</v>
      </c>
      <c r="H359" s="375">
        <v>3</v>
      </c>
      <c r="I359" s="375">
        <v>1</v>
      </c>
      <c r="J359" s="375"/>
      <c r="K359" s="375"/>
      <c r="L359" s="375"/>
      <c r="M359" s="374">
        <v>6</v>
      </c>
      <c r="N359" s="374">
        <v>6</v>
      </c>
      <c r="O359" s="375"/>
      <c r="P359" s="230">
        <f t="shared" si="118"/>
        <v>0</v>
      </c>
      <c r="Q359" s="230">
        <f t="shared" si="119"/>
        <v>0</v>
      </c>
      <c r="R359" s="230">
        <f t="shared" si="120"/>
        <v>0</v>
      </c>
      <c r="S359" s="263"/>
      <c r="T359" s="270"/>
    </row>
    <row r="360" spans="1:20" s="203" customFormat="1" ht="15.75" hidden="1">
      <c r="A360" s="239">
        <v>5</v>
      </c>
      <c r="B360" s="34" t="s">
        <v>321</v>
      </c>
      <c r="C360" s="374">
        <v>4</v>
      </c>
      <c r="D360" s="374">
        <v>4</v>
      </c>
      <c r="E360" s="375"/>
      <c r="F360" s="376">
        <v>4</v>
      </c>
      <c r="G360" s="375">
        <f t="shared" si="117"/>
        <v>4</v>
      </c>
      <c r="H360" s="375">
        <v>3</v>
      </c>
      <c r="I360" s="375">
        <v>5</v>
      </c>
      <c r="J360" s="375"/>
      <c r="K360" s="375"/>
      <c r="L360" s="375"/>
      <c r="M360" s="374">
        <v>4</v>
      </c>
      <c r="N360" s="374">
        <v>4</v>
      </c>
      <c r="O360" s="375"/>
      <c r="P360" s="230">
        <f t="shared" si="118"/>
        <v>0</v>
      </c>
      <c r="Q360" s="230">
        <f t="shared" si="119"/>
        <v>0</v>
      </c>
      <c r="R360" s="230">
        <f t="shared" si="120"/>
        <v>0</v>
      </c>
      <c r="S360" s="263"/>
      <c r="T360" s="270"/>
    </row>
    <row r="361" spans="1:20" s="203" customFormat="1" ht="13.5" hidden="1" customHeight="1">
      <c r="A361" s="239">
        <v>6</v>
      </c>
      <c r="B361" s="34" t="s">
        <v>270</v>
      </c>
      <c r="C361" s="374">
        <v>7</v>
      </c>
      <c r="D361" s="374">
        <v>7</v>
      </c>
      <c r="E361" s="375"/>
      <c r="F361" s="376">
        <v>7</v>
      </c>
      <c r="G361" s="375">
        <f t="shared" si="117"/>
        <v>7</v>
      </c>
      <c r="H361" s="375">
        <v>2</v>
      </c>
      <c r="I361" s="375">
        <v>1</v>
      </c>
      <c r="J361" s="375"/>
      <c r="K361" s="375"/>
      <c r="L361" s="375"/>
      <c r="M361" s="374">
        <v>7</v>
      </c>
      <c r="N361" s="374">
        <v>7</v>
      </c>
      <c r="O361" s="375"/>
      <c r="P361" s="230">
        <f t="shared" si="118"/>
        <v>0</v>
      </c>
      <c r="Q361" s="230">
        <f t="shared" si="119"/>
        <v>0</v>
      </c>
      <c r="R361" s="230">
        <f t="shared" si="120"/>
        <v>0</v>
      </c>
      <c r="S361" s="263"/>
      <c r="T361" s="270"/>
    </row>
    <row r="362" spans="1:20" s="203" customFormat="1" ht="15.75" hidden="1">
      <c r="A362" s="239">
        <v>7</v>
      </c>
      <c r="B362" s="34" t="s">
        <v>322</v>
      </c>
      <c r="C362" s="374">
        <v>3</v>
      </c>
      <c r="D362" s="374">
        <v>3</v>
      </c>
      <c r="E362" s="375"/>
      <c r="F362" s="376">
        <v>3</v>
      </c>
      <c r="G362" s="375">
        <f t="shared" si="117"/>
        <v>3</v>
      </c>
      <c r="H362" s="375">
        <v>2</v>
      </c>
      <c r="I362" s="375">
        <v>3</v>
      </c>
      <c r="J362" s="381"/>
      <c r="K362" s="375"/>
      <c r="L362" s="375"/>
      <c r="M362" s="374">
        <v>3</v>
      </c>
      <c r="N362" s="374">
        <v>3</v>
      </c>
      <c r="O362" s="375"/>
      <c r="P362" s="230">
        <f t="shared" si="118"/>
        <v>0</v>
      </c>
      <c r="Q362" s="230">
        <f t="shared" si="119"/>
        <v>0</v>
      </c>
      <c r="R362" s="230">
        <f t="shared" si="120"/>
        <v>0</v>
      </c>
      <c r="S362" s="263"/>
      <c r="T362" s="270"/>
    </row>
    <row r="363" spans="1:20" s="203" customFormat="1" ht="15.75" hidden="1">
      <c r="A363" s="239">
        <v>8</v>
      </c>
      <c r="B363" s="34" t="s">
        <v>323</v>
      </c>
      <c r="C363" s="374">
        <v>6</v>
      </c>
      <c r="D363" s="374">
        <v>6</v>
      </c>
      <c r="E363" s="375"/>
      <c r="F363" s="376">
        <v>5</v>
      </c>
      <c r="G363" s="375">
        <f t="shared" si="117"/>
        <v>6</v>
      </c>
      <c r="H363" s="375">
        <v>2</v>
      </c>
      <c r="I363" s="375">
        <v>6</v>
      </c>
      <c r="J363" s="382"/>
      <c r="K363" s="375"/>
      <c r="L363" s="375"/>
      <c r="M363" s="374">
        <v>6</v>
      </c>
      <c r="N363" s="374">
        <v>6</v>
      </c>
      <c r="O363" s="375"/>
      <c r="P363" s="230">
        <f t="shared" si="118"/>
        <v>0</v>
      </c>
      <c r="Q363" s="230">
        <f t="shared" si="119"/>
        <v>0</v>
      </c>
      <c r="R363" s="230">
        <f t="shared" si="120"/>
        <v>0</v>
      </c>
      <c r="S363" s="263"/>
      <c r="T363" s="270"/>
    </row>
    <row r="364" spans="1:20" s="203" customFormat="1" ht="15.75" hidden="1">
      <c r="A364" s="239">
        <v>9</v>
      </c>
      <c r="B364" s="34" t="s">
        <v>324</v>
      </c>
      <c r="C364" s="374">
        <v>9</v>
      </c>
      <c r="D364" s="374">
        <v>9</v>
      </c>
      <c r="E364" s="375"/>
      <c r="F364" s="376">
        <v>9</v>
      </c>
      <c r="G364" s="375">
        <f t="shared" si="117"/>
        <v>9</v>
      </c>
      <c r="H364" s="375">
        <v>3</v>
      </c>
      <c r="I364" s="375">
        <v>4</v>
      </c>
      <c r="J364" s="382"/>
      <c r="K364" s="375"/>
      <c r="L364" s="375"/>
      <c r="M364" s="374">
        <v>9</v>
      </c>
      <c r="N364" s="374">
        <v>9</v>
      </c>
      <c r="O364" s="375"/>
      <c r="P364" s="230">
        <f t="shared" si="118"/>
        <v>0</v>
      </c>
      <c r="Q364" s="230">
        <f t="shared" si="119"/>
        <v>0</v>
      </c>
      <c r="R364" s="230">
        <f t="shared" si="120"/>
        <v>0</v>
      </c>
      <c r="S364" s="263"/>
      <c r="T364" s="270"/>
    </row>
    <row r="365" spans="1:20" s="203" customFormat="1" ht="15.75" hidden="1">
      <c r="A365" s="239">
        <v>10</v>
      </c>
      <c r="B365" s="34" t="s">
        <v>325</v>
      </c>
      <c r="C365" s="374">
        <v>6</v>
      </c>
      <c r="D365" s="374">
        <v>6</v>
      </c>
      <c r="E365" s="375"/>
      <c r="F365" s="376">
        <v>5</v>
      </c>
      <c r="G365" s="375">
        <v>5</v>
      </c>
      <c r="H365" s="375">
        <v>2</v>
      </c>
      <c r="I365" s="375">
        <v>4</v>
      </c>
      <c r="J365" s="375"/>
      <c r="K365" s="375"/>
      <c r="L365" s="375"/>
      <c r="M365" s="374">
        <v>6</v>
      </c>
      <c r="N365" s="374">
        <v>6</v>
      </c>
      <c r="O365" s="375"/>
      <c r="P365" s="230">
        <f t="shared" si="118"/>
        <v>0</v>
      </c>
      <c r="Q365" s="230">
        <f t="shared" si="119"/>
        <v>0</v>
      </c>
      <c r="R365" s="230">
        <f t="shared" si="120"/>
        <v>0</v>
      </c>
      <c r="S365" s="263"/>
      <c r="T365" s="270"/>
    </row>
    <row r="366" spans="1:20" s="203" customFormat="1" ht="15.75" hidden="1">
      <c r="A366" s="239">
        <v>11</v>
      </c>
      <c r="B366" s="34" t="s">
        <v>326</v>
      </c>
      <c r="C366" s="374">
        <v>6</v>
      </c>
      <c r="D366" s="374">
        <v>6</v>
      </c>
      <c r="E366" s="375"/>
      <c r="F366" s="376">
        <v>5</v>
      </c>
      <c r="G366" s="375">
        <f>J366+L366+M366</f>
        <v>6</v>
      </c>
      <c r="H366" s="375">
        <v>2</v>
      </c>
      <c r="I366" s="375">
        <v>2</v>
      </c>
      <c r="J366" s="382"/>
      <c r="K366" s="375"/>
      <c r="L366" s="375"/>
      <c r="M366" s="374">
        <v>6</v>
      </c>
      <c r="N366" s="374">
        <v>6</v>
      </c>
      <c r="O366" s="375"/>
      <c r="P366" s="230">
        <f t="shared" si="118"/>
        <v>0</v>
      </c>
      <c r="Q366" s="230">
        <f t="shared" si="119"/>
        <v>0</v>
      </c>
      <c r="R366" s="230">
        <f t="shared" si="120"/>
        <v>0</v>
      </c>
      <c r="S366" s="263"/>
      <c r="T366" s="270"/>
    </row>
    <row r="367" spans="1:20" s="203" customFormat="1" ht="15.75" hidden="1">
      <c r="A367" s="239">
        <v>12</v>
      </c>
      <c r="B367" s="34" t="s">
        <v>327</v>
      </c>
      <c r="C367" s="374">
        <v>3</v>
      </c>
      <c r="D367" s="374">
        <v>3</v>
      </c>
      <c r="E367" s="375"/>
      <c r="F367" s="376">
        <v>3</v>
      </c>
      <c r="G367" s="375">
        <f>J367+L367+M367</f>
        <v>3</v>
      </c>
      <c r="H367" s="375">
        <v>1</v>
      </c>
      <c r="I367" s="375">
        <v>5</v>
      </c>
      <c r="J367" s="382"/>
      <c r="K367" s="375"/>
      <c r="L367" s="375"/>
      <c r="M367" s="374">
        <v>3</v>
      </c>
      <c r="N367" s="374">
        <v>3</v>
      </c>
      <c r="O367" s="375"/>
      <c r="P367" s="230">
        <f t="shared" si="118"/>
        <v>0</v>
      </c>
      <c r="Q367" s="230">
        <f t="shared" si="119"/>
        <v>0</v>
      </c>
      <c r="R367" s="230">
        <f t="shared" si="120"/>
        <v>0</v>
      </c>
      <c r="S367" s="263"/>
      <c r="T367" s="270"/>
    </row>
    <row r="368" spans="1:20" s="203" customFormat="1" ht="27.75" hidden="1" customHeight="1">
      <c r="A368" s="239">
        <v>13</v>
      </c>
      <c r="B368" s="34" t="s">
        <v>295</v>
      </c>
      <c r="C368" s="374">
        <v>8</v>
      </c>
      <c r="D368" s="374">
        <v>8</v>
      </c>
      <c r="E368" s="375"/>
      <c r="F368" s="376">
        <v>8</v>
      </c>
      <c r="G368" s="375">
        <f>J368+L368+M368</f>
        <v>8</v>
      </c>
      <c r="H368" s="375">
        <v>3</v>
      </c>
      <c r="I368" s="375">
        <v>3</v>
      </c>
      <c r="J368" s="375"/>
      <c r="K368" s="375"/>
      <c r="L368" s="375"/>
      <c r="M368" s="374">
        <v>8</v>
      </c>
      <c r="N368" s="374">
        <v>8</v>
      </c>
      <c r="O368" s="375"/>
      <c r="P368" s="230">
        <f t="shared" si="118"/>
        <v>0</v>
      </c>
      <c r="Q368" s="230">
        <f t="shared" si="119"/>
        <v>0</v>
      </c>
      <c r="R368" s="230">
        <f t="shared" si="120"/>
        <v>0</v>
      </c>
      <c r="S368" s="263"/>
      <c r="T368" s="270"/>
    </row>
    <row r="369" spans="1:20" s="203" customFormat="1" ht="27" customHeight="1">
      <c r="A369" s="228">
        <v>10</v>
      </c>
      <c r="B369" s="377" t="s">
        <v>328</v>
      </c>
      <c r="C369" s="228">
        <f>SUM(D369:E369)</f>
        <v>89</v>
      </c>
      <c r="D369" s="251">
        <v>85</v>
      </c>
      <c r="E369" s="251">
        <v>4</v>
      </c>
      <c r="F369" s="230">
        <f t="shared" ref="F369:F383" si="121">G369+L369</f>
        <v>80</v>
      </c>
      <c r="G369" s="230">
        <f>SUM(H369:K369)</f>
        <v>76</v>
      </c>
      <c r="H369" s="228">
        <f>SUM(H370:H383)</f>
        <v>33</v>
      </c>
      <c r="I369" s="228">
        <f>SUM(I370:I383)</f>
        <v>41</v>
      </c>
      <c r="J369" s="228">
        <f>SUM(J370:J383)</f>
        <v>2</v>
      </c>
      <c r="K369" s="228">
        <f>SUM(K370:K383)</f>
        <v>0</v>
      </c>
      <c r="L369" s="228">
        <f>SUM(L370:L383)</f>
        <v>4</v>
      </c>
      <c r="M369" s="228">
        <f>SUM(N369:O369)</f>
        <v>88</v>
      </c>
      <c r="N369" s="251">
        <v>84</v>
      </c>
      <c r="O369" s="251">
        <v>4</v>
      </c>
      <c r="P369" s="230">
        <f t="shared" ref="P369:P413" si="122">M369-C369</f>
        <v>-1</v>
      </c>
      <c r="Q369" s="230">
        <f t="shared" ref="Q369:Q413" si="123">N369-D369</f>
        <v>-1</v>
      </c>
      <c r="R369" s="230">
        <f t="shared" ref="R369:R413" si="124">O369-E369</f>
        <v>0</v>
      </c>
      <c r="S369" s="263"/>
      <c r="T369" s="270"/>
    </row>
    <row r="370" spans="1:20" s="203" customFormat="1" ht="17.25" hidden="1" customHeight="1">
      <c r="A370" s="239">
        <v>1</v>
      </c>
      <c r="B370" s="378" t="s">
        <v>329</v>
      </c>
      <c r="C370" s="320">
        <f t="shared" ref="C370:C383" si="125">D370+E370</f>
        <v>3</v>
      </c>
      <c r="D370" s="320">
        <v>3</v>
      </c>
      <c r="E370" s="320"/>
      <c r="F370" s="379">
        <f t="shared" si="121"/>
        <v>3</v>
      </c>
      <c r="G370" s="379">
        <f t="shared" ref="G370:G383" si="126">H370+I370+J370+K370</f>
        <v>3</v>
      </c>
      <c r="H370" s="320">
        <v>3</v>
      </c>
      <c r="I370" s="320"/>
      <c r="J370" s="320"/>
      <c r="K370" s="320"/>
      <c r="L370" s="320"/>
      <c r="M370" s="320">
        <f t="shared" ref="M370:M383" si="127">N370+O370</f>
        <v>3</v>
      </c>
      <c r="N370" s="320">
        <v>3</v>
      </c>
      <c r="O370" s="320"/>
      <c r="P370" s="230">
        <f t="shared" si="122"/>
        <v>0</v>
      </c>
      <c r="Q370" s="230">
        <f t="shared" si="123"/>
        <v>0</v>
      </c>
      <c r="R370" s="230">
        <f t="shared" si="124"/>
        <v>0</v>
      </c>
      <c r="S370" s="263"/>
      <c r="T370" s="270"/>
    </row>
    <row r="371" spans="1:20" s="203" customFormat="1" ht="17.25" hidden="1" customHeight="1">
      <c r="A371" s="239">
        <v>2</v>
      </c>
      <c r="B371" s="380" t="s">
        <v>330</v>
      </c>
      <c r="C371" s="320">
        <f t="shared" si="125"/>
        <v>4</v>
      </c>
      <c r="D371" s="320">
        <v>4</v>
      </c>
      <c r="E371" s="320"/>
      <c r="F371" s="379">
        <f t="shared" si="121"/>
        <v>4</v>
      </c>
      <c r="G371" s="379">
        <f t="shared" si="126"/>
        <v>4</v>
      </c>
      <c r="H371" s="320">
        <v>4</v>
      </c>
      <c r="I371" s="320"/>
      <c r="J371" s="320"/>
      <c r="K371" s="320"/>
      <c r="L371" s="320"/>
      <c r="M371" s="320">
        <f t="shared" si="127"/>
        <v>4</v>
      </c>
      <c r="N371" s="320">
        <v>4</v>
      </c>
      <c r="O371" s="320"/>
      <c r="P371" s="230"/>
      <c r="Q371" s="230"/>
      <c r="R371" s="230"/>
      <c r="S371" s="263"/>
      <c r="T371" s="270"/>
    </row>
    <row r="372" spans="1:20" s="203" customFormat="1" ht="17.25" hidden="1" customHeight="1">
      <c r="A372" s="239">
        <v>3</v>
      </c>
      <c r="B372" s="380" t="s">
        <v>254</v>
      </c>
      <c r="C372" s="320">
        <f t="shared" si="125"/>
        <v>13</v>
      </c>
      <c r="D372" s="320">
        <v>9</v>
      </c>
      <c r="E372" s="320">
        <v>4</v>
      </c>
      <c r="F372" s="379">
        <f t="shared" si="121"/>
        <v>14</v>
      </c>
      <c r="G372" s="379">
        <f t="shared" si="126"/>
        <v>10</v>
      </c>
      <c r="H372" s="320">
        <v>3</v>
      </c>
      <c r="I372" s="320">
        <v>5</v>
      </c>
      <c r="J372" s="320">
        <v>2</v>
      </c>
      <c r="K372" s="320"/>
      <c r="L372" s="320">
        <v>4</v>
      </c>
      <c r="M372" s="320">
        <f t="shared" si="127"/>
        <v>13</v>
      </c>
      <c r="N372" s="320">
        <v>9</v>
      </c>
      <c r="O372" s="320">
        <v>4</v>
      </c>
      <c r="P372" s="230">
        <f t="shared" si="122"/>
        <v>0</v>
      </c>
      <c r="Q372" s="230">
        <f t="shared" si="123"/>
        <v>0</v>
      </c>
      <c r="R372" s="230">
        <f t="shared" si="124"/>
        <v>0</v>
      </c>
      <c r="S372" s="263"/>
      <c r="T372" s="270"/>
    </row>
    <row r="373" spans="1:20" s="203" customFormat="1" ht="17.25" hidden="1" customHeight="1">
      <c r="A373" s="239">
        <v>4</v>
      </c>
      <c r="B373" s="380" t="s">
        <v>279</v>
      </c>
      <c r="C373" s="320">
        <f t="shared" si="125"/>
        <v>6</v>
      </c>
      <c r="D373" s="320">
        <v>6</v>
      </c>
      <c r="E373" s="320"/>
      <c r="F373" s="379">
        <f t="shared" si="121"/>
        <v>5</v>
      </c>
      <c r="G373" s="379">
        <f t="shared" si="126"/>
        <v>5</v>
      </c>
      <c r="H373" s="320">
        <v>2</v>
      </c>
      <c r="I373" s="320">
        <v>3</v>
      </c>
      <c r="J373" s="320"/>
      <c r="K373" s="320"/>
      <c r="L373" s="320"/>
      <c r="M373" s="320">
        <f t="shared" si="127"/>
        <v>6</v>
      </c>
      <c r="N373" s="320">
        <v>6</v>
      </c>
      <c r="O373" s="320"/>
      <c r="P373" s="230">
        <f t="shared" si="122"/>
        <v>0</v>
      </c>
      <c r="Q373" s="230">
        <f t="shared" si="123"/>
        <v>0</v>
      </c>
      <c r="R373" s="230">
        <f t="shared" si="124"/>
        <v>0</v>
      </c>
      <c r="S373" s="263"/>
      <c r="T373" s="270"/>
    </row>
    <row r="374" spans="1:20" s="203" customFormat="1" ht="17.25" hidden="1" customHeight="1">
      <c r="A374" s="239">
        <v>5</v>
      </c>
      <c r="B374" s="380" t="s">
        <v>280</v>
      </c>
      <c r="C374" s="320">
        <f t="shared" si="125"/>
        <v>4</v>
      </c>
      <c r="D374" s="320">
        <v>4</v>
      </c>
      <c r="E374" s="320"/>
      <c r="F374" s="379">
        <f t="shared" si="121"/>
        <v>2</v>
      </c>
      <c r="G374" s="379">
        <f t="shared" si="126"/>
        <v>2</v>
      </c>
      <c r="H374" s="320">
        <v>1</v>
      </c>
      <c r="I374" s="320">
        <v>1</v>
      </c>
      <c r="J374" s="320"/>
      <c r="K374" s="320"/>
      <c r="L374" s="320"/>
      <c r="M374" s="320">
        <f t="shared" si="127"/>
        <v>4</v>
      </c>
      <c r="N374" s="320">
        <v>4</v>
      </c>
      <c r="O374" s="320"/>
      <c r="P374" s="230">
        <f t="shared" si="122"/>
        <v>0</v>
      </c>
      <c r="Q374" s="230">
        <f t="shared" si="123"/>
        <v>0</v>
      </c>
      <c r="R374" s="230">
        <f t="shared" si="124"/>
        <v>0</v>
      </c>
      <c r="S374" s="263"/>
      <c r="T374" s="270"/>
    </row>
    <row r="375" spans="1:20" s="203" customFormat="1" ht="15" hidden="1" customHeight="1">
      <c r="A375" s="239">
        <v>6</v>
      </c>
      <c r="B375" s="380" t="s">
        <v>331</v>
      </c>
      <c r="C375" s="320">
        <f t="shared" si="125"/>
        <v>7</v>
      </c>
      <c r="D375" s="320">
        <v>7</v>
      </c>
      <c r="E375" s="320"/>
      <c r="F375" s="379">
        <f t="shared" si="121"/>
        <v>7</v>
      </c>
      <c r="G375" s="379">
        <f t="shared" si="126"/>
        <v>7</v>
      </c>
      <c r="H375" s="320">
        <v>3</v>
      </c>
      <c r="I375" s="320">
        <v>4</v>
      </c>
      <c r="J375" s="320"/>
      <c r="K375" s="320"/>
      <c r="L375" s="320"/>
      <c r="M375" s="320">
        <f t="shared" si="127"/>
        <v>7</v>
      </c>
      <c r="N375" s="320">
        <v>7</v>
      </c>
      <c r="O375" s="320"/>
      <c r="P375" s="230">
        <f t="shared" si="122"/>
        <v>0</v>
      </c>
      <c r="Q375" s="230">
        <f t="shared" si="123"/>
        <v>0</v>
      </c>
      <c r="R375" s="230">
        <f t="shared" si="124"/>
        <v>0</v>
      </c>
      <c r="S375" s="263"/>
      <c r="T375" s="270"/>
    </row>
    <row r="376" spans="1:20" s="203" customFormat="1" ht="17.25" hidden="1" customHeight="1">
      <c r="A376" s="239">
        <v>7</v>
      </c>
      <c r="B376" s="380" t="s">
        <v>282</v>
      </c>
      <c r="C376" s="320">
        <f t="shared" si="125"/>
        <v>7</v>
      </c>
      <c r="D376" s="320">
        <v>7</v>
      </c>
      <c r="E376" s="320"/>
      <c r="F376" s="379">
        <f t="shared" si="121"/>
        <v>7</v>
      </c>
      <c r="G376" s="379">
        <f t="shared" si="126"/>
        <v>7</v>
      </c>
      <c r="H376" s="320">
        <v>3</v>
      </c>
      <c r="I376" s="320">
        <v>4</v>
      </c>
      <c r="J376" s="320"/>
      <c r="K376" s="320"/>
      <c r="L376" s="320"/>
      <c r="M376" s="320">
        <f t="shared" si="127"/>
        <v>7</v>
      </c>
      <c r="N376" s="320">
        <v>7</v>
      </c>
      <c r="O376" s="320"/>
      <c r="P376" s="230">
        <f t="shared" si="122"/>
        <v>0</v>
      </c>
      <c r="Q376" s="230">
        <f t="shared" si="123"/>
        <v>0</v>
      </c>
      <c r="R376" s="230">
        <f t="shared" si="124"/>
        <v>0</v>
      </c>
      <c r="S376" s="263"/>
      <c r="T376" s="270"/>
    </row>
    <row r="377" spans="1:20" s="203" customFormat="1" ht="15.75" hidden="1" customHeight="1">
      <c r="A377" s="239">
        <v>8</v>
      </c>
      <c r="B377" s="380" t="s">
        <v>283</v>
      </c>
      <c r="C377" s="320">
        <f t="shared" si="125"/>
        <v>6</v>
      </c>
      <c r="D377" s="320">
        <v>6</v>
      </c>
      <c r="E377" s="320"/>
      <c r="F377" s="379">
        <f t="shared" si="121"/>
        <v>5</v>
      </c>
      <c r="G377" s="379">
        <f t="shared" si="126"/>
        <v>5</v>
      </c>
      <c r="H377" s="320">
        <v>2</v>
      </c>
      <c r="I377" s="320">
        <v>3</v>
      </c>
      <c r="J377" s="320"/>
      <c r="K377" s="320"/>
      <c r="L377" s="320"/>
      <c r="M377" s="320">
        <f t="shared" si="127"/>
        <v>6</v>
      </c>
      <c r="N377" s="320">
        <v>6</v>
      </c>
      <c r="O377" s="320"/>
      <c r="P377" s="230">
        <f t="shared" si="122"/>
        <v>0</v>
      </c>
      <c r="Q377" s="230">
        <f t="shared" si="123"/>
        <v>0</v>
      </c>
      <c r="R377" s="230">
        <f t="shared" si="124"/>
        <v>0</v>
      </c>
      <c r="S377" s="263"/>
      <c r="T377" s="270"/>
    </row>
    <row r="378" spans="1:20" s="203" customFormat="1" ht="17.25" hidden="1" customHeight="1">
      <c r="A378" s="239">
        <v>9</v>
      </c>
      <c r="B378" s="380" t="s">
        <v>284</v>
      </c>
      <c r="C378" s="320">
        <f t="shared" si="125"/>
        <v>4</v>
      </c>
      <c r="D378" s="320">
        <v>4</v>
      </c>
      <c r="E378" s="320"/>
      <c r="F378" s="379">
        <f t="shared" si="121"/>
        <v>3</v>
      </c>
      <c r="G378" s="379">
        <f t="shared" si="126"/>
        <v>3</v>
      </c>
      <c r="H378" s="320">
        <v>1</v>
      </c>
      <c r="I378" s="320">
        <v>2</v>
      </c>
      <c r="J378" s="320"/>
      <c r="K378" s="320"/>
      <c r="L378" s="320"/>
      <c r="M378" s="320">
        <f t="shared" si="127"/>
        <v>4</v>
      </c>
      <c r="N378" s="320">
        <v>4</v>
      </c>
      <c r="O378" s="320"/>
      <c r="P378" s="230">
        <f t="shared" si="122"/>
        <v>0</v>
      </c>
      <c r="Q378" s="230">
        <f t="shared" si="123"/>
        <v>0</v>
      </c>
      <c r="R378" s="230">
        <f t="shared" si="124"/>
        <v>0</v>
      </c>
      <c r="S378" s="263"/>
      <c r="T378" s="270"/>
    </row>
    <row r="379" spans="1:20" s="203" customFormat="1" ht="17.25" hidden="1" customHeight="1">
      <c r="A379" s="239">
        <v>10</v>
      </c>
      <c r="B379" s="380" t="s">
        <v>285</v>
      </c>
      <c r="C379" s="320">
        <f t="shared" si="125"/>
        <v>4</v>
      </c>
      <c r="D379" s="320">
        <v>4</v>
      </c>
      <c r="E379" s="320"/>
      <c r="F379" s="379">
        <f t="shared" si="121"/>
        <v>2</v>
      </c>
      <c r="G379" s="379">
        <f t="shared" si="126"/>
        <v>2</v>
      </c>
      <c r="H379" s="320">
        <v>1</v>
      </c>
      <c r="I379" s="320">
        <v>1</v>
      </c>
      <c r="J379" s="320"/>
      <c r="K379" s="320"/>
      <c r="L379" s="320"/>
      <c r="M379" s="320">
        <f t="shared" si="127"/>
        <v>4</v>
      </c>
      <c r="N379" s="320">
        <v>4</v>
      </c>
      <c r="O379" s="320"/>
      <c r="P379" s="230">
        <f t="shared" si="122"/>
        <v>0</v>
      </c>
      <c r="Q379" s="230">
        <f t="shared" si="123"/>
        <v>0</v>
      </c>
      <c r="R379" s="230">
        <f t="shared" si="124"/>
        <v>0</v>
      </c>
      <c r="S379" s="263"/>
      <c r="T379" s="270"/>
    </row>
    <row r="380" spans="1:20" s="203" customFormat="1" ht="17.25" hidden="1" customHeight="1">
      <c r="A380" s="239">
        <v>11</v>
      </c>
      <c r="B380" s="380" t="s">
        <v>286</v>
      </c>
      <c r="C380" s="320">
        <f t="shared" si="125"/>
        <v>9</v>
      </c>
      <c r="D380" s="320">
        <v>9</v>
      </c>
      <c r="E380" s="320"/>
      <c r="F380" s="379">
        <f t="shared" si="121"/>
        <v>9</v>
      </c>
      <c r="G380" s="379">
        <f t="shared" si="126"/>
        <v>9</v>
      </c>
      <c r="H380" s="320">
        <v>3</v>
      </c>
      <c r="I380" s="320">
        <v>6</v>
      </c>
      <c r="J380" s="320"/>
      <c r="K380" s="320"/>
      <c r="L380" s="320"/>
      <c r="M380" s="320">
        <f t="shared" si="127"/>
        <v>9</v>
      </c>
      <c r="N380" s="320">
        <v>9</v>
      </c>
      <c r="O380" s="320"/>
      <c r="P380" s="230">
        <f t="shared" si="122"/>
        <v>0</v>
      </c>
      <c r="Q380" s="230">
        <f t="shared" si="123"/>
        <v>0</v>
      </c>
      <c r="R380" s="230">
        <f t="shared" si="124"/>
        <v>0</v>
      </c>
      <c r="S380" s="263"/>
      <c r="T380" s="270"/>
    </row>
    <row r="381" spans="1:20" s="203" customFormat="1" ht="17.25" hidden="1" customHeight="1">
      <c r="A381" s="239">
        <v>12</v>
      </c>
      <c r="B381" s="380" t="s">
        <v>263</v>
      </c>
      <c r="C381" s="320">
        <f t="shared" si="125"/>
        <v>5</v>
      </c>
      <c r="D381" s="320">
        <v>5</v>
      </c>
      <c r="E381" s="320"/>
      <c r="F381" s="379">
        <f t="shared" si="121"/>
        <v>4</v>
      </c>
      <c r="G381" s="379">
        <f t="shared" si="126"/>
        <v>4</v>
      </c>
      <c r="H381" s="320">
        <v>2</v>
      </c>
      <c r="I381" s="320">
        <v>2</v>
      </c>
      <c r="J381" s="320"/>
      <c r="K381" s="320"/>
      <c r="L381" s="320"/>
      <c r="M381" s="320">
        <f t="shared" si="127"/>
        <v>5</v>
      </c>
      <c r="N381" s="320">
        <v>5</v>
      </c>
      <c r="O381" s="320"/>
      <c r="P381" s="230">
        <f t="shared" si="122"/>
        <v>0</v>
      </c>
      <c r="Q381" s="230">
        <f t="shared" si="123"/>
        <v>0</v>
      </c>
      <c r="R381" s="230">
        <f t="shared" si="124"/>
        <v>0</v>
      </c>
      <c r="S381" s="263"/>
      <c r="T381" s="270"/>
    </row>
    <row r="382" spans="1:20" s="203" customFormat="1" ht="17.25" hidden="1" customHeight="1">
      <c r="A382" s="239">
        <v>13</v>
      </c>
      <c r="B382" s="380" t="s">
        <v>332</v>
      </c>
      <c r="C382" s="320">
        <f t="shared" si="125"/>
        <v>10</v>
      </c>
      <c r="D382" s="320">
        <v>10</v>
      </c>
      <c r="E382" s="320"/>
      <c r="F382" s="379">
        <f t="shared" si="121"/>
        <v>10</v>
      </c>
      <c r="G382" s="379">
        <f t="shared" si="126"/>
        <v>10</v>
      </c>
      <c r="H382" s="320">
        <v>3</v>
      </c>
      <c r="I382" s="320">
        <v>7</v>
      </c>
      <c r="J382" s="320"/>
      <c r="K382" s="320"/>
      <c r="L382" s="320"/>
      <c r="M382" s="320">
        <f t="shared" si="127"/>
        <v>10</v>
      </c>
      <c r="N382" s="320">
        <v>10</v>
      </c>
      <c r="O382" s="320"/>
      <c r="P382" s="230">
        <f t="shared" si="122"/>
        <v>0</v>
      </c>
      <c r="Q382" s="230">
        <f t="shared" si="123"/>
        <v>0</v>
      </c>
      <c r="R382" s="230">
        <f t="shared" si="124"/>
        <v>0</v>
      </c>
      <c r="S382" s="263"/>
      <c r="T382" s="270"/>
    </row>
    <row r="383" spans="1:20" s="203" customFormat="1" ht="14.25" hidden="1" customHeight="1">
      <c r="A383" s="239">
        <v>14</v>
      </c>
      <c r="B383" s="380" t="s">
        <v>333</v>
      </c>
      <c r="C383" s="320">
        <f t="shared" si="125"/>
        <v>7</v>
      </c>
      <c r="D383" s="320">
        <v>7</v>
      </c>
      <c r="E383" s="320"/>
      <c r="F383" s="379">
        <f t="shared" si="121"/>
        <v>5</v>
      </c>
      <c r="G383" s="379">
        <f t="shared" si="126"/>
        <v>5</v>
      </c>
      <c r="H383" s="320">
        <v>2</v>
      </c>
      <c r="I383" s="320">
        <v>3</v>
      </c>
      <c r="J383" s="320"/>
      <c r="K383" s="320"/>
      <c r="L383" s="320"/>
      <c r="M383" s="320">
        <f t="shared" si="127"/>
        <v>7</v>
      </c>
      <c r="N383" s="320">
        <v>7</v>
      </c>
      <c r="O383" s="320"/>
      <c r="P383" s="230">
        <f t="shared" si="122"/>
        <v>0</v>
      </c>
      <c r="Q383" s="230">
        <f t="shared" si="123"/>
        <v>0</v>
      </c>
      <c r="R383" s="230">
        <f t="shared" si="124"/>
        <v>0</v>
      </c>
      <c r="S383" s="263"/>
      <c r="T383" s="270"/>
    </row>
    <row r="384" spans="1:20" s="206" customFormat="1" ht="24" customHeight="1">
      <c r="A384" s="228">
        <v>11</v>
      </c>
      <c r="B384" s="231" t="s">
        <v>334</v>
      </c>
      <c r="C384" s="228">
        <f>SUM(D384:E384)</f>
        <v>73</v>
      </c>
      <c r="D384" s="251">
        <v>68</v>
      </c>
      <c r="E384" s="251">
        <v>5</v>
      </c>
      <c r="F384" s="230">
        <f t="shared" ref="F384:F399" si="128">G384+L384</f>
        <v>62</v>
      </c>
      <c r="G384" s="230">
        <f>SUM(H384:K384)</f>
        <v>57</v>
      </c>
      <c r="H384" s="228">
        <f>SUM(H385:H398)</f>
        <v>29</v>
      </c>
      <c r="I384" s="228">
        <f>SUM(I385:I398)</f>
        <v>27</v>
      </c>
      <c r="J384" s="228">
        <f>SUM(J385:J398)</f>
        <v>1</v>
      </c>
      <c r="K384" s="228">
        <f>SUM(K385:K398)</f>
        <v>0</v>
      </c>
      <c r="L384" s="228">
        <f>SUM(L385:L398)</f>
        <v>5</v>
      </c>
      <c r="M384" s="228">
        <f>SUM(N384:O384)</f>
        <v>73</v>
      </c>
      <c r="N384" s="251">
        <v>68</v>
      </c>
      <c r="O384" s="251">
        <v>5</v>
      </c>
      <c r="P384" s="230">
        <f t="shared" si="122"/>
        <v>0</v>
      </c>
      <c r="Q384" s="230">
        <f t="shared" si="123"/>
        <v>0</v>
      </c>
      <c r="R384" s="230">
        <f t="shared" si="124"/>
        <v>0</v>
      </c>
      <c r="S384" s="275"/>
      <c r="T384" s="270"/>
    </row>
    <row r="385" spans="1:20" s="203" customFormat="1" ht="16.5" hidden="1" customHeight="1">
      <c r="A385" s="72">
        <v>1</v>
      </c>
      <c r="B385" s="252" t="s">
        <v>252</v>
      </c>
      <c r="C385" s="239">
        <f t="shared" ref="C385:C398" si="129">D385+E385</f>
        <v>3</v>
      </c>
      <c r="D385" s="239">
        <v>3</v>
      </c>
      <c r="E385" s="239"/>
      <c r="F385" s="239">
        <f t="shared" si="128"/>
        <v>3</v>
      </c>
      <c r="G385" s="239">
        <f t="shared" ref="G385:G398" si="130">H385+I385+J385+K385</f>
        <v>3</v>
      </c>
      <c r="H385" s="239">
        <v>3</v>
      </c>
      <c r="I385" s="239"/>
      <c r="J385" s="239"/>
      <c r="K385" s="239"/>
      <c r="L385" s="239"/>
      <c r="M385" s="239">
        <f t="shared" ref="M385:M398" si="131">N385+O385</f>
        <v>3</v>
      </c>
      <c r="N385" s="239">
        <v>3</v>
      </c>
      <c r="O385" s="239"/>
      <c r="P385" s="230">
        <f t="shared" si="122"/>
        <v>0</v>
      </c>
      <c r="Q385" s="230">
        <f t="shared" si="123"/>
        <v>0</v>
      </c>
      <c r="R385" s="230">
        <f t="shared" si="124"/>
        <v>0</v>
      </c>
      <c r="S385" s="263"/>
      <c r="T385" s="270"/>
    </row>
    <row r="386" spans="1:20" s="203" customFormat="1" ht="16.5" hidden="1" customHeight="1">
      <c r="A386" s="72">
        <v>2</v>
      </c>
      <c r="B386" s="364" t="s">
        <v>253</v>
      </c>
      <c r="C386" s="239">
        <f t="shared" si="129"/>
        <v>3</v>
      </c>
      <c r="D386" s="239">
        <v>3</v>
      </c>
      <c r="E386" s="239"/>
      <c r="F386" s="239">
        <f t="shared" si="128"/>
        <v>3</v>
      </c>
      <c r="G386" s="239">
        <f t="shared" si="130"/>
        <v>3</v>
      </c>
      <c r="H386" s="239">
        <v>3</v>
      </c>
      <c r="I386" s="239"/>
      <c r="J386" s="239"/>
      <c r="K386" s="239"/>
      <c r="L386" s="239"/>
      <c r="M386" s="239">
        <f t="shared" si="131"/>
        <v>3</v>
      </c>
      <c r="N386" s="239">
        <v>3</v>
      </c>
      <c r="O386" s="239"/>
      <c r="P386" s="230">
        <f t="shared" si="122"/>
        <v>0</v>
      </c>
      <c r="Q386" s="230">
        <f t="shared" si="123"/>
        <v>0</v>
      </c>
      <c r="R386" s="230">
        <f t="shared" si="124"/>
        <v>0</v>
      </c>
      <c r="S386" s="263"/>
      <c r="T386" s="270"/>
    </row>
    <row r="387" spans="1:20" s="203" customFormat="1" ht="16.5" hidden="1" customHeight="1">
      <c r="A387" s="72">
        <v>3</v>
      </c>
      <c r="B387" s="364" t="s">
        <v>254</v>
      </c>
      <c r="C387" s="239">
        <f t="shared" si="129"/>
        <v>10</v>
      </c>
      <c r="D387" s="384">
        <v>5</v>
      </c>
      <c r="E387" s="239">
        <v>5</v>
      </c>
      <c r="F387" s="239">
        <f t="shared" si="128"/>
        <v>9</v>
      </c>
      <c r="G387" s="239">
        <f t="shared" si="130"/>
        <v>4</v>
      </c>
      <c r="H387" s="239">
        <v>3</v>
      </c>
      <c r="I387" s="239"/>
      <c r="J387" s="239">
        <v>1</v>
      </c>
      <c r="K387" s="239"/>
      <c r="L387" s="239">
        <v>5</v>
      </c>
      <c r="M387" s="239">
        <f t="shared" si="131"/>
        <v>10</v>
      </c>
      <c r="N387" s="384">
        <v>5</v>
      </c>
      <c r="O387" s="239">
        <v>5</v>
      </c>
      <c r="P387" s="230">
        <f t="shared" si="122"/>
        <v>0</v>
      </c>
      <c r="Q387" s="230">
        <f t="shared" si="123"/>
        <v>0</v>
      </c>
      <c r="R387" s="230">
        <f t="shared" si="124"/>
        <v>0</v>
      </c>
      <c r="S387" s="263"/>
      <c r="T387" s="270"/>
    </row>
    <row r="388" spans="1:20" s="203" customFormat="1" ht="16.5" hidden="1" customHeight="1">
      <c r="A388" s="72">
        <v>4</v>
      </c>
      <c r="B388" s="364" t="s">
        <v>279</v>
      </c>
      <c r="C388" s="239">
        <f t="shared" si="129"/>
        <v>6</v>
      </c>
      <c r="D388" s="384">
        <v>6</v>
      </c>
      <c r="E388" s="239"/>
      <c r="F388" s="239">
        <f t="shared" si="128"/>
        <v>5</v>
      </c>
      <c r="G388" s="239">
        <f t="shared" si="130"/>
        <v>5</v>
      </c>
      <c r="H388" s="239">
        <v>2</v>
      </c>
      <c r="I388" s="239">
        <v>3</v>
      </c>
      <c r="J388" s="239"/>
      <c r="K388" s="239"/>
      <c r="L388" s="239"/>
      <c r="M388" s="239">
        <f t="shared" si="131"/>
        <v>6</v>
      </c>
      <c r="N388" s="384">
        <v>6</v>
      </c>
      <c r="O388" s="239"/>
      <c r="P388" s="230">
        <f t="shared" si="122"/>
        <v>0</v>
      </c>
      <c r="Q388" s="230">
        <f t="shared" si="123"/>
        <v>0</v>
      </c>
      <c r="R388" s="230">
        <f t="shared" si="124"/>
        <v>0</v>
      </c>
      <c r="S388" s="263"/>
      <c r="T388" s="270"/>
    </row>
    <row r="389" spans="1:20" s="203" customFormat="1" ht="16.5" hidden="1" customHeight="1">
      <c r="A389" s="72">
        <v>5</v>
      </c>
      <c r="B389" s="364" t="s">
        <v>280</v>
      </c>
      <c r="C389" s="239">
        <f t="shared" si="129"/>
        <v>5</v>
      </c>
      <c r="D389" s="384">
        <v>5</v>
      </c>
      <c r="E389" s="239"/>
      <c r="F389" s="239">
        <f t="shared" si="128"/>
        <v>5</v>
      </c>
      <c r="G389" s="239">
        <f t="shared" si="130"/>
        <v>5</v>
      </c>
      <c r="H389" s="239">
        <v>2</v>
      </c>
      <c r="I389" s="239">
        <v>3</v>
      </c>
      <c r="J389" s="239"/>
      <c r="K389" s="239"/>
      <c r="L389" s="239"/>
      <c r="M389" s="239">
        <f t="shared" si="131"/>
        <v>5</v>
      </c>
      <c r="N389" s="384">
        <v>5</v>
      </c>
      <c r="O389" s="239"/>
      <c r="P389" s="230">
        <f t="shared" si="122"/>
        <v>0</v>
      </c>
      <c r="Q389" s="230">
        <f t="shared" si="123"/>
        <v>0</v>
      </c>
      <c r="R389" s="230">
        <f t="shared" si="124"/>
        <v>0</v>
      </c>
      <c r="S389" s="263"/>
      <c r="T389" s="270"/>
    </row>
    <row r="390" spans="1:20" s="203" customFormat="1" ht="16.5" hidden="1" customHeight="1">
      <c r="A390" s="72">
        <v>6</v>
      </c>
      <c r="B390" s="364" t="s">
        <v>281</v>
      </c>
      <c r="C390" s="239">
        <f t="shared" si="129"/>
        <v>6</v>
      </c>
      <c r="D390" s="384">
        <v>6</v>
      </c>
      <c r="E390" s="239"/>
      <c r="F390" s="239">
        <f t="shared" si="128"/>
        <v>3</v>
      </c>
      <c r="G390" s="239">
        <f t="shared" si="130"/>
        <v>3</v>
      </c>
      <c r="H390" s="239">
        <v>1</v>
      </c>
      <c r="I390" s="239">
        <v>2</v>
      </c>
      <c r="J390" s="239"/>
      <c r="K390" s="239"/>
      <c r="L390" s="239"/>
      <c r="M390" s="239">
        <f t="shared" si="131"/>
        <v>6</v>
      </c>
      <c r="N390" s="384">
        <v>6</v>
      </c>
      <c r="O390" s="239"/>
      <c r="P390" s="230">
        <f t="shared" si="122"/>
        <v>0</v>
      </c>
      <c r="Q390" s="230">
        <f t="shared" si="123"/>
        <v>0</v>
      </c>
      <c r="R390" s="230">
        <f t="shared" si="124"/>
        <v>0</v>
      </c>
      <c r="S390" s="263"/>
      <c r="T390" s="270"/>
    </row>
    <row r="391" spans="1:20" s="203" customFormat="1" ht="27" hidden="1" customHeight="1">
      <c r="A391" s="72">
        <v>7</v>
      </c>
      <c r="B391" s="364" t="s">
        <v>282</v>
      </c>
      <c r="C391" s="239">
        <f t="shared" si="129"/>
        <v>7</v>
      </c>
      <c r="D391" s="384">
        <v>7</v>
      </c>
      <c r="E391" s="239"/>
      <c r="F391" s="239">
        <f t="shared" si="128"/>
        <v>7</v>
      </c>
      <c r="G391" s="239">
        <f t="shared" si="130"/>
        <v>7</v>
      </c>
      <c r="H391" s="239">
        <v>3</v>
      </c>
      <c r="I391" s="239">
        <v>4</v>
      </c>
      <c r="J391" s="239"/>
      <c r="K391" s="239"/>
      <c r="L391" s="239"/>
      <c r="M391" s="239">
        <f t="shared" si="131"/>
        <v>7</v>
      </c>
      <c r="N391" s="384">
        <v>7</v>
      </c>
      <c r="O391" s="239"/>
      <c r="P391" s="230">
        <f t="shared" si="122"/>
        <v>0</v>
      </c>
      <c r="Q391" s="230">
        <f t="shared" si="123"/>
        <v>0</v>
      </c>
      <c r="R391" s="230">
        <f t="shared" si="124"/>
        <v>0</v>
      </c>
      <c r="S391" s="263"/>
      <c r="T391" s="270"/>
    </row>
    <row r="392" spans="1:20" s="203" customFormat="1" ht="16.5" hidden="1" customHeight="1">
      <c r="A392" s="72">
        <v>8</v>
      </c>
      <c r="B392" s="364" t="s">
        <v>283</v>
      </c>
      <c r="C392" s="239">
        <f t="shared" si="129"/>
        <v>4</v>
      </c>
      <c r="D392" s="384">
        <v>4</v>
      </c>
      <c r="E392" s="239"/>
      <c r="F392" s="239">
        <f t="shared" si="128"/>
        <v>2</v>
      </c>
      <c r="G392" s="239">
        <f t="shared" si="130"/>
        <v>2</v>
      </c>
      <c r="H392" s="239">
        <v>1</v>
      </c>
      <c r="I392" s="239">
        <v>1</v>
      </c>
      <c r="J392" s="239"/>
      <c r="K392" s="239"/>
      <c r="L392" s="239"/>
      <c r="M392" s="239">
        <f t="shared" si="131"/>
        <v>4</v>
      </c>
      <c r="N392" s="384">
        <v>4</v>
      </c>
      <c r="O392" s="239"/>
      <c r="P392" s="230">
        <f t="shared" si="122"/>
        <v>0</v>
      </c>
      <c r="Q392" s="230">
        <f t="shared" si="123"/>
        <v>0</v>
      </c>
      <c r="R392" s="230">
        <f t="shared" si="124"/>
        <v>0</v>
      </c>
      <c r="S392" s="263"/>
      <c r="T392" s="270"/>
    </row>
    <row r="393" spans="1:20" s="203" customFormat="1" ht="13.5" hidden="1" customHeight="1">
      <c r="A393" s="72">
        <v>9</v>
      </c>
      <c r="B393" s="364" t="s">
        <v>284</v>
      </c>
      <c r="C393" s="239">
        <f t="shared" si="129"/>
        <v>3</v>
      </c>
      <c r="D393" s="384">
        <v>3</v>
      </c>
      <c r="E393" s="239"/>
      <c r="F393" s="239">
        <f t="shared" si="128"/>
        <v>2</v>
      </c>
      <c r="G393" s="239">
        <f t="shared" si="130"/>
        <v>2</v>
      </c>
      <c r="H393" s="239">
        <v>1</v>
      </c>
      <c r="I393" s="239">
        <v>1</v>
      </c>
      <c r="J393" s="239"/>
      <c r="K393" s="239"/>
      <c r="L393" s="239"/>
      <c r="M393" s="239">
        <f t="shared" si="131"/>
        <v>3</v>
      </c>
      <c r="N393" s="384">
        <v>3</v>
      </c>
      <c r="O393" s="239"/>
      <c r="P393" s="230">
        <f t="shared" si="122"/>
        <v>0</v>
      </c>
      <c r="Q393" s="230">
        <f t="shared" si="123"/>
        <v>0</v>
      </c>
      <c r="R393" s="230">
        <f t="shared" si="124"/>
        <v>0</v>
      </c>
      <c r="S393" s="263"/>
      <c r="T393" s="270"/>
    </row>
    <row r="394" spans="1:20" s="203" customFormat="1" ht="16.5" hidden="1" customHeight="1">
      <c r="A394" s="72">
        <v>10</v>
      </c>
      <c r="B394" s="364" t="s">
        <v>285</v>
      </c>
      <c r="C394" s="239">
        <f t="shared" si="129"/>
        <v>6</v>
      </c>
      <c r="D394" s="384">
        <v>6</v>
      </c>
      <c r="E394" s="239"/>
      <c r="F394" s="239">
        <f t="shared" si="128"/>
        <v>4</v>
      </c>
      <c r="G394" s="239">
        <f t="shared" si="130"/>
        <v>4</v>
      </c>
      <c r="H394" s="239">
        <v>2</v>
      </c>
      <c r="I394" s="239">
        <v>2</v>
      </c>
      <c r="J394" s="239"/>
      <c r="K394" s="239"/>
      <c r="L394" s="239"/>
      <c r="M394" s="239">
        <f t="shared" si="131"/>
        <v>6</v>
      </c>
      <c r="N394" s="384">
        <v>6</v>
      </c>
      <c r="O394" s="239"/>
      <c r="P394" s="230">
        <f t="shared" si="122"/>
        <v>0</v>
      </c>
      <c r="Q394" s="230">
        <f t="shared" si="123"/>
        <v>0</v>
      </c>
      <c r="R394" s="230">
        <f t="shared" si="124"/>
        <v>0</v>
      </c>
      <c r="S394" s="263"/>
      <c r="T394" s="270"/>
    </row>
    <row r="395" spans="1:20" s="203" customFormat="1" ht="16.5" hidden="1" customHeight="1">
      <c r="A395" s="72">
        <v>11</v>
      </c>
      <c r="B395" s="364" t="s">
        <v>286</v>
      </c>
      <c r="C395" s="239">
        <f t="shared" si="129"/>
        <v>6</v>
      </c>
      <c r="D395" s="384">
        <v>6</v>
      </c>
      <c r="E395" s="239"/>
      <c r="F395" s="239">
        <f t="shared" si="128"/>
        <v>5</v>
      </c>
      <c r="G395" s="239">
        <f t="shared" si="130"/>
        <v>5</v>
      </c>
      <c r="H395" s="239">
        <v>2</v>
      </c>
      <c r="I395" s="239">
        <v>3</v>
      </c>
      <c r="J395" s="239"/>
      <c r="K395" s="239"/>
      <c r="L395" s="239"/>
      <c r="M395" s="239">
        <f t="shared" si="131"/>
        <v>6</v>
      </c>
      <c r="N395" s="384">
        <v>6</v>
      </c>
      <c r="O395" s="239"/>
      <c r="P395" s="230">
        <f t="shared" si="122"/>
        <v>0</v>
      </c>
      <c r="Q395" s="230">
        <f t="shared" si="123"/>
        <v>0</v>
      </c>
      <c r="R395" s="230">
        <f t="shared" si="124"/>
        <v>0</v>
      </c>
      <c r="S395" s="263"/>
      <c r="T395" s="270"/>
    </row>
    <row r="396" spans="1:20" s="203" customFormat="1" ht="16.5" hidden="1" customHeight="1">
      <c r="A396" s="72">
        <v>12</v>
      </c>
      <c r="B396" s="364" t="s">
        <v>263</v>
      </c>
      <c r="C396" s="239">
        <f t="shared" si="129"/>
        <v>4</v>
      </c>
      <c r="D396" s="384">
        <v>4</v>
      </c>
      <c r="E396" s="239"/>
      <c r="F396" s="239">
        <f t="shared" si="128"/>
        <v>4</v>
      </c>
      <c r="G396" s="239">
        <f t="shared" si="130"/>
        <v>4</v>
      </c>
      <c r="H396" s="239">
        <v>2</v>
      </c>
      <c r="I396" s="239">
        <v>2</v>
      </c>
      <c r="J396" s="239"/>
      <c r="K396" s="239"/>
      <c r="L396" s="239"/>
      <c r="M396" s="239">
        <f t="shared" si="131"/>
        <v>4</v>
      </c>
      <c r="N396" s="384">
        <v>4</v>
      </c>
      <c r="O396" s="239"/>
      <c r="P396" s="230">
        <f t="shared" si="122"/>
        <v>0</v>
      </c>
      <c r="Q396" s="230">
        <f t="shared" si="123"/>
        <v>0</v>
      </c>
      <c r="R396" s="230">
        <f t="shared" si="124"/>
        <v>0</v>
      </c>
      <c r="S396" s="263"/>
      <c r="T396" s="270"/>
    </row>
    <row r="397" spans="1:20" s="203" customFormat="1" ht="16.5" hidden="1" customHeight="1">
      <c r="A397" s="72">
        <v>13</v>
      </c>
      <c r="B397" s="364" t="s">
        <v>332</v>
      </c>
      <c r="C397" s="239">
        <f t="shared" si="129"/>
        <v>3</v>
      </c>
      <c r="D397" s="384">
        <v>3</v>
      </c>
      <c r="E397" s="239"/>
      <c r="F397" s="239">
        <f t="shared" si="128"/>
        <v>3</v>
      </c>
      <c r="G397" s="239">
        <f t="shared" si="130"/>
        <v>3</v>
      </c>
      <c r="H397" s="239">
        <v>1</v>
      </c>
      <c r="I397" s="239">
        <v>2</v>
      </c>
      <c r="J397" s="239"/>
      <c r="K397" s="239"/>
      <c r="L397" s="239"/>
      <c r="M397" s="239">
        <f t="shared" si="131"/>
        <v>3</v>
      </c>
      <c r="N397" s="384">
        <v>3</v>
      </c>
      <c r="O397" s="239"/>
      <c r="P397" s="230">
        <f t="shared" si="122"/>
        <v>0</v>
      </c>
      <c r="Q397" s="230">
        <f t="shared" si="123"/>
        <v>0</v>
      </c>
      <c r="R397" s="230">
        <f t="shared" si="124"/>
        <v>0</v>
      </c>
      <c r="S397" s="263"/>
      <c r="T397" s="270"/>
    </row>
    <row r="398" spans="1:20" s="203" customFormat="1" ht="12.75" hidden="1" customHeight="1">
      <c r="A398" s="72">
        <v>14</v>
      </c>
      <c r="B398" s="364" t="s">
        <v>288</v>
      </c>
      <c r="C398" s="239">
        <f t="shared" si="129"/>
        <v>7</v>
      </c>
      <c r="D398" s="384">
        <v>7</v>
      </c>
      <c r="E398" s="239"/>
      <c r="F398" s="239">
        <f t="shared" si="128"/>
        <v>7</v>
      </c>
      <c r="G398" s="239">
        <f t="shared" si="130"/>
        <v>7</v>
      </c>
      <c r="H398" s="239">
        <v>3</v>
      </c>
      <c r="I398" s="239">
        <v>4</v>
      </c>
      <c r="J398" s="239"/>
      <c r="K398" s="239"/>
      <c r="L398" s="239"/>
      <c r="M398" s="239">
        <f t="shared" si="131"/>
        <v>7</v>
      </c>
      <c r="N398" s="384">
        <v>7</v>
      </c>
      <c r="O398" s="239"/>
      <c r="P398" s="230">
        <f t="shared" si="122"/>
        <v>0</v>
      </c>
      <c r="Q398" s="230">
        <f t="shared" si="123"/>
        <v>0</v>
      </c>
      <c r="R398" s="230">
        <f t="shared" si="124"/>
        <v>0</v>
      </c>
      <c r="S398" s="263"/>
      <c r="T398" s="270"/>
    </row>
    <row r="399" spans="1:20" s="206" customFormat="1" ht="30.95" customHeight="1">
      <c r="A399" s="71">
        <v>12</v>
      </c>
      <c r="B399" s="284" t="s">
        <v>335</v>
      </c>
      <c r="C399" s="228">
        <f>SUM(D399:E399)</f>
        <v>87</v>
      </c>
      <c r="D399" s="251">
        <v>83</v>
      </c>
      <c r="E399" s="251">
        <v>4</v>
      </c>
      <c r="F399" s="230">
        <f t="shared" si="128"/>
        <v>66</v>
      </c>
      <c r="G399" s="251">
        <f t="shared" ref="G399:L399" si="132">SUM(G400:G412)</f>
        <v>62</v>
      </c>
      <c r="H399" s="251">
        <f t="shared" si="132"/>
        <v>4</v>
      </c>
      <c r="I399" s="251">
        <f t="shared" si="132"/>
        <v>86</v>
      </c>
      <c r="J399" s="251">
        <f t="shared" si="132"/>
        <v>82</v>
      </c>
      <c r="K399" s="251">
        <f t="shared" si="132"/>
        <v>4</v>
      </c>
      <c r="L399" s="251">
        <f t="shared" si="132"/>
        <v>4</v>
      </c>
      <c r="M399" s="228">
        <f>SUM(N399:O399)</f>
        <v>85</v>
      </c>
      <c r="N399" s="251">
        <v>81</v>
      </c>
      <c r="O399" s="251">
        <v>4</v>
      </c>
      <c r="P399" s="230">
        <f t="shared" si="122"/>
        <v>-2</v>
      </c>
      <c r="Q399" s="230">
        <f t="shared" si="123"/>
        <v>-2</v>
      </c>
      <c r="R399" s="230">
        <f t="shared" si="124"/>
        <v>0</v>
      </c>
      <c r="S399" s="275"/>
      <c r="T399" s="270"/>
    </row>
    <row r="400" spans="1:20" s="203" customFormat="1" ht="15.75" hidden="1">
      <c r="A400" s="286">
        <v>1</v>
      </c>
      <c r="B400" s="385" t="s">
        <v>336</v>
      </c>
      <c r="C400" s="371">
        <v>7</v>
      </c>
      <c r="D400" s="371">
        <v>7</v>
      </c>
      <c r="E400" s="371"/>
      <c r="F400" s="371">
        <v>7</v>
      </c>
      <c r="G400" s="371">
        <v>7</v>
      </c>
      <c r="H400" s="371"/>
      <c r="I400" s="371">
        <v>7</v>
      </c>
      <c r="J400" s="371">
        <v>7</v>
      </c>
      <c r="K400" s="371"/>
      <c r="L400" s="279"/>
      <c r="M400" s="239">
        <v>7</v>
      </c>
      <c r="N400" s="239">
        <v>7</v>
      </c>
      <c r="O400" s="239"/>
      <c r="P400" s="230">
        <f t="shared" si="122"/>
        <v>0</v>
      </c>
      <c r="Q400" s="230">
        <f t="shared" si="123"/>
        <v>0</v>
      </c>
      <c r="R400" s="230">
        <f t="shared" si="124"/>
        <v>0</v>
      </c>
      <c r="S400" s="263"/>
      <c r="T400" s="270"/>
    </row>
    <row r="401" spans="1:20" s="203" customFormat="1" ht="17.25" hidden="1" customHeight="1">
      <c r="A401" s="286">
        <v>2</v>
      </c>
      <c r="B401" s="385" t="s">
        <v>254</v>
      </c>
      <c r="C401" s="371">
        <v>12</v>
      </c>
      <c r="D401" s="371">
        <v>8</v>
      </c>
      <c r="E401" s="371">
        <v>4</v>
      </c>
      <c r="F401" s="371">
        <v>9</v>
      </c>
      <c r="G401" s="371">
        <v>5</v>
      </c>
      <c r="H401" s="371">
        <v>4</v>
      </c>
      <c r="I401" s="371">
        <v>12</v>
      </c>
      <c r="J401" s="371">
        <v>8</v>
      </c>
      <c r="K401" s="371">
        <v>4</v>
      </c>
      <c r="L401" s="279">
        <v>4</v>
      </c>
      <c r="M401" s="239">
        <v>12</v>
      </c>
      <c r="N401" s="239">
        <v>8</v>
      </c>
      <c r="O401" s="239">
        <v>4</v>
      </c>
      <c r="P401" s="230">
        <f t="shared" si="122"/>
        <v>0</v>
      </c>
      <c r="Q401" s="230">
        <f t="shared" si="123"/>
        <v>0</v>
      </c>
      <c r="R401" s="230">
        <f t="shared" si="124"/>
        <v>0</v>
      </c>
      <c r="S401" s="263"/>
      <c r="T401" s="270"/>
    </row>
    <row r="402" spans="1:20" s="203" customFormat="1" ht="15.75" hidden="1">
      <c r="A402" s="286">
        <v>3</v>
      </c>
      <c r="B402" s="385" t="s">
        <v>255</v>
      </c>
      <c r="C402" s="371">
        <v>6</v>
      </c>
      <c r="D402" s="371">
        <v>6</v>
      </c>
      <c r="E402" s="371"/>
      <c r="F402" s="371">
        <v>6</v>
      </c>
      <c r="G402" s="371">
        <v>6</v>
      </c>
      <c r="H402" s="371"/>
      <c r="I402" s="371">
        <v>6</v>
      </c>
      <c r="J402" s="371">
        <v>6</v>
      </c>
      <c r="K402" s="371"/>
      <c r="L402" s="279"/>
      <c r="M402" s="239">
        <v>7</v>
      </c>
      <c r="N402" s="239">
        <v>7</v>
      </c>
      <c r="O402" s="239"/>
      <c r="P402" s="230">
        <f t="shared" si="122"/>
        <v>1</v>
      </c>
      <c r="Q402" s="230">
        <f t="shared" si="123"/>
        <v>1</v>
      </c>
      <c r="R402" s="230">
        <f t="shared" si="124"/>
        <v>0</v>
      </c>
      <c r="S402" s="263"/>
      <c r="T402" s="270"/>
    </row>
    <row r="403" spans="1:20" s="203" customFormat="1" ht="22.5" hidden="1" customHeight="1">
      <c r="A403" s="286">
        <v>4</v>
      </c>
      <c r="B403" s="385" t="s">
        <v>257</v>
      </c>
      <c r="C403" s="371">
        <v>8</v>
      </c>
      <c r="D403" s="371">
        <v>8</v>
      </c>
      <c r="E403" s="371"/>
      <c r="F403" s="371">
        <v>6</v>
      </c>
      <c r="G403" s="371">
        <v>6</v>
      </c>
      <c r="H403" s="371"/>
      <c r="I403" s="371">
        <v>8</v>
      </c>
      <c r="J403" s="371">
        <v>8</v>
      </c>
      <c r="K403" s="371"/>
      <c r="L403" s="279"/>
      <c r="M403" s="239">
        <v>8</v>
      </c>
      <c r="N403" s="239">
        <v>8</v>
      </c>
      <c r="O403" s="239"/>
      <c r="P403" s="230">
        <f t="shared" si="122"/>
        <v>0</v>
      </c>
      <c r="Q403" s="230">
        <f t="shared" si="123"/>
        <v>0</v>
      </c>
      <c r="R403" s="230">
        <f t="shared" si="124"/>
        <v>0</v>
      </c>
      <c r="S403" s="263"/>
      <c r="T403" s="270"/>
    </row>
    <row r="404" spans="1:20" s="203" customFormat="1" ht="15.75" hidden="1">
      <c r="A404" s="286">
        <v>5</v>
      </c>
      <c r="B404" s="385" t="s">
        <v>256</v>
      </c>
      <c r="C404" s="371">
        <v>4</v>
      </c>
      <c r="D404" s="371">
        <v>4</v>
      </c>
      <c r="E404" s="371"/>
      <c r="F404" s="371">
        <v>2</v>
      </c>
      <c r="G404" s="371">
        <v>2</v>
      </c>
      <c r="H404" s="371"/>
      <c r="I404" s="371">
        <v>4</v>
      </c>
      <c r="J404" s="371">
        <v>4</v>
      </c>
      <c r="K404" s="371"/>
      <c r="L404" s="279"/>
      <c r="M404" s="239">
        <v>4</v>
      </c>
      <c r="N404" s="239">
        <v>4</v>
      </c>
      <c r="O404" s="239"/>
      <c r="P404" s="230">
        <f t="shared" si="122"/>
        <v>0</v>
      </c>
      <c r="Q404" s="230">
        <f t="shared" si="123"/>
        <v>0</v>
      </c>
      <c r="R404" s="230">
        <f t="shared" si="124"/>
        <v>0</v>
      </c>
      <c r="S404" s="263"/>
      <c r="T404" s="270"/>
    </row>
    <row r="405" spans="1:20" s="203" customFormat="1" ht="8.25" hidden="1" customHeight="1">
      <c r="A405" s="286">
        <v>6</v>
      </c>
      <c r="B405" s="385" t="s">
        <v>263</v>
      </c>
      <c r="C405" s="371">
        <v>5</v>
      </c>
      <c r="D405" s="371">
        <v>5</v>
      </c>
      <c r="E405" s="371"/>
      <c r="F405" s="371">
        <v>5</v>
      </c>
      <c r="G405" s="371">
        <v>5</v>
      </c>
      <c r="H405" s="371"/>
      <c r="I405" s="371">
        <v>5</v>
      </c>
      <c r="J405" s="371">
        <v>5</v>
      </c>
      <c r="K405" s="371"/>
      <c r="L405" s="279"/>
      <c r="M405" s="239">
        <v>5</v>
      </c>
      <c r="N405" s="239">
        <v>5</v>
      </c>
      <c r="O405" s="239"/>
      <c r="P405" s="230">
        <f t="shared" si="122"/>
        <v>0</v>
      </c>
      <c r="Q405" s="230">
        <f t="shared" si="123"/>
        <v>0</v>
      </c>
      <c r="R405" s="230">
        <f t="shared" si="124"/>
        <v>0</v>
      </c>
      <c r="S405" s="263"/>
      <c r="T405" s="270"/>
    </row>
    <row r="406" spans="1:20" s="203" customFormat="1" ht="17.25" hidden="1" customHeight="1">
      <c r="A406" s="286">
        <v>7</v>
      </c>
      <c r="B406" s="385" t="s">
        <v>315</v>
      </c>
      <c r="C406" s="371">
        <v>8</v>
      </c>
      <c r="D406" s="371">
        <v>8</v>
      </c>
      <c r="E406" s="371"/>
      <c r="F406" s="371">
        <v>7</v>
      </c>
      <c r="G406" s="371">
        <v>7</v>
      </c>
      <c r="H406" s="371"/>
      <c r="I406" s="371">
        <v>7</v>
      </c>
      <c r="J406" s="371">
        <v>7</v>
      </c>
      <c r="K406" s="371"/>
      <c r="L406" s="279"/>
      <c r="M406" s="239">
        <v>7</v>
      </c>
      <c r="N406" s="239">
        <v>7</v>
      </c>
      <c r="O406" s="239"/>
      <c r="P406" s="230">
        <f t="shared" si="122"/>
        <v>-1</v>
      </c>
      <c r="Q406" s="230">
        <f t="shared" si="123"/>
        <v>-1</v>
      </c>
      <c r="R406" s="230">
        <f t="shared" si="124"/>
        <v>0</v>
      </c>
      <c r="S406" s="263"/>
      <c r="T406" s="270"/>
    </row>
    <row r="407" spans="1:20" s="203" customFormat="1" ht="15.75" hidden="1">
      <c r="A407" s="286">
        <v>8</v>
      </c>
      <c r="B407" s="385" t="s">
        <v>258</v>
      </c>
      <c r="C407" s="371">
        <v>7</v>
      </c>
      <c r="D407" s="371">
        <v>7</v>
      </c>
      <c r="E407" s="371"/>
      <c r="F407" s="371">
        <v>4</v>
      </c>
      <c r="G407" s="371">
        <v>4</v>
      </c>
      <c r="H407" s="371"/>
      <c r="I407" s="371">
        <v>7</v>
      </c>
      <c r="J407" s="371">
        <v>7</v>
      </c>
      <c r="K407" s="371"/>
      <c r="L407" s="279"/>
      <c r="M407" s="239">
        <v>7</v>
      </c>
      <c r="N407" s="239">
        <v>7</v>
      </c>
      <c r="O407" s="239"/>
      <c r="P407" s="230">
        <f t="shared" si="122"/>
        <v>0</v>
      </c>
      <c r="Q407" s="230">
        <f t="shared" si="123"/>
        <v>0</v>
      </c>
      <c r="R407" s="230">
        <f t="shared" si="124"/>
        <v>0</v>
      </c>
      <c r="S407" s="263"/>
      <c r="T407" s="270"/>
    </row>
    <row r="408" spans="1:20" s="203" customFormat="1" ht="15.75" hidden="1">
      <c r="A408" s="286">
        <v>9</v>
      </c>
      <c r="B408" s="385" t="s">
        <v>302</v>
      </c>
      <c r="C408" s="371">
        <v>8</v>
      </c>
      <c r="D408" s="371">
        <v>8</v>
      </c>
      <c r="E408" s="371"/>
      <c r="F408" s="371">
        <v>5</v>
      </c>
      <c r="G408" s="371">
        <v>5</v>
      </c>
      <c r="H408" s="371"/>
      <c r="I408" s="371">
        <v>8</v>
      </c>
      <c r="J408" s="371">
        <v>8</v>
      </c>
      <c r="K408" s="371"/>
      <c r="L408" s="279"/>
      <c r="M408" s="239">
        <v>8</v>
      </c>
      <c r="N408" s="239">
        <v>8</v>
      </c>
      <c r="O408" s="239"/>
      <c r="P408" s="230">
        <f t="shared" si="122"/>
        <v>0</v>
      </c>
      <c r="Q408" s="230">
        <f t="shared" si="123"/>
        <v>0</v>
      </c>
      <c r="R408" s="230">
        <f t="shared" si="124"/>
        <v>0</v>
      </c>
      <c r="S408" s="263"/>
      <c r="T408" s="270"/>
    </row>
    <row r="409" spans="1:20" s="203" customFormat="1" ht="16.5" hidden="1" customHeight="1">
      <c r="A409" s="286">
        <v>10</v>
      </c>
      <c r="B409" s="385" t="s">
        <v>337</v>
      </c>
      <c r="C409" s="371">
        <v>7</v>
      </c>
      <c r="D409" s="371">
        <v>7</v>
      </c>
      <c r="E409" s="371"/>
      <c r="F409" s="371">
        <v>3</v>
      </c>
      <c r="G409" s="371">
        <v>3</v>
      </c>
      <c r="H409" s="371"/>
      <c r="I409" s="371">
        <v>7</v>
      </c>
      <c r="J409" s="371">
        <v>7</v>
      </c>
      <c r="K409" s="371"/>
      <c r="L409" s="279"/>
      <c r="M409" s="239">
        <v>7</v>
      </c>
      <c r="N409" s="239">
        <v>7</v>
      </c>
      <c r="O409" s="239"/>
      <c r="P409" s="230">
        <f t="shared" si="122"/>
        <v>0</v>
      </c>
      <c r="Q409" s="230">
        <f t="shared" si="123"/>
        <v>0</v>
      </c>
      <c r="R409" s="230">
        <f t="shared" si="124"/>
        <v>0</v>
      </c>
      <c r="S409" s="263"/>
      <c r="T409" s="270"/>
    </row>
    <row r="410" spans="1:20" s="203" customFormat="1" ht="15.75" hidden="1">
      <c r="A410" s="286">
        <v>11</v>
      </c>
      <c r="B410" s="385" t="s">
        <v>260</v>
      </c>
      <c r="C410" s="371">
        <v>4</v>
      </c>
      <c r="D410" s="371">
        <v>4</v>
      </c>
      <c r="E410" s="371"/>
      <c r="F410" s="371">
        <v>2</v>
      </c>
      <c r="G410" s="371">
        <v>2</v>
      </c>
      <c r="H410" s="371"/>
      <c r="I410" s="371">
        <v>4</v>
      </c>
      <c r="J410" s="371">
        <v>4</v>
      </c>
      <c r="K410" s="371"/>
      <c r="L410" s="279"/>
      <c r="M410" s="239">
        <v>4</v>
      </c>
      <c r="N410" s="239">
        <v>4</v>
      </c>
      <c r="O410" s="239"/>
      <c r="P410" s="230">
        <f t="shared" si="122"/>
        <v>0</v>
      </c>
      <c r="Q410" s="230">
        <f t="shared" si="123"/>
        <v>0</v>
      </c>
      <c r="R410" s="230">
        <f t="shared" si="124"/>
        <v>0</v>
      </c>
      <c r="S410" s="263"/>
      <c r="T410" s="270"/>
    </row>
    <row r="411" spans="1:20" s="203" customFormat="1" ht="15.75" hidden="1">
      <c r="A411" s="286">
        <v>12</v>
      </c>
      <c r="B411" s="385" t="s">
        <v>261</v>
      </c>
      <c r="C411" s="371">
        <v>3</v>
      </c>
      <c r="D411" s="371">
        <v>3</v>
      </c>
      <c r="E411" s="371"/>
      <c r="F411" s="371">
        <v>2</v>
      </c>
      <c r="G411" s="371">
        <v>2</v>
      </c>
      <c r="H411" s="371"/>
      <c r="I411" s="371">
        <v>3</v>
      </c>
      <c r="J411" s="371">
        <v>3</v>
      </c>
      <c r="K411" s="371"/>
      <c r="L411" s="279"/>
      <c r="M411" s="239">
        <v>3</v>
      </c>
      <c r="N411" s="239">
        <v>3</v>
      </c>
      <c r="O411" s="239"/>
      <c r="P411" s="230">
        <f t="shared" si="122"/>
        <v>0</v>
      </c>
      <c r="Q411" s="230">
        <f t="shared" si="123"/>
        <v>0</v>
      </c>
      <c r="R411" s="230">
        <f t="shared" si="124"/>
        <v>0</v>
      </c>
      <c r="S411" s="263"/>
      <c r="T411" s="270"/>
    </row>
    <row r="412" spans="1:20" s="203" customFormat="1" ht="15.75" hidden="1">
      <c r="A412" s="286">
        <v>13</v>
      </c>
      <c r="B412" s="385" t="s">
        <v>262</v>
      </c>
      <c r="C412" s="371">
        <v>8</v>
      </c>
      <c r="D412" s="371">
        <v>8</v>
      </c>
      <c r="E412" s="371"/>
      <c r="F412" s="371">
        <v>8</v>
      </c>
      <c r="G412" s="371">
        <v>8</v>
      </c>
      <c r="H412" s="371"/>
      <c r="I412" s="371">
        <v>8</v>
      </c>
      <c r="J412" s="371">
        <v>8</v>
      </c>
      <c r="K412" s="371"/>
      <c r="L412" s="279"/>
      <c r="M412" s="239">
        <v>9</v>
      </c>
      <c r="N412" s="239">
        <v>9</v>
      </c>
      <c r="O412" s="239"/>
      <c r="P412" s="230">
        <f t="shared" si="122"/>
        <v>1</v>
      </c>
      <c r="Q412" s="230">
        <f t="shared" si="123"/>
        <v>1</v>
      </c>
      <c r="R412" s="230">
        <f t="shared" si="124"/>
        <v>0</v>
      </c>
      <c r="S412" s="263"/>
      <c r="T412" s="270"/>
    </row>
    <row r="413" spans="1:20" s="206" customFormat="1" ht="30" customHeight="1">
      <c r="A413" s="228">
        <v>13</v>
      </c>
      <c r="B413" s="231" t="s">
        <v>338</v>
      </c>
      <c r="C413" s="230">
        <v>73</v>
      </c>
      <c r="D413" s="230">
        <v>69</v>
      </c>
      <c r="E413" s="230">
        <f>SUM(E414:E426)</f>
        <v>4</v>
      </c>
      <c r="F413" s="230">
        <f>G413+L413</f>
        <v>72</v>
      </c>
      <c r="G413" s="230">
        <f>SUM(G414:G427)</f>
        <v>68</v>
      </c>
      <c r="H413" s="230">
        <f t="shared" ref="H413:O413" si="133">SUM(H414:H426)</f>
        <v>27</v>
      </c>
      <c r="I413" s="230">
        <f t="shared" si="133"/>
        <v>29</v>
      </c>
      <c r="J413" s="230">
        <f t="shared" si="133"/>
        <v>5</v>
      </c>
      <c r="K413" s="230">
        <f t="shared" si="133"/>
        <v>0</v>
      </c>
      <c r="L413" s="230">
        <f t="shared" si="133"/>
        <v>4</v>
      </c>
      <c r="M413" s="230">
        <v>72</v>
      </c>
      <c r="N413" s="230">
        <v>68</v>
      </c>
      <c r="O413" s="230">
        <f t="shared" si="133"/>
        <v>4</v>
      </c>
      <c r="P413" s="230">
        <f t="shared" si="122"/>
        <v>-1</v>
      </c>
      <c r="Q413" s="230">
        <f t="shared" si="123"/>
        <v>-1</v>
      </c>
      <c r="R413" s="230">
        <f t="shared" si="124"/>
        <v>0</v>
      </c>
      <c r="S413" s="275"/>
      <c r="T413" s="270"/>
    </row>
    <row r="414" spans="1:20" s="211" customFormat="1" ht="15.75" hidden="1">
      <c r="A414" s="386">
        <v>1</v>
      </c>
      <c r="B414" s="387" t="s">
        <v>252</v>
      </c>
      <c r="C414" s="388">
        <f t="shared" ref="C414:C427" si="134">+D414+E414</f>
        <v>3</v>
      </c>
      <c r="D414" s="388">
        <v>3</v>
      </c>
      <c r="E414" s="388">
        <v>0</v>
      </c>
      <c r="F414" s="388">
        <f t="shared" ref="F414:F427" si="135">+G414+L414</f>
        <v>2</v>
      </c>
      <c r="G414" s="388">
        <f t="shared" ref="G414:G427" si="136">+H414+I414+J414+K414</f>
        <v>2</v>
      </c>
      <c r="H414" s="388">
        <v>2</v>
      </c>
      <c r="I414" s="388">
        <v>0</v>
      </c>
      <c r="J414" s="388">
        <v>0</v>
      </c>
      <c r="K414" s="388">
        <v>0</v>
      </c>
      <c r="L414" s="388">
        <v>0</v>
      </c>
      <c r="M414" s="388">
        <f t="shared" ref="M414:M427" si="137">+N414+O414</f>
        <v>3</v>
      </c>
      <c r="N414" s="388">
        <v>3</v>
      </c>
      <c r="O414" s="388">
        <v>0</v>
      </c>
      <c r="P414" s="369">
        <f t="shared" ref="P414:P427" si="138">M414-C414</f>
        <v>0</v>
      </c>
      <c r="Q414" s="369">
        <f t="shared" ref="Q414:Q427" si="139">N414-D414</f>
        <v>0</v>
      </c>
      <c r="R414" s="369">
        <f t="shared" ref="R414:R427" si="140">O414-E414</f>
        <v>0</v>
      </c>
    </row>
    <row r="415" spans="1:20" s="211" customFormat="1" ht="15.75" hidden="1">
      <c r="A415" s="386">
        <v>2</v>
      </c>
      <c r="B415" s="389" t="s">
        <v>253</v>
      </c>
      <c r="C415" s="388">
        <f t="shared" si="134"/>
        <v>3</v>
      </c>
      <c r="D415" s="388">
        <v>3</v>
      </c>
      <c r="E415" s="388">
        <v>0</v>
      </c>
      <c r="F415" s="388">
        <f t="shared" si="135"/>
        <v>3</v>
      </c>
      <c r="G415" s="388">
        <f t="shared" si="136"/>
        <v>3</v>
      </c>
      <c r="H415" s="388">
        <v>3</v>
      </c>
      <c r="I415" s="388">
        <v>0</v>
      </c>
      <c r="J415" s="388">
        <v>0</v>
      </c>
      <c r="K415" s="388">
        <v>0</v>
      </c>
      <c r="L415" s="388">
        <v>0</v>
      </c>
      <c r="M415" s="388">
        <f t="shared" si="137"/>
        <v>3</v>
      </c>
      <c r="N415" s="388">
        <v>3</v>
      </c>
      <c r="O415" s="388">
        <v>0</v>
      </c>
      <c r="P415" s="369">
        <f t="shared" si="138"/>
        <v>0</v>
      </c>
      <c r="Q415" s="369">
        <f t="shared" si="139"/>
        <v>0</v>
      </c>
      <c r="R415" s="369">
        <f t="shared" si="140"/>
        <v>0</v>
      </c>
    </row>
    <row r="416" spans="1:20" s="211" customFormat="1" ht="12.75" hidden="1" customHeight="1">
      <c r="A416" s="386">
        <v>3</v>
      </c>
      <c r="B416" s="389" t="s">
        <v>254</v>
      </c>
      <c r="C416" s="388">
        <f t="shared" si="134"/>
        <v>12</v>
      </c>
      <c r="D416" s="388">
        <v>8</v>
      </c>
      <c r="E416" s="388">
        <v>4</v>
      </c>
      <c r="F416" s="388">
        <f t="shared" si="135"/>
        <v>12</v>
      </c>
      <c r="G416" s="388">
        <f t="shared" si="136"/>
        <v>8</v>
      </c>
      <c r="H416" s="388">
        <v>3</v>
      </c>
      <c r="I416" s="388">
        <v>0</v>
      </c>
      <c r="J416" s="388">
        <v>5</v>
      </c>
      <c r="K416" s="388">
        <v>0</v>
      </c>
      <c r="L416" s="388">
        <v>4</v>
      </c>
      <c r="M416" s="388">
        <f t="shared" si="137"/>
        <v>12</v>
      </c>
      <c r="N416" s="388">
        <v>8</v>
      </c>
      <c r="O416" s="388">
        <v>4</v>
      </c>
      <c r="P416" s="369">
        <f t="shared" si="138"/>
        <v>0</v>
      </c>
      <c r="Q416" s="369">
        <f t="shared" si="139"/>
        <v>0</v>
      </c>
      <c r="R416" s="369">
        <f t="shared" si="140"/>
        <v>0</v>
      </c>
    </row>
    <row r="417" spans="1:18" s="211" customFormat="1" ht="15.75" hidden="1">
      <c r="A417" s="386">
        <v>4</v>
      </c>
      <c r="B417" s="389" t="s">
        <v>255</v>
      </c>
      <c r="C417" s="388">
        <f t="shared" si="134"/>
        <v>6</v>
      </c>
      <c r="D417" s="388">
        <v>6</v>
      </c>
      <c r="E417" s="388">
        <v>0</v>
      </c>
      <c r="F417" s="388">
        <f t="shared" si="135"/>
        <v>6</v>
      </c>
      <c r="G417" s="388">
        <f t="shared" si="136"/>
        <v>6</v>
      </c>
      <c r="H417" s="388">
        <v>3</v>
      </c>
      <c r="I417" s="388">
        <v>3</v>
      </c>
      <c r="J417" s="388">
        <v>0</v>
      </c>
      <c r="K417" s="388">
        <v>0</v>
      </c>
      <c r="L417" s="388">
        <v>0</v>
      </c>
      <c r="M417" s="388">
        <f t="shared" si="137"/>
        <v>6</v>
      </c>
      <c r="N417" s="388">
        <v>6</v>
      </c>
      <c r="O417" s="388">
        <v>0</v>
      </c>
      <c r="P417" s="369">
        <f t="shared" si="138"/>
        <v>0</v>
      </c>
      <c r="Q417" s="369">
        <f t="shared" si="139"/>
        <v>0</v>
      </c>
      <c r="R417" s="369">
        <f t="shared" si="140"/>
        <v>0</v>
      </c>
    </row>
    <row r="418" spans="1:18" s="211" customFormat="1" ht="15.75" hidden="1">
      <c r="A418" s="386">
        <v>5</v>
      </c>
      <c r="B418" s="389" t="s">
        <v>256</v>
      </c>
      <c r="C418" s="388">
        <f t="shared" si="134"/>
        <v>3</v>
      </c>
      <c r="D418" s="388">
        <v>3</v>
      </c>
      <c r="E418" s="388">
        <v>0</v>
      </c>
      <c r="F418" s="388">
        <f t="shared" si="135"/>
        <v>2</v>
      </c>
      <c r="G418" s="388">
        <f t="shared" si="136"/>
        <v>2</v>
      </c>
      <c r="H418" s="388">
        <v>1</v>
      </c>
      <c r="I418" s="388">
        <v>1</v>
      </c>
      <c r="J418" s="388">
        <v>0</v>
      </c>
      <c r="K418" s="388">
        <v>0</v>
      </c>
      <c r="L418" s="388">
        <v>0</v>
      </c>
      <c r="M418" s="388">
        <f t="shared" si="137"/>
        <v>3</v>
      </c>
      <c r="N418" s="388">
        <v>3</v>
      </c>
      <c r="O418" s="388">
        <v>0</v>
      </c>
      <c r="P418" s="369">
        <f t="shared" si="138"/>
        <v>0</v>
      </c>
      <c r="Q418" s="369">
        <f t="shared" si="139"/>
        <v>0</v>
      </c>
      <c r="R418" s="369">
        <f t="shared" si="140"/>
        <v>0</v>
      </c>
    </row>
    <row r="419" spans="1:18" s="211" customFormat="1" ht="15.75" hidden="1">
      <c r="A419" s="386">
        <v>6</v>
      </c>
      <c r="B419" s="389" t="s">
        <v>257</v>
      </c>
      <c r="C419" s="388">
        <f t="shared" si="134"/>
        <v>6</v>
      </c>
      <c r="D419" s="388">
        <v>6</v>
      </c>
      <c r="E419" s="388">
        <v>0</v>
      </c>
      <c r="F419" s="388">
        <f t="shared" si="135"/>
        <v>6</v>
      </c>
      <c r="G419" s="388">
        <f t="shared" si="136"/>
        <v>6</v>
      </c>
      <c r="H419" s="388">
        <v>2</v>
      </c>
      <c r="I419" s="388">
        <v>4</v>
      </c>
      <c r="J419" s="388">
        <v>0</v>
      </c>
      <c r="K419" s="388">
        <v>0</v>
      </c>
      <c r="L419" s="388">
        <v>0</v>
      </c>
      <c r="M419" s="388">
        <f t="shared" si="137"/>
        <v>6</v>
      </c>
      <c r="N419" s="388">
        <v>6</v>
      </c>
      <c r="O419" s="388">
        <v>0</v>
      </c>
      <c r="P419" s="369">
        <f t="shared" si="138"/>
        <v>0</v>
      </c>
      <c r="Q419" s="369">
        <f t="shared" si="139"/>
        <v>0</v>
      </c>
      <c r="R419" s="369">
        <f t="shared" si="140"/>
        <v>0</v>
      </c>
    </row>
    <row r="420" spans="1:18" s="211" customFormat="1" ht="15.75" hidden="1">
      <c r="A420" s="386">
        <v>7</v>
      </c>
      <c r="B420" s="389" t="s">
        <v>258</v>
      </c>
      <c r="C420" s="388">
        <f t="shared" si="134"/>
        <v>6</v>
      </c>
      <c r="D420" s="388">
        <v>6</v>
      </c>
      <c r="E420" s="388">
        <v>0</v>
      </c>
      <c r="F420" s="388">
        <f t="shared" si="135"/>
        <v>7</v>
      </c>
      <c r="G420" s="388">
        <f t="shared" si="136"/>
        <v>7</v>
      </c>
      <c r="H420" s="388">
        <v>2</v>
      </c>
      <c r="I420" s="388">
        <v>5</v>
      </c>
      <c r="J420" s="388">
        <v>0</v>
      </c>
      <c r="K420" s="388">
        <v>0</v>
      </c>
      <c r="L420" s="388">
        <v>0</v>
      </c>
      <c r="M420" s="388">
        <f t="shared" si="137"/>
        <v>6</v>
      </c>
      <c r="N420" s="388">
        <v>6</v>
      </c>
      <c r="O420" s="388">
        <v>0</v>
      </c>
      <c r="P420" s="369">
        <f t="shared" si="138"/>
        <v>0</v>
      </c>
      <c r="Q420" s="369">
        <f t="shared" si="139"/>
        <v>0</v>
      </c>
      <c r="R420" s="369">
        <f t="shared" si="140"/>
        <v>0</v>
      </c>
    </row>
    <row r="421" spans="1:18" s="211" customFormat="1" ht="15.75" hidden="1">
      <c r="A421" s="386">
        <v>8</v>
      </c>
      <c r="B421" s="389" t="s">
        <v>339</v>
      </c>
      <c r="C421" s="388">
        <f t="shared" si="134"/>
        <v>5</v>
      </c>
      <c r="D421" s="388">
        <v>5</v>
      </c>
      <c r="E421" s="388">
        <v>0</v>
      </c>
      <c r="F421" s="388">
        <f t="shared" si="135"/>
        <v>5</v>
      </c>
      <c r="G421" s="388">
        <f t="shared" si="136"/>
        <v>5</v>
      </c>
      <c r="H421" s="388">
        <v>2</v>
      </c>
      <c r="I421" s="388">
        <v>3</v>
      </c>
      <c r="J421" s="388">
        <v>0</v>
      </c>
      <c r="K421" s="388">
        <v>0</v>
      </c>
      <c r="L421" s="388">
        <v>0</v>
      </c>
      <c r="M421" s="388">
        <f t="shared" si="137"/>
        <v>5</v>
      </c>
      <c r="N421" s="388">
        <v>5</v>
      </c>
      <c r="O421" s="388">
        <v>0</v>
      </c>
      <c r="P421" s="369">
        <f t="shared" si="138"/>
        <v>0</v>
      </c>
      <c r="Q421" s="369">
        <f t="shared" si="139"/>
        <v>0</v>
      </c>
      <c r="R421" s="369">
        <f t="shared" si="140"/>
        <v>0</v>
      </c>
    </row>
    <row r="422" spans="1:18" s="211" customFormat="1" ht="15.75" hidden="1">
      <c r="A422" s="386">
        <v>9</v>
      </c>
      <c r="B422" s="389" t="s">
        <v>260</v>
      </c>
      <c r="C422" s="388">
        <f t="shared" si="134"/>
        <v>3</v>
      </c>
      <c r="D422" s="388">
        <v>3</v>
      </c>
      <c r="E422" s="388">
        <v>0</v>
      </c>
      <c r="F422" s="388">
        <f t="shared" si="135"/>
        <v>2</v>
      </c>
      <c r="G422" s="388">
        <f t="shared" si="136"/>
        <v>2</v>
      </c>
      <c r="H422" s="388">
        <v>1</v>
      </c>
      <c r="I422" s="388">
        <v>1</v>
      </c>
      <c r="J422" s="388">
        <v>0</v>
      </c>
      <c r="K422" s="388">
        <v>0</v>
      </c>
      <c r="L422" s="388">
        <v>0</v>
      </c>
      <c r="M422" s="388">
        <f t="shared" si="137"/>
        <v>3</v>
      </c>
      <c r="N422" s="388">
        <v>3</v>
      </c>
      <c r="O422" s="388">
        <v>0</v>
      </c>
      <c r="P422" s="369">
        <f t="shared" si="138"/>
        <v>0</v>
      </c>
      <c r="Q422" s="369">
        <f t="shared" si="139"/>
        <v>0</v>
      </c>
      <c r="R422" s="369">
        <f t="shared" si="140"/>
        <v>0</v>
      </c>
    </row>
    <row r="423" spans="1:18" s="211" customFormat="1" ht="15.75" hidden="1">
      <c r="A423" s="386">
        <v>10</v>
      </c>
      <c r="B423" s="389" t="s">
        <v>261</v>
      </c>
      <c r="C423" s="388">
        <f t="shared" si="134"/>
        <v>2</v>
      </c>
      <c r="D423" s="388">
        <v>2</v>
      </c>
      <c r="E423" s="388">
        <v>0</v>
      </c>
      <c r="F423" s="388">
        <f t="shared" si="135"/>
        <v>2</v>
      </c>
      <c r="G423" s="388">
        <f t="shared" si="136"/>
        <v>2</v>
      </c>
      <c r="H423" s="388">
        <v>1</v>
      </c>
      <c r="I423" s="388">
        <v>1</v>
      </c>
      <c r="J423" s="388">
        <v>0</v>
      </c>
      <c r="K423" s="388">
        <v>0</v>
      </c>
      <c r="L423" s="388">
        <v>0</v>
      </c>
      <c r="M423" s="388">
        <f t="shared" si="137"/>
        <v>2</v>
      </c>
      <c r="N423" s="388">
        <v>2</v>
      </c>
      <c r="O423" s="388">
        <v>0</v>
      </c>
      <c r="P423" s="369">
        <f t="shared" si="138"/>
        <v>0</v>
      </c>
      <c r="Q423" s="369">
        <f t="shared" si="139"/>
        <v>0</v>
      </c>
      <c r="R423" s="369">
        <f t="shared" si="140"/>
        <v>0</v>
      </c>
    </row>
    <row r="424" spans="1:18" s="211" customFormat="1" ht="15.75" hidden="1">
      <c r="A424" s="386">
        <v>11</v>
      </c>
      <c r="B424" s="389" t="s">
        <v>262</v>
      </c>
      <c r="C424" s="388">
        <f t="shared" si="134"/>
        <v>8</v>
      </c>
      <c r="D424" s="388">
        <v>8</v>
      </c>
      <c r="E424" s="388">
        <v>0</v>
      </c>
      <c r="F424" s="388">
        <f t="shared" si="135"/>
        <v>8</v>
      </c>
      <c r="G424" s="388">
        <f t="shared" si="136"/>
        <v>8</v>
      </c>
      <c r="H424" s="388">
        <v>3</v>
      </c>
      <c r="I424" s="392">
        <v>5</v>
      </c>
      <c r="J424" s="388">
        <v>0</v>
      </c>
      <c r="K424" s="388">
        <v>0</v>
      </c>
      <c r="L424" s="388">
        <v>0</v>
      </c>
      <c r="M424" s="388">
        <f t="shared" si="137"/>
        <v>8</v>
      </c>
      <c r="N424" s="388">
        <v>8</v>
      </c>
      <c r="O424" s="388">
        <v>0</v>
      </c>
      <c r="P424" s="369">
        <f t="shared" si="138"/>
        <v>0</v>
      </c>
      <c r="Q424" s="369">
        <f t="shared" si="139"/>
        <v>0</v>
      </c>
      <c r="R424" s="369">
        <f t="shared" si="140"/>
        <v>0</v>
      </c>
    </row>
    <row r="425" spans="1:18" s="211" customFormat="1" ht="15.75" hidden="1">
      <c r="A425" s="386">
        <v>12</v>
      </c>
      <c r="B425" s="389" t="s">
        <v>263</v>
      </c>
      <c r="C425" s="388">
        <f t="shared" si="134"/>
        <v>3</v>
      </c>
      <c r="D425" s="388">
        <v>3</v>
      </c>
      <c r="E425" s="388">
        <v>0</v>
      </c>
      <c r="F425" s="388">
        <f t="shared" si="135"/>
        <v>3</v>
      </c>
      <c r="G425" s="388">
        <f t="shared" si="136"/>
        <v>3</v>
      </c>
      <c r="H425" s="388">
        <v>2</v>
      </c>
      <c r="I425" s="388">
        <v>1</v>
      </c>
      <c r="J425" s="388">
        <v>0</v>
      </c>
      <c r="K425" s="388">
        <v>0</v>
      </c>
      <c r="L425" s="388">
        <v>0</v>
      </c>
      <c r="M425" s="388">
        <f t="shared" si="137"/>
        <v>3</v>
      </c>
      <c r="N425" s="388">
        <v>3</v>
      </c>
      <c r="O425" s="388">
        <v>0</v>
      </c>
      <c r="P425" s="369">
        <f t="shared" si="138"/>
        <v>0</v>
      </c>
      <c r="Q425" s="369">
        <f t="shared" si="139"/>
        <v>0</v>
      </c>
      <c r="R425" s="369">
        <f t="shared" si="140"/>
        <v>0</v>
      </c>
    </row>
    <row r="426" spans="1:18" s="211" customFormat="1" ht="15.75" hidden="1">
      <c r="A426" s="386">
        <v>13</v>
      </c>
      <c r="B426" s="389" t="s">
        <v>302</v>
      </c>
      <c r="C426" s="388">
        <f t="shared" si="134"/>
        <v>6</v>
      </c>
      <c r="D426" s="388">
        <v>6</v>
      </c>
      <c r="E426" s="388">
        <v>0</v>
      </c>
      <c r="F426" s="388">
        <f t="shared" si="135"/>
        <v>7</v>
      </c>
      <c r="G426" s="388">
        <f t="shared" si="136"/>
        <v>7</v>
      </c>
      <c r="H426" s="388">
        <v>2</v>
      </c>
      <c r="I426" s="388">
        <v>5</v>
      </c>
      <c r="J426" s="388">
        <v>0</v>
      </c>
      <c r="K426" s="388">
        <v>0</v>
      </c>
      <c r="L426" s="388">
        <v>0</v>
      </c>
      <c r="M426" s="388">
        <f t="shared" si="137"/>
        <v>6</v>
      </c>
      <c r="N426" s="388">
        <v>6</v>
      </c>
      <c r="O426" s="388">
        <v>0</v>
      </c>
      <c r="P426" s="369">
        <f t="shared" si="138"/>
        <v>0</v>
      </c>
      <c r="Q426" s="369">
        <f t="shared" si="139"/>
        <v>0</v>
      </c>
      <c r="R426" s="369">
        <f t="shared" si="140"/>
        <v>0</v>
      </c>
    </row>
    <row r="427" spans="1:18" s="211" customFormat="1" ht="15.75" hidden="1">
      <c r="A427" s="386">
        <v>14</v>
      </c>
      <c r="B427" s="389" t="s">
        <v>265</v>
      </c>
      <c r="C427" s="388">
        <f t="shared" si="134"/>
        <v>7</v>
      </c>
      <c r="D427" s="388">
        <v>7</v>
      </c>
      <c r="E427" s="388">
        <v>0</v>
      </c>
      <c r="F427" s="388">
        <f t="shared" si="135"/>
        <v>7</v>
      </c>
      <c r="G427" s="388">
        <f t="shared" si="136"/>
        <v>7</v>
      </c>
      <c r="H427" s="388">
        <v>2</v>
      </c>
      <c r="I427" s="388">
        <v>5</v>
      </c>
      <c r="J427" s="388">
        <v>0</v>
      </c>
      <c r="K427" s="388">
        <v>0</v>
      </c>
      <c r="L427" s="388">
        <v>0</v>
      </c>
      <c r="M427" s="388">
        <f t="shared" si="137"/>
        <v>7</v>
      </c>
      <c r="N427" s="388">
        <v>7</v>
      </c>
      <c r="O427" s="388">
        <v>0</v>
      </c>
      <c r="P427" s="369">
        <f t="shared" si="138"/>
        <v>0</v>
      </c>
      <c r="Q427" s="369">
        <f t="shared" si="139"/>
        <v>0</v>
      </c>
      <c r="R427" s="369">
        <f t="shared" si="140"/>
        <v>0</v>
      </c>
    </row>
    <row r="428" spans="1:18" ht="15.75">
      <c r="A428" s="390"/>
      <c r="B428" s="391"/>
    </row>
  </sheetData>
  <mergeCells count="28">
    <mergeCell ref="R7:R8"/>
    <mergeCell ref="S6:S8"/>
    <mergeCell ref="O7:O8"/>
    <mergeCell ref="O49:O50"/>
    <mergeCell ref="O79:O80"/>
    <mergeCell ref="P7:P8"/>
    <mergeCell ref="Q7:Q8"/>
    <mergeCell ref="M49:M50"/>
    <mergeCell ref="M79:M80"/>
    <mergeCell ref="N7:N8"/>
    <mergeCell ref="N49:N50"/>
    <mergeCell ref="N79:N80"/>
    <mergeCell ref="A2:S2"/>
    <mergeCell ref="A3:S3"/>
    <mergeCell ref="A4:S4"/>
    <mergeCell ref="C6:E6"/>
    <mergeCell ref="F6:L6"/>
    <mergeCell ref="M6:O6"/>
    <mergeCell ref="P6:R6"/>
    <mergeCell ref="A6:A8"/>
    <mergeCell ref="B6:B8"/>
    <mergeCell ref="C7:C8"/>
    <mergeCell ref="D7:D8"/>
    <mergeCell ref="E7:E8"/>
    <mergeCell ref="F7:F8"/>
    <mergeCell ref="G7:G8"/>
    <mergeCell ref="L7:L8"/>
    <mergeCell ref="M7:M8"/>
  </mergeCells>
  <pageMargins left="0.89" right="0" top="0.5" bottom="0.5" header="0.511811023622047" footer="0.118110236220472"/>
  <pageSetup scale="90" orientation="landscape" r:id="rId1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162"/>
  <sheetViews>
    <sheetView view="pageBreakPreview" topLeftCell="A142" zoomScale="80" zoomScaleNormal="100" workbookViewId="0">
      <selection activeCell="M167" sqref="M167"/>
    </sheetView>
  </sheetViews>
  <sheetFormatPr defaultColWidth="9.140625" defaultRowHeight="15"/>
  <cols>
    <col min="1" max="1" width="4.28515625" style="106" customWidth="1"/>
    <col min="2" max="2" width="42.28515625" style="107" customWidth="1"/>
    <col min="3" max="3" width="8.140625" style="108" customWidth="1"/>
    <col min="4" max="4" width="7.5703125" style="108" customWidth="1"/>
    <col min="5" max="5" width="5.7109375" style="108" customWidth="1"/>
    <col min="6" max="6" width="6.28515625" style="108" customWidth="1"/>
    <col min="7" max="7" width="6.5703125" style="108" customWidth="1"/>
    <col min="8" max="8" width="4.7109375" style="108" customWidth="1"/>
    <col min="9" max="9" width="7.42578125" style="7" customWidth="1"/>
    <col min="10" max="10" width="8.42578125" style="7" customWidth="1"/>
    <col min="11" max="11" width="5" style="7" customWidth="1"/>
    <col min="12" max="12" width="5.7109375" style="7" customWidth="1"/>
    <col min="13" max="13" width="5.85546875" style="7" customWidth="1"/>
    <col min="14" max="14" width="4.7109375" style="7" customWidth="1"/>
    <col min="15" max="15" width="8.140625" style="109" customWidth="1"/>
    <col min="16" max="16" width="7.5703125" style="109" customWidth="1"/>
    <col min="17" max="17" width="5.7109375" style="109" customWidth="1"/>
    <col min="18" max="18" width="6.28515625" style="109" customWidth="1"/>
    <col min="19" max="19" width="6.5703125" style="109" customWidth="1"/>
    <col min="20" max="20" width="4.7109375" style="109" customWidth="1"/>
    <col min="21" max="21" width="6.7109375" style="109" customWidth="1"/>
    <col min="22" max="22" width="6" style="109" customWidth="1"/>
    <col min="23" max="23" width="5.7109375" style="109" customWidth="1"/>
    <col min="24" max="24" width="5.5703125" style="109" customWidth="1"/>
    <col min="25" max="25" width="5.28515625" style="109" customWidth="1"/>
    <col min="26" max="26" width="4.7109375" style="109" customWidth="1"/>
    <col min="27" max="27" width="12.7109375" style="9" hidden="1" customWidth="1"/>
    <col min="28" max="28" width="11.140625" style="9" hidden="1" customWidth="1"/>
    <col min="29" max="30" width="8.7109375" style="9" hidden="1" customWidth="1"/>
    <col min="31" max="31" width="8.42578125" style="9" hidden="1" customWidth="1"/>
    <col min="32" max="32" width="9.5703125" style="9" hidden="1" customWidth="1"/>
    <col min="33" max="33" width="6" style="62" hidden="1" customWidth="1"/>
    <col min="34" max="34" width="5.28515625" style="110" hidden="1" customWidth="1"/>
    <col min="35" max="35" width="4" style="110" hidden="1" customWidth="1"/>
    <col min="36" max="36" width="5.140625" style="110" hidden="1" customWidth="1"/>
    <col min="37" max="37" width="4.28515625" style="110" hidden="1" customWidth="1"/>
    <col min="38" max="38" width="4.85546875" style="110" hidden="1" customWidth="1"/>
    <col min="39" max="39" width="7.85546875" style="62" hidden="1" customWidth="1"/>
    <col min="40" max="40" width="7.7109375" style="62" customWidth="1"/>
    <col min="41" max="41" width="14.5703125" style="62" customWidth="1"/>
    <col min="42" max="16384" width="9.140625" style="62"/>
  </cols>
  <sheetData>
    <row r="1" spans="1:41" ht="29.25" customHeight="1">
      <c r="A1" s="419" t="s">
        <v>340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19"/>
      <c r="AB1" s="419"/>
      <c r="AC1" s="419"/>
      <c r="AD1" s="419"/>
      <c r="AE1" s="419"/>
      <c r="AF1" s="419"/>
      <c r="AG1" s="419"/>
      <c r="AH1" s="419"/>
      <c r="AI1" s="419"/>
      <c r="AJ1" s="419"/>
      <c r="AK1" s="419"/>
      <c r="AL1" s="419"/>
      <c r="AM1" s="419"/>
    </row>
    <row r="2" spans="1:41" ht="37.5" customHeight="1">
      <c r="A2" s="421" t="s">
        <v>341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2"/>
      <c r="AB2" s="422"/>
      <c r="AC2" s="422"/>
      <c r="AD2" s="422"/>
      <c r="AE2" s="422"/>
      <c r="AF2" s="422"/>
      <c r="AG2" s="422"/>
      <c r="AH2" s="422"/>
      <c r="AI2" s="422"/>
      <c r="AJ2" s="422"/>
      <c r="AK2" s="422"/>
      <c r="AL2" s="422"/>
      <c r="AM2" s="422"/>
      <c r="AN2" s="102"/>
      <c r="AO2" s="102"/>
    </row>
    <row r="3" spans="1:41" s="98" customFormat="1" ht="33.75" customHeight="1">
      <c r="A3" s="423" t="s">
        <v>342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423"/>
      <c r="Y3" s="423"/>
      <c r="Z3" s="423"/>
      <c r="AA3" s="423"/>
      <c r="AB3" s="423"/>
      <c r="AC3" s="423"/>
      <c r="AD3" s="423"/>
      <c r="AE3" s="423"/>
      <c r="AF3" s="423"/>
      <c r="AG3" s="423"/>
      <c r="AH3" s="423"/>
      <c r="AI3" s="423"/>
      <c r="AJ3" s="423"/>
      <c r="AK3" s="423"/>
      <c r="AL3" s="423"/>
      <c r="AM3" s="423"/>
    </row>
    <row r="4" spans="1:41" s="99" customFormat="1" ht="45.75" customHeight="1">
      <c r="A4" s="428" t="s">
        <v>3</v>
      </c>
      <c r="B4" s="424" t="s">
        <v>343</v>
      </c>
      <c r="C4" s="424" t="s">
        <v>344</v>
      </c>
      <c r="D4" s="424"/>
      <c r="E4" s="424"/>
      <c r="F4" s="424"/>
      <c r="G4" s="424"/>
      <c r="H4" s="424"/>
      <c r="I4" s="424" t="s">
        <v>345</v>
      </c>
      <c r="J4" s="424"/>
      <c r="K4" s="424"/>
      <c r="L4" s="424"/>
      <c r="M4" s="424"/>
      <c r="N4" s="424"/>
      <c r="O4" s="424" t="s">
        <v>346</v>
      </c>
      <c r="P4" s="424"/>
      <c r="Q4" s="424"/>
      <c r="R4" s="424"/>
      <c r="S4" s="424"/>
      <c r="T4" s="424"/>
      <c r="U4" s="425" t="s">
        <v>347</v>
      </c>
      <c r="V4" s="425"/>
      <c r="W4" s="425"/>
      <c r="X4" s="425"/>
      <c r="Y4" s="425"/>
      <c r="Z4" s="425"/>
      <c r="AA4" s="424" t="s">
        <v>348</v>
      </c>
      <c r="AB4" s="424"/>
      <c r="AC4" s="424"/>
      <c r="AD4" s="424"/>
      <c r="AE4" s="424"/>
      <c r="AF4" s="424"/>
      <c r="AG4" s="426" t="s">
        <v>349</v>
      </c>
      <c r="AH4" s="426"/>
      <c r="AI4" s="426"/>
      <c r="AJ4" s="426"/>
      <c r="AK4" s="426"/>
      <c r="AL4" s="426"/>
      <c r="AM4" s="429" t="s">
        <v>9</v>
      </c>
    </row>
    <row r="5" spans="1:41" s="100" customFormat="1" ht="40.5" customHeight="1">
      <c r="A5" s="428"/>
      <c r="B5" s="424"/>
      <c r="C5" s="425" t="s">
        <v>350</v>
      </c>
      <c r="D5" s="425"/>
      <c r="E5" s="425"/>
      <c r="F5" s="425" t="s">
        <v>351</v>
      </c>
      <c r="G5" s="425"/>
      <c r="H5" s="425"/>
      <c r="I5" s="425" t="s">
        <v>350</v>
      </c>
      <c r="J5" s="425"/>
      <c r="K5" s="425"/>
      <c r="L5" s="425" t="s">
        <v>351</v>
      </c>
      <c r="M5" s="425"/>
      <c r="N5" s="425"/>
      <c r="O5" s="425" t="s">
        <v>350</v>
      </c>
      <c r="P5" s="425"/>
      <c r="Q5" s="425"/>
      <c r="R5" s="425" t="s">
        <v>351</v>
      </c>
      <c r="S5" s="425"/>
      <c r="T5" s="425"/>
      <c r="U5" s="425" t="s">
        <v>350</v>
      </c>
      <c r="V5" s="425"/>
      <c r="W5" s="425"/>
      <c r="X5" s="425" t="s">
        <v>351</v>
      </c>
      <c r="Y5" s="425"/>
      <c r="Z5" s="425"/>
      <c r="AA5" s="425" t="s">
        <v>350</v>
      </c>
      <c r="AB5" s="425"/>
      <c r="AC5" s="425"/>
      <c r="AD5" s="425" t="s">
        <v>351</v>
      </c>
      <c r="AE5" s="425"/>
      <c r="AF5" s="425"/>
      <c r="AG5" s="427" t="s">
        <v>350</v>
      </c>
      <c r="AH5" s="427"/>
      <c r="AI5" s="427"/>
      <c r="AJ5" s="427" t="s">
        <v>351</v>
      </c>
      <c r="AK5" s="427"/>
      <c r="AL5" s="427"/>
      <c r="AM5" s="429"/>
    </row>
    <row r="6" spans="1:41" s="100" customFormat="1" ht="32.25" customHeight="1">
      <c r="A6" s="428"/>
      <c r="B6" s="424"/>
      <c r="C6" s="112" t="s">
        <v>10</v>
      </c>
      <c r="D6" s="112" t="s">
        <v>352</v>
      </c>
      <c r="E6" s="112" t="s">
        <v>353</v>
      </c>
      <c r="F6" s="112" t="s">
        <v>10</v>
      </c>
      <c r="G6" s="112" t="s">
        <v>352</v>
      </c>
      <c r="H6" s="112" t="s">
        <v>353</v>
      </c>
      <c r="I6" s="112" t="s">
        <v>10</v>
      </c>
      <c r="J6" s="112" t="s">
        <v>352</v>
      </c>
      <c r="K6" s="112" t="s">
        <v>353</v>
      </c>
      <c r="L6" s="112" t="s">
        <v>10</v>
      </c>
      <c r="M6" s="112" t="s">
        <v>352</v>
      </c>
      <c r="N6" s="112" t="s">
        <v>353</v>
      </c>
      <c r="O6" s="112" t="s">
        <v>10</v>
      </c>
      <c r="P6" s="112" t="s">
        <v>352</v>
      </c>
      <c r="Q6" s="112" t="s">
        <v>353</v>
      </c>
      <c r="R6" s="112" t="s">
        <v>10</v>
      </c>
      <c r="S6" s="112" t="s">
        <v>352</v>
      </c>
      <c r="T6" s="112" t="s">
        <v>353</v>
      </c>
      <c r="U6" s="112" t="s">
        <v>10</v>
      </c>
      <c r="V6" s="112" t="s">
        <v>352</v>
      </c>
      <c r="W6" s="112" t="s">
        <v>353</v>
      </c>
      <c r="X6" s="112" t="s">
        <v>10</v>
      </c>
      <c r="Y6" s="112" t="s">
        <v>352</v>
      </c>
      <c r="Z6" s="112" t="s">
        <v>353</v>
      </c>
      <c r="AA6" s="112" t="s">
        <v>10</v>
      </c>
      <c r="AB6" s="112" t="s">
        <v>352</v>
      </c>
      <c r="AC6" s="112" t="s">
        <v>353</v>
      </c>
      <c r="AD6" s="112" t="s">
        <v>10</v>
      </c>
      <c r="AE6" s="112" t="s">
        <v>352</v>
      </c>
      <c r="AF6" s="112" t="s">
        <v>353</v>
      </c>
      <c r="AG6" s="112" t="s">
        <v>10</v>
      </c>
      <c r="AH6" s="112" t="s">
        <v>352</v>
      </c>
      <c r="AI6" s="112" t="s">
        <v>353</v>
      </c>
      <c r="AJ6" s="112" t="s">
        <v>10</v>
      </c>
      <c r="AK6" s="112" t="s">
        <v>352</v>
      </c>
      <c r="AL6" s="112" t="s">
        <v>353</v>
      </c>
      <c r="AM6" s="429"/>
    </row>
    <row r="7" spans="1:41" s="101" customFormat="1" ht="13.5" customHeight="1">
      <c r="A7" s="113">
        <v>1</v>
      </c>
      <c r="B7" s="114">
        <v>2</v>
      </c>
      <c r="C7" s="114">
        <v>15</v>
      </c>
      <c r="D7" s="114">
        <v>16</v>
      </c>
      <c r="E7" s="114">
        <v>17</v>
      </c>
      <c r="F7" s="114">
        <v>18</v>
      </c>
      <c r="G7" s="114">
        <v>19</v>
      </c>
      <c r="H7" s="114">
        <v>20</v>
      </c>
      <c r="I7" s="114">
        <v>9</v>
      </c>
      <c r="J7" s="114">
        <v>10</v>
      </c>
      <c r="K7" s="114">
        <v>11</v>
      </c>
      <c r="L7" s="114">
        <v>12</v>
      </c>
      <c r="M7" s="114">
        <v>13</v>
      </c>
      <c r="N7" s="114">
        <v>14</v>
      </c>
      <c r="O7" s="114">
        <v>15</v>
      </c>
      <c r="P7" s="114">
        <v>16</v>
      </c>
      <c r="Q7" s="114">
        <v>17</v>
      </c>
      <c r="R7" s="114">
        <v>18</v>
      </c>
      <c r="S7" s="114">
        <v>19</v>
      </c>
      <c r="T7" s="114">
        <v>20</v>
      </c>
      <c r="U7" s="114">
        <v>21</v>
      </c>
      <c r="V7" s="114">
        <v>22</v>
      </c>
      <c r="W7" s="114">
        <v>23</v>
      </c>
      <c r="X7" s="114">
        <v>24</v>
      </c>
      <c r="Y7" s="114">
        <v>25</v>
      </c>
      <c r="Z7" s="114">
        <v>26</v>
      </c>
      <c r="AA7" s="114">
        <v>27</v>
      </c>
      <c r="AB7" s="114">
        <v>28</v>
      </c>
      <c r="AC7" s="114">
        <v>29</v>
      </c>
      <c r="AD7" s="114">
        <v>30</v>
      </c>
      <c r="AE7" s="114">
        <v>31</v>
      </c>
      <c r="AF7" s="114">
        <v>32</v>
      </c>
      <c r="AG7" s="114">
        <v>33</v>
      </c>
      <c r="AH7" s="114">
        <v>34</v>
      </c>
      <c r="AI7" s="114">
        <v>35</v>
      </c>
      <c r="AJ7" s="114">
        <v>36</v>
      </c>
      <c r="AK7" s="114">
        <v>37</v>
      </c>
      <c r="AL7" s="114">
        <v>38</v>
      </c>
      <c r="AM7" s="114">
        <v>39</v>
      </c>
    </row>
    <row r="8" spans="1:41" s="99" customFormat="1" ht="27" customHeight="1">
      <c r="A8" s="115"/>
      <c r="B8" s="116" t="s">
        <v>18</v>
      </c>
      <c r="C8" s="115">
        <f t="shared" ref="C8:H8" si="0">C9+C36+C76+C101+C104+C118</f>
        <v>26133</v>
      </c>
      <c r="D8" s="115">
        <f t="shared" si="0"/>
        <v>25999</v>
      </c>
      <c r="E8" s="115">
        <f t="shared" si="0"/>
        <v>134</v>
      </c>
      <c r="F8" s="115">
        <f t="shared" si="0"/>
        <v>1344</v>
      </c>
      <c r="G8" s="115">
        <f t="shared" si="0"/>
        <v>1334</v>
      </c>
      <c r="H8" s="115">
        <f t="shared" si="0"/>
        <v>10</v>
      </c>
      <c r="I8" s="115">
        <f t="shared" ref="I8:T8" si="1">I9+I36+I76+I101+I104+I118</f>
        <v>25072</v>
      </c>
      <c r="J8" s="115">
        <f t="shared" si="1"/>
        <v>24946</v>
      </c>
      <c r="K8" s="115">
        <f t="shared" si="1"/>
        <v>126</v>
      </c>
      <c r="L8" s="115">
        <f t="shared" si="1"/>
        <v>957</v>
      </c>
      <c r="M8" s="115">
        <f t="shared" si="1"/>
        <v>947</v>
      </c>
      <c r="N8" s="115">
        <f t="shared" si="1"/>
        <v>10</v>
      </c>
      <c r="O8" s="115">
        <f t="shared" si="1"/>
        <v>25602</v>
      </c>
      <c r="P8" s="115">
        <f t="shared" si="1"/>
        <v>25468</v>
      </c>
      <c r="Q8" s="115">
        <f t="shared" si="1"/>
        <v>134</v>
      </c>
      <c r="R8" s="115">
        <f t="shared" si="1"/>
        <v>1495</v>
      </c>
      <c r="S8" s="115">
        <f t="shared" si="1"/>
        <v>1486</v>
      </c>
      <c r="T8" s="115">
        <f t="shared" si="1"/>
        <v>9</v>
      </c>
      <c r="U8" s="115">
        <f t="shared" ref="U8:Z8" si="2">O8-C8</f>
        <v>-531</v>
      </c>
      <c r="V8" s="115">
        <f t="shared" si="2"/>
        <v>-531</v>
      </c>
      <c r="W8" s="115">
        <f t="shared" si="2"/>
        <v>0</v>
      </c>
      <c r="X8" s="115">
        <f t="shared" si="2"/>
        <v>151</v>
      </c>
      <c r="Y8" s="115">
        <f t="shared" si="2"/>
        <v>152</v>
      </c>
      <c r="Z8" s="115">
        <f t="shared" si="2"/>
        <v>-1</v>
      </c>
      <c r="AA8" s="115">
        <f t="shared" ref="AA8:AF8" si="3">AA9+AA36+AA76+AA101+AA104+AA118</f>
        <v>26376</v>
      </c>
      <c r="AB8" s="115">
        <f t="shared" si="3"/>
        <v>26239</v>
      </c>
      <c r="AC8" s="115">
        <f t="shared" si="3"/>
        <v>137</v>
      </c>
      <c r="AD8" s="115">
        <f t="shared" si="3"/>
        <v>1058</v>
      </c>
      <c r="AE8" s="115">
        <f t="shared" si="3"/>
        <v>1047</v>
      </c>
      <c r="AF8" s="115">
        <f t="shared" si="3"/>
        <v>11</v>
      </c>
      <c r="AG8" s="152">
        <f t="shared" ref="AG8:AG16" si="4">AA8-I8</f>
        <v>1304</v>
      </c>
      <c r="AH8" s="153">
        <f t="shared" ref="AH8:AH16" si="5">AB8-J8</f>
        <v>1293</v>
      </c>
      <c r="AI8" s="153">
        <f t="shared" ref="AI8:AI16" si="6">AC8-K8</f>
        <v>11</v>
      </c>
      <c r="AJ8" s="153">
        <f t="shared" ref="AJ8:AJ16" si="7">AD8-L8</f>
        <v>101</v>
      </c>
      <c r="AK8" s="153">
        <f t="shared" ref="AK8:AK16" si="8">AE8-M8</f>
        <v>100</v>
      </c>
      <c r="AL8" s="153">
        <f t="shared" ref="AL8:AL16" si="9">AF8-N8</f>
        <v>1</v>
      </c>
      <c r="AM8" s="154"/>
    </row>
    <row r="9" spans="1:41" s="102" customFormat="1" ht="39" customHeight="1">
      <c r="A9" s="111" t="s">
        <v>354</v>
      </c>
      <c r="B9" s="117" t="s">
        <v>355</v>
      </c>
      <c r="C9" s="17">
        <f t="shared" ref="C9:H9" si="10">C10+C18+C24+C35</f>
        <v>22253</v>
      </c>
      <c r="D9" s="17">
        <f t="shared" si="10"/>
        <v>22229</v>
      </c>
      <c r="E9" s="17">
        <f t="shared" si="10"/>
        <v>24</v>
      </c>
      <c r="F9" s="17">
        <f t="shared" si="10"/>
        <v>257</v>
      </c>
      <c r="G9" s="17">
        <f t="shared" si="10"/>
        <v>257</v>
      </c>
      <c r="H9" s="17">
        <f t="shared" si="10"/>
        <v>0</v>
      </c>
      <c r="I9" s="17">
        <f t="shared" ref="I9:T9" si="11">I10+I18+I24+I35</f>
        <v>21502</v>
      </c>
      <c r="J9" s="17">
        <f t="shared" si="11"/>
        <v>21478</v>
      </c>
      <c r="K9" s="17">
        <f t="shared" si="11"/>
        <v>24</v>
      </c>
      <c r="L9" s="17">
        <f t="shared" si="11"/>
        <v>160</v>
      </c>
      <c r="M9" s="17">
        <f t="shared" si="11"/>
        <v>160</v>
      </c>
      <c r="N9" s="17">
        <f t="shared" si="11"/>
        <v>0</v>
      </c>
      <c r="O9" s="17">
        <f t="shared" si="11"/>
        <v>21905</v>
      </c>
      <c r="P9" s="17">
        <f t="shared" si="11"/>
        <v>21880</v>
      </c>
      <c r="Q9" s="17">
        <f t="shared" si="11"/>
        <v>25</v>
      </c>
      <c r="R9" s="17">
        <f t="shared" si="11"/>
        <v>282</v>
      </c>
      <c r="S9" s="17">
        <f t="shared" si="11"/>
        <v>282</v>
      </c>
      <c r="T9" s="17">
        <f t="shared" si="11"/>
        <v>0</v>
      </c>
      <c r="U9" s="116">
        <f t="shared" ref="U9:Z9" si="12">O9-C9</f>
        <v>-348</v>
      </c>
      <c r="V9" s="116">
        <f t="shared" si="12"/>
        <v>-349</v>
      </c>
      <c r="W9" s="116">
        <f t="shared" si="12"/>
        <v>1</v>
      </c>
      <c r="X9" s="116">
        <f t="shared" si="12"/>
        <v>25</v>
      </c>
      <c r="Y9" s="116">
        <f t="shared" si="12"/>
        <v>25</v>
      </c>
      <c r="Z9" s="116">
        <f t="shared" si="12"/>
        <v>0</v>
      </c>
      <c r="AA9" s="17">
        <f t="shared" ref="AA9:AF9" si="13">AA10+AA18+AA24+AA35</f>
        <v>22474</v>
      </c>
      <c r="AB9" s="17">
        <f t="shared" si="13"/>
        <v>22448</v>
      </c>
      <c r="AC9" s="17">
        <f t="shared" si="13"/>
        <v>26</v>
      </c>
      <c r="AD9" s="17">
        <f t="shared" si="13"/>
        <v>51</v>
      </c>
      <c r="AE9" s="17">
        <f t="shared" si="13"/>
        <v>51</v>
      </c>
      <c r="AF9" s="17">
        <f t="shared" si="13"/>
        <v>0</v>
      </c>
      <c r="AG9" s="155">
        <f t="shared" si="4"/>
        <v>972</v>
      </c>
      <c r="AH9" s="156">
        <f t="shared" si="5"/>
        <v>970</v>
      </c>
      <c r="AI9" s="156">
        <f t="shared" si="6"/>
        <v>2</v>
      </c>
      <c r="AJ9" s="156">
        <f t="shared" si="7"/>
        <v>-109</v>
      </c>
      <c r="AK9" s="156">
        <f t="shared" si="8"/>
        <v>-109</v>
      </c>
      <c r="AL9" s="156">
        <f t="shared" si="9"/>
        <v>0</v>
      </c>
      <c r="AM9" s="157"/>
      <c r="AN9" s="99"/>
    </row>
    <row r="10" spans="1:41" s="4" customFormat="1" ht="36" customHeight="1">
      <c r="A10" s="111">
        <v>1</v>
      </c>
      <c r="B10" s="117" t="s">
        <v>356</v>
      </c>
      <c r="C10" s="17">
        <f t="shared" ref="C10:H10" si="14">C11+C12+C16</f>
        <v>302</v>
      </c>
      <c r="D10" s="17">
        <f t="shared" si="14"/>
        <v>282</v>
      </c>
      <c r="E10" s="17">
        <f t="shared" si="14"/>
        <v>20</v>
      </c>
      <c r="F10" s="17">
        <f t="shared" si="14"/>
        <v>246</v>
      </c>
      <c r="G10" s="17">
        <f t="shared" si="14"/>
        <v>246</v>
      </c>
      <c r="H10" s="17">
        <f t="shared" si="14"/>
        <v>0</v>
      </c>
      <c r="I10" s="17">
        <f t="shared" ref="I10:T10" si="15">I11+I12+I16</f>
        <v>300</v>
      </c>
      <c r="J10" s="17">
        <f t="shared" si="15"/>
        <v>280</v>
      </c>
      <c r="K10" s="17">
        <f t="shared" si="15"/>
        <v>20</v>
      </c>
      <c r="L10" s="17">
        <f t="shared" si="15"/>
        <v>158</v>
      </c>
      <c r="M10" s="17">
        <f t="shared" si="15"/>
        <v>158</v>
      </c>
      <c r="N10" s="17">
        <f t="shared" si="15"/>
        <v>0</v>
      </c>
      <c r="O10" s="17">
        <f t="shared" si="15"/>
        <v>249</v>
      </c>
      <c r="P10" s="17">
        <f t="shared" si="15"/>
        <v>229</v>
      </c>
      <c r="Q10" s="17">
        <f t="shared" si="15"/>
        <v>20</v>
      </c>
      <c r="R10" s="17">
        <f t="shared" si="15"/>
        <v>264</v>
      </c>
      <c r="S10" s="17">
        <f t="shared" si="15"/>
        <v>264</v>
      </c>
      <c r="T10" s="17">
        <f t="shared" si="15"/>
        <v>0</v>
      </c>
      <c r="U10" s="116">
        <f t="shared" ref="U10:Z10" si="16">O10-C10</f>
        <v>-53</v>
      </c>
      <c r="V10" s="116">
        <f t="shared" si="16"/>
        <v>-53</v>
      </c>
      <c r="W10" s="116">
        <f t="shared" si="16"/>
        <v>0</v>
      </c>
      <c r="X10" s="116">
        <f t="shared" si="16"/>
        <v>18</v>
      </c>
      <c r="Y10" s="116">
        <f t="shared" si="16"/>
        <v>18</v>
      </c>
      <c r="Z10" s="116">
        <f t="shared" si="16"/>
        <v>0</v>
      </c>
      <c r="AA10" s="17">
        <f t="shared" ref="AA10:AF10" si="17">AA11+AA12+AA16</f>
        <v>473</v>
      </c>
      <c r="AB10" s="17">
        <f t="shared" si="17"/>
        <v>451</v>
      </c>
      <c r="AC10" s="17">
        <f t="shared" si="17"/>
        <v>22</v>
      </c>
      <c r="AD10" s="17">
        <f t="shared" si="17"/>
        <v>51</v>
      </c>
      <c r="AE10" s="17">
        <f t="shared" si="17"/>
        <v>51</v>
      </c>
      <c r="AF10" s="17">
        <f t="shared" si="17"/>
        <v>0</v>
      </c>
      <c r="AG10" s="155">
        <f t="shared" si="4"/>
        <v>173</v>
      </c>
      <c r="AH10" s="156">
        <f t="shared" si="5"/>
        <v>171</v>
      </c>
      <c r="AI10" s="156">
        <f t="shared" si="6"/>
        <v>2</v>
      </c>
      <c r="AJ10" s="156">
        <f t="shared" si="7"/>
        <v>-107</v>
      </c>
      <c r="AK10" s="156">
        <f t="shared" si="8"/>
        <v>-107</v>
      </c>
      <c r="AL10" s="156">
        <f t="shared" si="9"/>
        <v>0</v>
      </c>
      <c r="AM10" s="157"/>
      <c r="AN10" s="99"/>
    </row>
    <row r="11" spans="1:41" s="4" customFormat="1" ht="27.75" customHeight="1">
      <c r="A11" s="118">
        <v>1</v>
      </c>
      <c r="B11" s="119" t="s">
        <v>357</v>
      </c>
      <c r="C11" s="18">
        <f>SUM(D11:E11)</f>
        <v>169</v>
      </c>
      <c r="D11" s="120">
        <v>162</v>
      </c>
      <c r="E11" s="120">
        <v>7</v>
      </c>
      <c r="F11" s="120">
        <v>97</v>
      </c>
      <c r="G11" s="120">
        <f>27+70</f>
        <v>97</v>
      </c>
      <c r="H11" s="120"/>
      <c r="I11" s="120">
        <f>SUM(J11:K11)</f>
        <v>169</v>
      </c>
      <c r="J11" s="120">
        <v>162</v>
      </c>
      <c r="K11" s="120">
        <v>7</v>
      </c>
      <c r="L11" s="120">
        <v>52</v>
      </c>
      <c r="M11" s="120">
        <v>52</v>
      </c>
      <c r="N11" s="120"/>
      <c r="O11" s="18">
        <f>SUM(P11:Q11)</f>
        <v>159</v>
      </c>
      <c r="P11" s="120">
        <f>D11-10</f>
        <v>152</v>
      </c>
      <c r="Q11" s="120">
        <v>7</v>
      </c>
      <c r="R11" s="120">
        <v>107</v>
      </c>
      <c r="S11" s="120">
        <f>97+10</f>
        <v>107</v>
      </c>
      <c r="T11" s="120"/>
      <c r="U11" s="150">
        <f t="shared" ref="U11:Z11" si="18">O11-C11</f>
        <v>-10</v>
      </c>
      <c r="V11" s="150">
        <f t="shared" si="18"/>
        <v>-10</v>
      </c>
      <c r="W11" s="150">
        <f t="shared" si="18"/>
        <v>0</v>
      </c>
      <c r="X11" s="150">
        <f t="shared" si="18"/>
        <v>10</v>
      </c>
      <c r="Y11" s="150">
        <f t="shared" si="18"/>
        <v>10</v>
      </c>
      <c r="Z11" s="150">
        <f t="shared" si="18"/>
        <v>0</v>
      </c>
      <c r="AA11" s="120">
        <f>SUM(AB11:AC11)</f>
        <v>240</v>
      </c>
      <c r="AB11" s="120">
        <v>232</v>
      </c>
      <c r="AC11" s="120">
        <v>8</v>
      </c>
      <c r="AD11" s="120">
        <v>27</v>
      </c>
      <c r="AE11" s="120">
        <f>13+14</f>
        <v>27</v>
      </c>
      <c r="AF11" s="120"/>
      <c r="AG11" s="158">
        <f t="shared" si="4"/>
        <v>71</v>
      </c>
      <c r="AH11" s="159">
        <f t="shared" si="5"/>
        <v>70</v>
      </c>
      <c r="AI11" s="159">
        <f t="shared" si="6"/>
        <v>1</v>
      </c>
      <c r="AJ11" s="159">
        <f t="shared" si="7"/>
        <v>-25</v>
      </c>
      <c r="AK11" s="159">
        <f t="shared" si="8"/>
        <v>-25</v>
      </c>
      <c r="AL11" s="159">
        <f t="shared" si="9"/>
        <v>0</v>
      </c>
      <c r="AM11" s="157"/>
      <c r="AN11" s="99"/>
    </row>
    <row r="12" spans="1:41" s="4" customFormat="1" ht="35.25" customHeight="1">
      <c r="A12" s="118">
        <v>2</v>
      </c>
      <c r="B12" s="119" t="s">
        <v>358</v>
      </c>
      <c r="C12" s="18">
        <f>SUM(D12:E12)</f>
        <v>108</v>
      </c>
      <c r="D12" s="120">
        <f t="shared" ref="D12:M12" si="19">D13+D14+D15</f>
        <v>95</v>
      </c>
      <c r="E12" s="120">
        <f t="shared" si="19"/>
        <v>13</v>
      </c>
      <c r="F12" s="120">
        <f t="shared" si="19"/>
        <v>119</v>
      </c>
      <c r="G12" s="120">
        <f t="shared" si="19"/>
        <v>119</v>
      </c>
      <c r="H12" s="120">
        <f t="shared" si="19"/>
        <v>0</v>
      </c>
      <c r="I12" s="120">
        <f t="shared" si="19"/>
        <v>108</v>
      </c>
      <c r="J12" s="120">
        <f t="shared" si="19"/>
        <v>95</v>
      </c>
      <c r="K12" s="120">
        <f t="shared" si="19"/>
        <v>13</v>
      </c>
      <c r="L12" s="120">
        <f t="shared" si="19"/>
        <v>89</v>
      </c>
      <c r="M12" s="120">
        <f t="shared" si="19"/>
        <v>89</v>
      </c>
      <c r="N12" s="120"/>
      <c r="O12" s="18">
        <f>SUM(P12:Q12)</f>
        <v>90</v>
      </c>
      <c r="P12" s="120">
        <f>P13+P14+P15</f>
        <v>77</v>
      </c>
      <c r="Q12" s="120">
        <f>Q13+Q14+Q15</f>
        <v>13</v>
      </c>
      <c r="R12" s="120">
        <f>R13+R14+R15</f>
        <v>157</v>
      </c>
      <c r="S12" s="120">
        <f>S13+S14+S15</f>
        <v>157</v>
      </c>
      <c r="T12" s="120">
        <f>T13+T14+T15</f>
        <v>0</v>
      </c>
      <c r="U12" s="150">
        <f t="shared" ref="U12:Z12" si="20">O12-C12</f>
        <v>-18</v>
      </c>
      <c r="V12" s="150">
        <f t="shared" si="20"/>
        <v>-18</v>
      </c>
      <c r="W12" s="150">
        <f t="shared" si="20"/>
        <v>0</v>
      </c>
      <c r="X12" s="150">
        <f t="shared" si="20"/>
        <v>38</v>
      </c>
      <c r="Y12" s="150">
        <f t="shared" si="20"/>
        <v>38</v>
      </c>
      <c r="Z12" s="150">
        <f t="shared" si="20"/>
        <v>0</v>
      </c>
      <c r="AA12" s="120">
        <f t="shared" ref="AA12:AF12" si="21">AA13+AA14+AA15</f>
        <v>197</v>
      </c>
      <c r="AB12" s="120">
        <f t="shared" si="21"/>
        <v>183</v>
      </c>
      <c r="AC12" s="120">
        <f t="shared" si="21"/>
        <v>14</v>
      </c>
      <c r="AD12" s="120">
        <f t="shared" si="21"/>
        <v>16</v>
      </c>
      <c r="AE12" s="120">
        <f t="shared" si="21"/>
        <v>16</v>
      </c>
      <c r="AF12" s="120">
        <f t="shared" si="21"/>
        <v>0</v>
      </c>
      <c r="AG12" s="158">
        <f t="shared" si="4"/>
        <v>89</v>
      </c>
      <c r="AH12" s="159">
        <f t="shared" si="5"/>
        <v>88</v>
      </c>
      <c r="AI12" s="159">
        <f t="shared" si="6"/>
        <v>1</v>
      </c>
      <c r="AJ12" s="159">
        <f t="shared" si="7"/>
        <v>-73</v>
      </c>
      <c r="AK12" s="159">
        <f t="shared" si="8"/>
        <v>-73</v>
      </c>
      <c r="AL12" s="159">
        <f t="shared" si="9"/>
        <v>0</v>
      </c>
      <c r="AM12" s="157"/>
      <c r="AN12" s="99"/>
    </row>
    <row r="13" spans="1:41" s="4" customFormat="1" ht="30" customHeight="1">
      <c r="A13" s="112">
        <v>2.1</v>
      </c>
      <c r="B13" s="31" t="s">
        <v>359</v>
      </c>
      <c r="C13" s="121">
        <f>SUM(D13:E13)</f>
        <v>36</v>
      </c>
      <c r="D13" s="121">
        <v>32</v>
      </c>
      <c r="E13" s="121">
        <v>4</v>
      </c>
      <c r="F13" s="121">
        <v>38</v>
      </c>
      <c r="G13" s="121">
        <v>38</v>
      </c>
      <c r="H13" s="121"/>
      <c r="I13" s="121">
        <v>36</v>
      </c>
      <c r="J13" s="121">
        <v>32</v>
      </c>
      <c r="K13" s="121">
        <v>4</v>
      </c>
      <c r="L13" s="121">
        <v>37</v>
      </c>
      <c r="M13" s="121">
        <v>37</v>
      </c>
      <c r="N13" s="121">
        <v>0</v>
      </c>
      <c r="O13" s="121">
        <f>SUM(P13:Q13)</f>
        <v>36</v>
      </c>
      <c r="P13" s="121">
        <v>32</v>
      </c>
      <c r="Q13" s="121">
        <v>4</v>
      </c>
      <c r="R13" s="121">
        <v>38</v>
      </c>
      <c r="S13" s="121">
        <v>38</v>
      </c>
      <c r="T13" s="121"/>
      <c r="U13" s="150">
        <f t="shared" ref="U13:Z13" si="22">O13-C13</f>
        <v>0</v>
      </c>
      <c r="V13" s="150">
        <f t="shared" si="22"/>
        <v>0</v>
      </c>
      <c r="W13" s="150">
        <f t="shared" si="22"/>
        <v>0</v>
      </c>
      <c r="X13" s="150">
        <f t="shared" si="22"/>
        <v>0</v>
      </c>
      <c r="Y13" s="150">
        <f t="shared" si="22"/>
        <v>0</v>
      </c>
      <c r="Z13" s="150">
        <f t="shared" si="22"/>
        <v>0</v>
      </c>
      <c r="AA13" s="120">
        <f>SUM(AB13:AC13)</f>
        <v>66</v>
      </c>
      <c r="AB13" s="18">
        <v>62</v>
      </c>
      <c r="AC13" s="18">
        <v>4</v>
      </c>
      <c r="AD13" s="120">
        <v>4</v>
      </c>
      <c r="AE13" s="18">
        <v>4</v>
      </c>
      <c r="AF13" s="18"/>
      <c r="AG13" s="44">
        <f t="shared" si="4"/>
        <v>30</v>
      </c>
      <c r="AH13" s="147">
        <f t="shared" si="5"/>
        <v>30</v>
      </c>
      <c r="AI13" s="147">
        <f t="shared" si="6"/>
        <v>0</v>
      </c>
      <c r="AJ13" s="147">
        <f t="shared" si="7"/>
        <v>-33</v>
      </c>
      <c r="AK13" s="147">
        <f t="shared" si="8"/>
        <v>-33</v>
      </c>
      <c r="AL13" s="147">
        <f t="shared" si="9"/>
        <v>0</v>
      </c>
      <c r="AM13" s="157"/>
      <c r="AN13" s="99"/>
    </row>
    <row r="14" spans="1:41" s="4" customFormat="1" ht="33.75" customHeight="1">
      <c r="A14" s="112">
        <v>2.2000000000000002</v>
      </c>
      <c r="B14" s="31" t="s">
        <v>360</v>
      </c>
      <c r="C14" s="121">
        <v>41</v>
      </c>
      <c r="D14" s="121">
        <v>36</v>
      </c>
      <c r="E14" s="121">
        <v>5</v>
      </c>
      <c r="F14" s="121">
        <v>54</v>
      </c>
      <c r="G14" s="121">
        <v>54</v>
      </c>
      <c r="H14" s="121">
        <v>0</v>
      </c>
      <c r="I14" s="121">
        <v>41</v>
      </c>
      <c r="J14" s="121">
        <v>36</v>
      </c>
      <c r="K14" s="121">
        <v>5</v>
      </c>
      <c r="L14" s="121">
        <v>38</v>
      </c>
      <c r="M14" s="121">
        <v>38</v>
      </c>
      <c r="N14" s="121">
        <v>0</v>
      </c>
      <c r="O14" s="121">
        <v>28</v>
      </c>
      <c r="P14" s="121">
        <v>23</v>
      </c>
      <c r="Q14" s="121">
        <v>5</v>
      </c>
      <c r="R14" s="121">
        <v>87</v>
      </c>
      <c r="S14" s="121">
        <v>87</v>
      </c>
      <c r="T14" s="121">
        <v>0</v>
      </c>
      <c r="U14" s="150">
        <f t="shared" ref="U14:Z14" si="23">O14-C14</f>
        <v>-13</v>
      </c>
      <c r="V14" s="150">
        <f t="shared" si="23"/>
        <v>-13</v>
      </c>
      <c r="W14" s="150">
        <f t="shared" si="23"/>
        <v>0</v>
      </c>
      <c r="X14" s="150">
        <f t="shared" si="23"/>
        <v>33</v>
      </c>
      <c r="Y14" s="150">
        <f t="shared" si="23"/>
        <v>33</v>
      </c>
      <c r="Z14" s="150">
        <f t="shared" si="23"/>
        <v>0</v>
      </c>
      <c r="AA14" s="18">
        <f>SUM(AB14:AC14)</f>
        <v>83</v>
      </c>
      <c r="AB14" s="18">
        <v>77</v>
      </c>
      <c r="AC14" s="18">
        <v>6</v>
      </c>
      <c r="AD14" s="18">
        <v>6</v>
      </c>
      <c r="AE14" s="18">
        <v>6</v>
      </c>
      <c r="AF14" s="18"/>
      <c r="AG14" s="44">
        <f t="shared" si="4"/>
        <v>42</v>
      </c>
      <c r="AH14" s="147">
        <f t="shared" si="5"/>
        <v>41</v>
      </c>
      <c r="AI14" s="147">
        <f t="shared" si="6"/>
        <v>1</v>
      </c>
      <c r="AJ14" s="147">
        <f t="shared" si="7"/>
        <v>-32</v>
      </c>
      <c r="AK14" s="147">
        <f t="shared" si="8"/>
        <v>-32</v>
      </c>
      <c r="AL14" s="147">
        <f t="shared" si="9"/>
        <v>0</v>
      </c>
      <c r="AM14" s="157"/>
      <c r="AN14" s="99"/>
    </row>
    <row r="15" spans="1:41" s="4" customFormat="1" ht="24.75" customHeight="1">
      <c r="A15" s="112">
        <v>2.2999999999999998</v>
      </c>
      <c r="B15" s="31" t="s">
        <v>361</v>
      </c>
      <c r="C15" s="18">
        <f>SUM(D15:E15)</f>
        <v>31</v>
      </c>
      <c r="D15" s="18">
        <f>44-17</f>
        <v>27</v>
      </c>
      <c r="E15" s="18">
        <v>4</v>
      </c>
      <c r="F15" s="18">
        <f>SUM(G15:H15)</f>
        <v>27</v>
      </c>
      <c r="G15" s="18">
        <v>27</v>
      </c>
      <c r="H15" s="18"/>
      <c r="I15" s="18">
        <f>SUM(J15:K15)</f>
        <v>31</v>
      </c>
      <c r="J15" s="18">
        <v>27</v>
      </c>
      <c r="K15" s="18">
        <v>4</v>
      </c>
      <c r="L15" s="18">
        <v>14</v>
      </c>
      <c r="M15" s="18">
        <v>14</v>
      </c>
      <c r="N15" s="18"/>
      <c r="O15" s="18">
        <f>SUM(P15:Q15)</f>
        <v>26</v>
      </c>
      <c r="P15" s="18">
        <f>27-5</f>
        <v>22</v>
      </c>
      <c r="Q15" s="18">
        <v>4</v>
      </c>
      <c r="R15" s="18">
        <f>SUM(S15:T15)</f>
        <v>32</v>
      </c>
      <c r="S15" s="18">
        <f>27+5</f>
        <v>32</v>
      </c>
      <c r="T15" s="18"/>
      <c r="U15" s="150">
        <f t="shared" ref="U15:Z15" si="24">O15-C15</f>
        <v>-5</v>
      </c>
      <c r="V15" s="150">
        <f t="shared" si="24"/>
        <v>-5</v>
      </c>
      <c r="W15" s="150">
        <f t="shared" si="24"/>
        <v>0</v>
      </c>
      <c r="X15" s="150">
        <f t="shared" si="24"/>
        <v>5</v>
      </c>
      <c r="Y15" s="150">
        <f t="shared" si="24"/>
        <v>5</v>
      </c>
      <c r="Z15" s="150">
        <f t="shared" si="24"/>
        <v>0</v>
      </c>
      <c r="AA15" s="18">
        <f>SUM(AB15:AC15)</f>
        <v>48</v>
      </c>
      <c r="AB15" s="18">
        <v>44</v>
      </c>
      <c r="AC15" s="18">
        <v>4</v>
      </c>
      <c r="AD15" s="18">
        <f>SUM(AE15:AF15)</f>
        <v>6</v>
      </c>
      <c r="AE15" s="18">
        <v>6</v>
      </c>
      <c r="AF15" s="18"/>
      <c r="AG15" s="44">
        <f t="shared" si="4"/>
        <v>17</v>
      </c>
      <c r="AH15" s="147">
        <f t="shared" si="5"/>
        <v>17</v>
      </c>
      <c r="AI15" s="147">
        <f t="shared" si="6"/>
        <v>0</v>
      </c>
      <c r="AJ15" s="147">
        <f t="shared" si="7"/>
        <v>-8</v>
      </c>
      <c r="AK15" s="147">
        <f t="shared" si="8"/>
        <v>-8</v>
      </c>
      <c r="AL15" s="147">
        <f t="shared" si="9"/>
        <v>0</v>
      </c>
      <c r="AM15" s="157"/>
      <c r="AN15" s="99"/>
    </row>
    <row r="16" spans="1:41" s="4" customFormat="1" ht="33.75" customHeight="1">
      <c r="A16" s="118">
        <v>3</v>
      </c>
      <c r="B16" s="119" t="s">
        <v>362</v>
      </c>
      <c r="C16" s="120">
        <f t="shared" ref="C16:H16" si="25">SUM(C17:C17)</f>
        <v>25</v>
      </c>
      <c r="D16" s="120">
        <f t="shared" si="25"/>
        <v>25</v>
      </c>
      <c r="E16" s="120">
        <f t="shared" si="25"/>
        <v>0</v>
      </c>
      <c r="F16" s="120">
        <f t="shared" si="25"/>
        <v>30</v>
      </c>
      <c r="G16" s="120">
        <f t="shared" si="25"/>
        <v>30</v>
      </c>
      <c r="H16" s="120">
        <f t="shared" si="25"/>
        <v>0</v>
      </c>
      <c r="I16" s="120">
        <f t="shared" ref="I16:T16" si="26">SUM(I17:I17)</f>
        <v>23</v>
      </c>
      <c r="J16" s="120">
        <f t="shared" si="26"/>
        <v>23</v>
      </c>
      <c r="K16" s="120">
        <f t="shared" si="26"/>
        <v>0</v>
      </c>
      <c r="L16" s="120">
        <f t="shared" si="26"/>
        <v>17</v>
      </c>
      <c r="M16" s="120">
        <f t="shared" si="26"/>
        <v>17</v>
      </c>
      <c r="N16" s="120">
        <f t="shared" si="26"/>
        <v>0</v>
      </c>
      <c r="O16" s="120">
        <f t="shared" si="26"/>
        <v>0</v>
      </c>
      <c r="P16" s="120">
        <f t="shared" si="26"/>
        <v>0</v>
      </c>
      <c r="Q16" s="120">
        <f t="shared" si="26"/>
        <v>0</v>
      </c>
      <c r="R16" s="120">
        <f t="shared" si="26"/>
        <v>0</v>
      </c>
      <c r="S16" s="120">
        <f t="shared" si="26"/>
        <v>0</v>
      </c>
      <c r="T16" s="120">
        <f t="shared" si="26"/>
        <v>0</v>
      </c>
      <c r="U16" s="150">
        <f t="shared" ref="U16:Z16" si="27">O16-C16</f>
        <v>-25</v>
      </c>
      <c r="V16" s="150">
        <f t="shared" si="27"/>
        <v>-25</v>
      </c>
      <c r="W16" s="150">
        <f t="shared" si="27"/>
        <v>0</v>
      </c>
      <c r="X16" s="150">
        <f t="shared" si="27"/>
        <v>-30</v>
      </c>
      <c r="Y16" s="150">
        <f t="shared" si="27"/>
        <v>-30</v>
      </c>
      <c r="Z16" s="150">
        <f t="shared" si="27"/>
        <v>0</v>
      </c>
      <c r="AA16" s="120">
        <f t="shared" ref="AA16:AF16" si="28">SUM(AA17:AA17)</f>
        <v>36</v>
      </c>
      <c r="AB16" s="120">
        <f t="shared" si="28"/>
        <v>36</v>
      </c>
      <c r="AC16" s="120">
        <f t="shared" si="28"/>
        <v>0</v>
      </c>
      <c r="AD16" s="120">
        <f t="shared" si="28"/>
        <v>8</v>
      </c>
      <c r="AE16" s="120">
        <f t="shared" si="28"/>
        <v>8</v>
      </c>
      <c r="AF16" s="120">
        <f t="shared" si="28"/>
        <v>0</v>
      </c>
      <c r="AG16" s="158">
        <f t="shared" si="4"/>
        <v>13</v>
      </c>
      <c r="AH16" s="159">
        <f t="shared" si="5"/>
        <v>13</v>
      </c>
      <c r="AI16" s="159">
        <f t="shared" si="6"/>
        <v>0</v>
      </c>
      <c r="AJ16" s="159">
        <f t="shared" si="7"/>
        <v>-9</v>
      </c>
      <c r="AK16" s="159">
        <f t="shared" si="8"/>
        <v>-9</v>
      </c>
      <c r="AL16" s="159">
        <f t="shared" si="9"/>
        <v>0</v>
      </c>
      <c r="AM16" s="157"/>
      <c r="AN16" s="99"/>
    </row>
    <row r="17" spans="1:41" s="103" customFormat="1" ht="29.25" customHeight="1">
      <c r="A17" s="122"/>
      <c r="B17" s="123" t="s">
        <v>363</v>
      </c>
      <c r="C17" s="124">
        <f t="shared" ref="C17:C23" si="29">SUM(D17:E17)</f>
        <v>25</v>
      </c>
      <c r="D17" s="124">
        <f>36-11</f>
        <v>25</v>
      </c>
      <c r="E17" s="125"/>
      <c r="F17" s="124">
        <f>SUM(G17:H17)</f>
        <v>30</v>
      </c>
      <c r="G17" s="125">
        <v>30</v>
      </c>
      <c r="H17" s="125"/>
      <c r="I17" s="143">
        <v>23</v>
      </c>
      <c r="J17" s="143">
        <v>23</v>
      </c>
      <c r="K17" s="143"/>
      <c r="L17" s="143">
        <v>17</v>
      </c>
      <c r="M17" s="143">
        <v>17</v>
      </c>
      <c r="N17" s="143"/>
      <c r="O17" s="124">
        <v>0</v>
      </c>
      <c r="P17" s="124">
        <v>0</v>
      </c>
      <c r="Q17" s="125"/>
      <c r="R17" s="124">
        <f>SUM(S17:T17)</f>
        <v>0</v>
      </c>
      <c r="S17" s="125"/>
      <c r="T17" s="125"/>
      <c r="U17" s="151">
        <f t="shared" ref="U17:U36" si="30">O17-C17</f>
        <v>-25</v>
      </c>
      <c r="V17" s="151">
        <f t="shared" ref="V17:V36" si="31">P17-D17</f>
        <v>-25</v>
      </c>
      <c r="W17" s="151">
        <f t="shared" ref="W17:W36" si="32">Q17-E17</f>
        <v>0</v>
      </c>
      <c r="X17" s="151">
        <f t="shared" ref="X17:X37" si="33">R17-F17</f>
        <v>-30</v>
      </c>
      <c r="Y17" s="151">
        <f t="shared" ref="Y17:Y36" si="34">S17-G17</f>
        <v>-30</v>
      </c>
      <c r="Z17" s="151">
        <f t="shared" ref="Z17:Z36" si="35">T17-H17</f>
        <v>0</v>
      </c>
      <c r="AA17" s="124">
        <f>SUM(AB17:AC17)</f>
        <v>36</v>
      </c>
      <c r="AB17" s="124">
        <v>36</v>
      </c>
      <c r="AC17" s="125"/>
      <c r="AD17" s="124">
        <f>SUM(AE17:AF17)</f>
        <v>8</v>
      </c>
      <c r="AE17" s="125">
        <v>8</v>
      </c>
      <c r="AF17" s="125"/>
      <c r="AG17" s="160">
        <f t="shared" ref="AG17:AL23" si="36">AA17-I17</f>
        <v>13</v>
      </c>
      <c r="AH17" s="161">
        <f t="shared" si="36"/>
        <v>13</v>
      </c>
      <c r="AI17" s="161">
        <f t="shared" si="36"/>
        <v>0</v>
      </c>
      <c r="AJ17" s="161">
        <f t="shared" si="36"/>
        <v>-9</v>
      </c>
      <c r="AK17" s="161">
        <f t="shared" si="36"/>
        <v>-9</v>
      </c>
      <c r="AL17" s="161">
        <f t="shared" si="36"/>
        <v>0</v>
      </c>
      <c r="AM17" s="162"/>
      <c r="AN17" s="163"/>
    </row>
    <row r="18" spans="1:41" s="104" customFormat="1" ht="28.5" customHeight="1">
      <c r="A18" s="126">
        <v>2</v>
      </c>
      <c r="B18" s="127" t="s">
        <v>364</v>
      </c>
      <c r="C18" s="17">
        <f t="shared" si="29"/>
        <v>21760</v>
      </c>
      <c r="D18" s="128">
        <f>SUM(D19:D23)</f>
        <v>21756</v>
      </c>
      <c r="E18" s="128">
        <f>SUM(E19:E23)</f>
        <v>4</v>
      </c>
      <c r="F18" s="128"/>
      <c r="G18" s="128"/>
      <c r="H18" s="128"/>
      <c r="I18" s="128">
        <f>SUM(I19:I23)</f>
        <v>21020</v>
      </c>
      <c r="J18" s="128">
        <f>SUM(J19:J23)</f>
        <v>21016</v>
      </c>
      <c r="K18" s="128">
        <f>SUM(K19:K23)</f>
        <v>4</v>
      </c>
      <c r="L18" s="128"/>
      <c r="M18" s="128"/>
      <c r="N18" s="128"/>
      <c r="O18" s="17">
        <f t="shared" ref="O18:O23" si="37">SUM(P18:Q18)</f>
        <v>21461</v>
      </c>
      <c r="P18" s="128">
        <f>SUM(P19:P23)</f>
        <v>21457</v>
      </c>
      <c r="Q18" s="128">
        <f>SUM(Q19:Q23)</f>
        <v>4</v>
      </c>
      <c r="R18" s="128"/>
      <c r="S18" s="128"/>
      <c r="T18" s="128"/>
      <c r="U18" s="150">
        <f t="shared" si="30"/>
        <v>-299</v>
      </c>
      <c r="V18" s="150">
        <f t="shared" si="31"/>
        <v>-299</v>
      </c>
      <c r="W18" s="150">
        <f t="shared" si="32"/>
        <v>0</v>
      </c>
      <c r="X18" s="150">
        <f t="shared" si="33"/>
        <v>0</v>
      </c>
      <c r="Y18" s="150">
        <f t="shared" si="34"/>
        <v>0</v>
      </c>
      <c r="Z18" s="150">
        <f t="shared" si="35"/>
        <v>0</v>
      </c>
      <c r="AA18" s="128">
        <f>SUM(AA19:AA23)</f>
        <v>21811</v>
      </c>
      <c r="AB18" s="128">
        <f>SUM(AB19:AB23)</f>
        <v>21807</v>
      </c>
      <c r="AC18" s="128">
        <f>SUM(AC19:AC23)</f>
        <v>4</v>
      </c>
      <c r="AD18" s="128"/>
      <c r="AE18" s="128"/>
      <c r="AF18" s="128"/>
      <c r="AG18" s="164">
        <f t="shared" si="36"/>
        <v>791</v>
      </c>
      <c r="AH18" s="165">
        <f t="shared" si="36"/>
        <v>791</v>
      </c>
      <c r="AI18" s="165">
        <f t="shared" si="36"/>
        <v>0</v>
      </c>
      <c r="AJ18" s="165">
        <f t="shared" si="36"/>
        <v>0</v>
      </c>
      <c r="AK18" s="165">
        <f t="shared" si="36"/>
        <v>0</v>
      </c>
      <c r="AL18" s="165">
        <f t="shared" si="36"/>
        <v>0</v>
      </c>
      <c r="AM18" s="157"/>
      <c r="AN18" s="99"/>
    </row>
    <row r="19" spans="1:41" s="102" customFormat="1" ht="28.5" customHeight="1">
      <c r="A19" s="129"/>
      <c r="B19" s="32" t="s">
        <v>365</v>
      </c>
      <c r="C19" s="18">
        <f t="shared" si="29"/>
        <v>5845</v>
      </c>
      <c r="D19" s="18">
        <v>5845</v>
      </c>
      <c r="E19" s="121"/>
      <c r="F19" s="18"/>
      <c r="G19" s="121"/>
      <c r="H19" s="121"/>
      <c r="I19" s="18">
        <v>5759</v>
      </c>
      <c r="J19" s="18">
        <v>5759</v>
      </c>
      <c r="K19" s="18"/>
      <c r="L19" s="18"/>
      <c r="M19" s="121"/>
      <c r="N19" s="121"/>
      <c r="O19" s="18">
        <v>5759</v>
      </c>
      <c r="P19" s="18">
        <v>5759</v>
      </c>
      <c r="Q19" s="121"/>
      <c r="R19" s="128"/>
      <c r="S19" s="121"/>
      <c r="T19" s="121"/>
      <c r="U19" s="150">
        <f t="shared" si="30"/>
        <v>-86</v>
      </c>
      <c r="V19" s="150">
        <f t="shared" si="31"/>
        <v>-86</v>
      </c>
      <c r="W19" s="150">
        <f t="shared" si="32"/>
        <v>0</v>
      </c>
      <c r="X19" s="150">
        <f t="shared" si="33"/>
        <v>0</v>
      </c>
      <c r="Y19" s="150">
        <f t="shared" si="34"/>
        <v>0</v>
      </c>
      <c r="Z19" s="150">
        <f t="shared" si="35"/>
        <v>0</v>
      </c>
      <c r="AA19" s="18">
        <f>SUM(AB19:AC19)</f>
        <v>5872</v>
      </c>
      <c r="AB19" s="18">
        <v>5872</v>
      </c>
      <c r="AC19" s="121"/>
      <c r="AD19" s="18"/>
      <c r="AE19" s="121"/>
      <c r="AF19" s="121"/>
      <c r="AG19" s="44">
        <f t="shared" si="36"/>
        <v>113</v>
      </c>
      <c r="AH19" s="147">
        <f t="shared" si="36"/>
        <v>113</v>
      </c>
      <c r="AI19" s="147">
        <f t="shared" si="36"/>
        <v>0</v>
      </c>
      <c r="AJ19" s="147">
        <f t="shared" si="36"/>
        <v>0</v>
      </c>
      <c r="AK19" s="147">
        <f t="shared" si="36"/>
        <v>0</v>
      </c>
      <c r="AL19" s="147">
        <f t="shared" si="36"/>
        <v>0</v>
      </c>
      <c r="AM19" s="157"/>
      <c r="AN19" s="99"/>
    </row>
    <row r="20" spans="1:41" s="102" customFormat="1" ht="28.5" customHeight="1">
      <c r="A20" s="129"/>
      <c r="B20" s="32" t="s">
        <v>366</v>
      </c>
      <c r="C20" s="18">
        <f t="shared" si="29"/>
        <v>7240</v>
      </c>
      <c r="D20" s="18">
        <v>7240</v>
      </c>
      <c r="E20" s="121"/>
      <c r="F20" s="18"/>
      <c r="G20" s="121"/>
      <c r="H20" s="121"/>
      <c r="I20" s="18">
        <f>SUM(J20:K20)</f>
        <v>6726</v>
      </c>
      <c r="J20" s="18">
        <v>6726</v>
      </c>
      <c r="K20" s="18"/>
      <c r="L20" s="18"/>
      <c r="M20" s="121"/>
      <c r="N20" s="121"/>
      <c r="O20" s="18">
        <f t="shared" si="37"/>
        <v>7081</v>
      </c>
      <c r="P20" s="18">
        <v>7081</v>
      </c>
      <c r="Q20" s="121"/>
      <c r="R20" s="128"/>
      <c r="S20" s="121"/>
      <c r="T20" s="121"/>
      <c r="U20" s="150">
        <f t="shared" si="30"/>
        <v>-159</v>
      </c>
      <c r="V20" s="150">
        <f t="shared" si="31"/>
        <v>-159</v>
      </c>
      <c r="W20" s="150">
        <f t="shared" si="32"/>
        <v>0</v>
      </c>
      <c r="X20" s="150">
        <f t="shared" si="33"/>
        <v>0</v>
      </c>
      <c r="Y20" s="150">
        <f t="shared" si="34"/>
        <v>0</v>
      </c>
      <c r="Z20" s="150">
        <f t="shared" si="35"/>
        <v>0</v>
      </c>
      <c r="AA20" s="18">
        <f>SUM(AB20:AC20)</f>
        <v>7269</v>
      </c>
      <c r="AB20" s="18">
        <v>7269</v>
      </c>
      <c r="AC20" s="121"/>
      <c r="AD20" s="18"/>
      <c r="AE20" s="121"/>
      <c r="AF20" s="121"/>
      <c r="AG20" s="44">
        <f t="shared" si="36"/>
        <v>543</v>
      </c>
      <c r="AH20" s="147">
        <f t="shared" si="36"/>
        <v>543</v>
      </c>
      <c r="AI20" s="147">
        <f t="shared" si="36"/>
        <v>0</v>
      </c>
      <c r="AJ20" s="147">
        <f t="shared" si="36"/>
        <v>0</v>
      </c>
      <c r="AK20" s="147">
        <f t="shared" si="36"/>
        <v>0</v>
      </c>
      <c r="AL20" s="147">
        <f t="shared" si="36"/>
        <v>0</v>
      </c>
      <c r="AM20" s="157"/>
      <c r="AN20" s="99"/>
      <c r="AO20" s="99"/>
    </row>
    <row r="21" spans="1:41" s="102" customFormat="1" ht="28.5" customHeight="1">
      <c r="A21" s="129"/>
      <c r="B21" s="32" t="s">
        <v>367</v>
      </c>
      <c r="C21" s="18">
        <f t="shared" si="29"/>
        <v>5529</v>
      </c>
      <c r="D21" s="18">
        <v>5529</v>
      </c>
      <c r="E21" s="121"/>
      <c r="F21" s="18"/>
      <c r="G21" s="121"/>
      <c r="H21" s="121"/>
      <c r="I21" s="18">
        <f>SUM(J21:K21)</f>
        <v>5572</v>
      </c>
      <c r="J21" s="18">
        <v>5572</v>
      </c>
      <c r="K21" s="18"/>
      <c r="L21" s="18"/>
      <c r="M21" s="121"/>
      <c r="N21" s="121"/>
      <c r="O21" s="18">
        <f t="shared" si="37"/>
        <v>5508</v>
      </c>
      <c r="P21" s="18">
        <v>5508</v>
      </c>
      <c r="Q21" s="121"/>
      <c r="R21" s="128"/>
      <c r="S21" s="121"/>
      <c r="T21" s="121"/>
      <c r="U21" s="150">
        <f t="shared" si="30"/>
        <v>-21</v>
      </c>
      <c r="V21" s="150">
        <f t="shared" si="31"/>
        <v>-21</v>
      </c>
      <c r="W21" s="150">
        <f t="shared" si="32"/>
        <v>0</v>
      </c>
      <c r="X21" s="150">
        <f t="shared" si="33"/>
        <v>0</v>
      </c>
      <c r="Y21" s="150">
        <f t="shared" si="34"/>
        <v>0</v>
      </c>
      <c r="Z21" s="150">
        <f t="shared" si="35"/>
        <v>0</v>
      </c>
      <c r="AA21" s="18">
        <f>SUM(AB21:AC21)</f>
        <v>5488</v>
      </c>
      <c r="AB21" s="18">
        <v>5488</v>
      </c>
      <c r="AC21" s="121"/>
      <c r="AD21" s="18"/>
      <c r="AE21" s="121"/>
      <c r="AF21" s="121"/>
      <c r="AG21" s="44">
        <f t="shared" si="36"/>
        <v>-84</v>
      </c>
      <c r="AH21" s="147">
        <f t="shared" si="36"/>
        <v>-84</v>
      </c>
      <c r="AI21" s="147">
        <f t="shared" si="36"/>
        <v>0</v>
      </c>
      <c r="AJ21" s="147">
        <f t="shared" si="36"/>
        <v>0</v>
      </c>
      <c r="AK21" s="147">
        <f t="shared" si="36"/>
        <v>0</v>
      </c>
      <c r="AL21" s="147">
        <f t="shared" si="36"/>
        <v>0</v>
      </c>
      <c r="AM21" s="157"/>
      <c r="AN21" s="99"/>
    </row>
    <row r="22" spans="1:41" s="102" customFormat="1" ht="28.5" customHeight="1">
      <c r="A22" s="129"/>
      <c r="B22" s="32" t="s">
        <v>368</v>
      </c>
      <c r="C22" s="18">
        <f t="shared" si="29"/>
        <v>3006</v>
      </c>
      <c r="D22" s="18">
        <v>3002</v>
      </c>
      <c r="E22" s="121">
        <v>4</v>
      </c>
      <c r="F22" s="18"/>
      <c r="G22" s="121"/>
      <c r="H22" s="121"/>
      <c r="I22" s="18">
        <f>SUM(J22:K22)</f>
        <v>2963</v>
      </c>
      <c r="J22" s="18">
        <v>2959</v>
      </c>
      <c r="K22" s="18">
        <v>4</v>
      </c>
      <c r="L22" s="18"/>
      <c r="M22" s="121"/>
      <c r="N22" s="121"/>
      <c r="O22" s="18">
        <f t="shared" si="37"/>
        <v>2973</v>
      </c>
      <c r="P22" s="18">
        <v>2969</v>
      </c>
      <c r="Q22" s="121">
        <v>4</v>
      </c>
      <c r="R22" s="128"/>
      <c r="S22" s="121"/>
      <c r="T22" s="121"/>
      <c r="U22" s="150">
        <f t="shared" si="30"/>
        <v>-33</v>
      </c>
      <c r="V22" s="150">
        <f t="shared" si="31"/>
        <v>-33</v>
      </c>
      <c r="W22" s="150">
        <f t="shared" si="32"/>
        <v>0</v>
      </c>
      <c r="X22" s="150">
        <f t="shared" si="33"/>
        <v>0</v>
      </c>
      <c r="Y22" s="150">
        <f t="shared" si="34"/>
        <v>0</v>
      </c>
      <c r="Z22" s="150">
        <f t="shared" si="35"/>
        <v>0</v>
      </c>
      <c r="AA22" s="18">
        <f>SUM(AB22:AC22)</f>
        <v>3006</v>
      </c>
      <c r="AB22" s="18">
        <v>3002</v>
      </c>
      <c r="AC22" s="121">
        <v>4</v>
      </c>
      <c r="AD22" s="18"/>
      <c r="AE22" s="121"/>
      <c r="AF22" s="121"/>
      <c r="AG22" s="44">
        <f t="shared" si="36"/>
        <v>43</v>
      </c>
      <c r="AH22" s="147">
        <f t="shared" si="36"/>
        <v>43</v>
      </c>
      <c r="AI22" s="147">
        <f t="shared" si="36"/>
        <v>0</v>
      </c>
      <c r="AJ22" s="147">
        <f t="shared" si="36"/>
        <v>0</v>
      </c>
      <c r="AK22" s="147">
        <f t="shared" si="36"/>
        <v>0</v>
      </c>
      <c r="AL22" s="147">
        <f t="shared" si="36"/>
        <v>0</v>
      </c>
      <c r="AM22" s="157"/>
      <c r="AN22" s="99"/>
    </row>
    <row r="23" spans="1:41" s="102" customFormat="1" ht="28.5" customHeight="1">
      <c r="A23" s="129"/>
      <c r="B23" s="32" t="s">
        <v>369</v>
      </c>
      <c r="C23" s="18">
        <f t="shared" si="29"/>
        <v>140</v>
      </c>
      <c r="D23" s="18">
        <v>140</v>
      </c>
      <c r="E23" s="121"/>
      <c r="F23" s="18"/>
      <c r="G23" s="121"/>
      <c r="H23" s="121"/>
      <c r="I23" s="18"/>
      <c r="J23" s="18"/>
      <c r="K23" s="18"/>
      <c r="L23" s="18"/>
      <c r="M23" s="121"/>
      <c r="N23" s="121"/>
      <c r="O23" s="18">
        <f t="shared" si="37"/>
        <v>140</v>
      </c>
      <c r="P23" s="18">
        <v>140</v>
      </c>
      <c r="Q23" s="121"/>
      <c r="R23" s="128"/>
      <c r="S23" s="121"/>
      <c r="T23" s="121"/>
      <c r="U23" s="150">
        <f t="shared" si="30"/>
        <v>0</v>
      </c>
      <c r="V23" s="150">
        <f t="shared" si="31"/>
        <v>0</v>
      </c>
      <c r="W23" s="150">
        <f t="shared" si="32"/>
        <v>0</v>
      </c>
      <c r="X23" s="150">
        <f t="shared" si="33"/>
        <v>0</v>
      </c>
      <c r="Y23" s="150">
        <f t="shared" si="34"/>
        <v>0</v>
      </c>
      <c r="Z23" s="150">
        <f t="shared" si="35"/>
        <v>0</v>
      </c>
      <c r="AA23" s="18">
        <f>SUM(AB23:AC23)</f>
        <v>176</v>
      </c>
      <c r="AB23" s="18">
        <v>176</v>
      </c>
      <c r="AC23" s="121"/>
      <c r="AD23" s="18"/>
      <c r="AE23" s="121"/>
      <c r="AF23" s="121"/>
      <c r="AG23" s="44">
        <f t="shared" si="36"/>
        <v>176</v>
      </c>
      <c r="AH23" s="147">
        <f t="shared" si="36"/>
        <v>176</v>
      </c>
      <c r="AI23" s="147">
        <f t="shared" si="36"/>
        <v>0</v>
      </c>
      <c r="AJ23" s="147">
        <f t="shared" si="36"/>
        <v>0</v>
      </c>
      <c r="AK23" s="147">
        <f t="shared" si="36"/>
        <v>0</v>
      </c>
      <c r="AL23" s="147">
        <f t="shared" si="36"/>
        <v>0</v>
      </c>
      <c r="AM23" s="157"/>
      <c r="AN23" s="99"/>
    </row>
    <row r="24" spans="1:41" s="102" customFormat="1" ht="38.25" customHeight="1">
      <c r="A24" s="130">
        <v>3</v>
      </c>
      <c r="B24" s="131" t="s">
        <v>370</v>
      </c>
      <c r="C24" s="17">
        <f t="shared" ref="C24:C40" si="38">SUM(D24:E24)</f>
        <v>174</v>
      </c>
      <c r="D24" s="17">
        <f t="shared" ref="D24:N24" si="39">SUM(D25:D34)</f>
        <v>174</v>
      </c>
      <c r="E24" s="17">
        <f t="shared" si="39"/>
        <v>0</v>
      </c>
      <c r="F24" s="17">
        <f t="shared" si="39"/>
        <v>9</v>
      </c>
      <c r="G24" s="17">
        <f t="shared" si="39"/>
        <v>9</v>
      </c>
      <c r="H24" s="17">
        <f t="shared" si="39"/>
        <v>0</v>
      </c>
      <c r="I24" s="17">
        <f t="shared" si="39"/>
        <v>165</v>
      </c>
      <c r="J24" s="17">
        <f t="shared" si="39"/>
        <v>165</v>
      </c>
      <c r="K24" s="17">
        <f t="shared" si="39"/>
        <v>0</v>
      </c>
      <c r="L24" s="17">
        <f t="shared" si="39"/>
        <v>2</v>
      </c>
      <c r="M24" s="17">
        <f t="shared" si="39"/>
        <v>2</v>
      </c>
      <c r="N24" s="17">
        <f t="shared" si="39"/>
        <v>0</v>
      </c>
      <c r="O24" s="17">
        <f t="shared" ref="O24:O36" si="40">SUM(P24:Q24)</f>
        <v>178</v>
      </c>
      <c r="P24" s="17">
        <f>SUM(P25:P34)</f>
        <v>177</v>
      </c>
      <c r="Q24" s="17">
        <f>SUM(Q25:Q34)</f>
        <v>1</v>
      </c>
      <c r="R24" s="17">
        <f>SUM(R25:R34)</f>
        <v>16</v>
      </c>
      <c r="S24" s="17">
        <f>SUM(S25:S34)</f>
        <v>16</v>
      </c>
      <c r="T24" s="17">
        <f>SUM(T25:T34)</f>
        <v>0</v>
      </c>
      <c r="U24" s="150">
        <f t="shared" si="30"/>
        <v>4</v>
      </c>
      <c r="V24" s="150">
        <f t="shared" si="31"/>
        <v>3</v>
      </c>
      <c r="W24" s="150">
        <f t="shared" si="32"/>
        <v>1</v>
      </c>
      <c r="X24" s="150">
        <f t="shared" si="33"/>
        <v>7</v>
      </c>
      <c r="Y24" s="150">
        <f t="shared" si="34"/>
        <v>7</v>
      </c>
      <c r="Z24" s="150">
        <f t="shared" si="35"/>
        <v>0</v>
      </c>
      <c r="AA24" s="17">
        <f>SUM(AA25:AA34)</f>
        <v>171</v>
      </c>
      <c r="AB24" s="17">
        <f>SUM(AB25:AB34)</f>
        <v>171</v>
      </c>
      <c r="AC24" s="17"/>
      <c r="AD24" s="17"/>
      <c r="AE24" s="17"/>
      <c r="AF24" s="17"/>
      <c r="AG24" s="155">
        <f t="shared" ref="AG24:AG44" si="41">AA24-I24</f>
        <v>6</v>
      </c>
      <c r="AH24" s="156">
        <f t="shared" ref="AH24:AH44" si="42">AB24-J24</f>
        <v>6</v>
      </c>
      <c r="AI24" s="156">
        <f t="shared" ref="AI24:AI44" si="43">AC24-K24</f>
        <v>0</v>
      </c>
      <c r="AJ24" s="156">
        <f t="shared" ref="AJ24:AJ44" si="44">AD24-L24</f>
        <v>-2</v>
      </c>
      <c r="AK24" s="156">
        <f t="shared" ref="AK24:AK44" si="45">AE24-M24</f>
        <v>-2</v>
      </c>
      <c r="AL24" s="156">
        <f t="shared" ref="AL24:AL44" si="46">AF24-N24</f>
        <v>0</v>
      </c>
      <c r="AM24" s="157"/>
      <c r="AN24" s="99"/>
    </row>
    <row r="25" spans="1:41" s="102" customFormat="1" ht="36" customHeight="1">
      <c r="A25" s="129">
        <v>3.1</v>
      </c>
      <c r="B25" s="32" t="s">
        <v>371</v>
      </c>
      <c r="C25" s="18">
        <f t="shared" si="38"/>
        <v>20</v>
      </c>
      <c r="D25" s="18">
        <v>20</v>
      </c>
      <c r="E25" s="121"/>
      <c r="F25" s="18"/>
      <c r="G25" s="121"/>
      <c r="H25" s="121"/>
      <c r="I25" s="18">
        <f>J25+K25</f>
        <v>19</v>
      </c>
      <c r="J25" s="18">
        <v>19</v>
      </c>
      <c r="K25" s="18"/>
      <c r="L25" s="18"/>
      <c r="M25" s="18"/>
      <c r="N25" s="18"/>
      <c r="O25" s="18">
        <f t="shared" si="40"/>
        <v>20</v>
      </c>
      <c r="P25" s="18">
        <v>20</v>
      </c>
      <c r="Q25" s="121"/>
      <c r="R25" s="18">
        <v>2</v>
      </c>
      <c r="S25" s="121">
        <v>2</v>
      </c>
      <c r="T25" s="121"/>
      <c r="U25" s="150">
        <f t="shared" si="30"/>
        <v>0</v>
      </c>
      <c r="V25" s="150">
        <f t="shared" si="31"/>
        <v>0</v>
      </c>
      <c r="W25" s="150">
        <f t="shared" si="32"/>
        <v>0</v>
      </c>
      <c r="X25" s="150">
        <f t="shared" si="33"/>
        <v>2</v>
      </c>
      <c r="Y25" s="150">
        <f t="shared" si="34"/>
        <v>2</v>
      </c>
      <c r="Z25" s="150">
        <f t="shared" si="35"/>
        <v>0</v>
      </c>
      <c r="AA25" s="18">
        <f t="shared" ref="AA25:AA35" si="47">SUM(AB25:AC25)</f>
        <v>20</v>
      </c>
      <c r="AB25" s="18">
        <v>20</v>
      </c>
      <c r="AC25" s="121"/>
      <c r="AD25" s="18"/>
      <c r="AE25" s="121"/>
      <c r="AF25" s="121"/>
      <c r="AG25" s="44">
        <f t="shared" si="41"/>
        <v>1</v>
      </c>
      <c r="AH25" s="147">
        <f t="shared" si="42"/>
        <v>1</v>
      </c>
      <c r="AI25" s="147">
        <f t="shared" si="43"/>
        <v>0</v>
      </c>
      <c r="AJ25" s="147">
        <f t="shared" si="44"/>
        <v>0</v>
      </c>
      <c r="AK25" s="147">
        <f t="shared" si="45"/>
        <v>0</v>
      </c>
      <c r="AL25" s="147">
        <f t="shared" si="46"/>
        <v>0</v>
      </c>
      <c r="AM25" s="157"/>
      <c r="AN25" s="99"/>
    </row>
    <row r="26" spans="1:41" s="102" customFormat="1" ht="36" customHeight="1">
      <c r="A26" s="129">
        <v>3.2</v>
      </c>
      <c r="B26" s="32" t="s">
        <v>372</v>
      </c>
      <c r="C26" s="18">
        <f t="shared" si="38"/>
        <v>13</v>
      </c>
      <c r="D26" s="18">
        <v>13</v>
      </c>
      <c r="E26" s="121"/>
      <c r="F26" s="18"/>
      <c r="G26" s="121"/>
      <c r="H26" s="121"/>
      <c r="I26" s="18">
        <f t="shared" ref="I26:I34" si="48">SUM(J26:K26)</f>
        <v>13</v>
      </c>
      <c r="J26" s="18">
        <v>13</v>
      </c>
      <c r="K26" s="18"/>
      <c r="L26" s="18"/>
      <c r="M26" s="121"/>
      <c r="N26" s="121"/>
      <c r="O26" s="18">
        <f t="shared" si="40"/>
        <v>16</v>
      </c>
      <c r="P26" s="18">
        <v>16</v>
      </c>
      <c r="Q26" s="121"/>
      <c r="R26" s="18">
        <v>5</v>
      </c>
      <c r="S26" s="121">
        <v>5</v>
      </c>
      <c r="T26" s="121"/>
      <c r="U26" s="150">
        <f t="shared" si="30"/>
        <v>3</v>
      </c>
      <c r="V26" s="150">
        <f t="shared" si="31"/>
        <v>3</v>
      </c>
      <c r="W26" s="150">
        <f t="shared" si="32"/>
        <v>0</v>
      </c>
      <c r="X26" s="150">
        <f t="shared" si="33"/>
        <v>5</v>
      </c>
      <c r="Y26" s="150">
        <f t="shared" si="34"/>
        <v>5</v>
      </c>
      <c r="Z26" s="150">
        <f t="shared" si="35"/>
        <v>0</v>
      </c>
      <c r="AA26" s="18">
        <f t="shared" si="47"/>
        <v>13</v>
      </c>
      <c r="AB26" s="18">
        <v>13</v>
      </c>
      <c r="AC26" s="121"/>
      <c r="AD26" s="18"/>
      <c r="AE26" s="121"/>
      <c r="AF26" s="121"/>
      <c r="AG26" s="44">
        <f t="shared" si="41"/>
        <v>0</v>
      </c>
      <c r="AH26" s="147">
        <f t="shared" si="42"/>
        <v>0</v>
      </c>
      <c r="AI26" s="147">
        <f t="shared" si="43"/>
        <v>0</v>
      </c>
      <c r="AJ26" s="147">
        <f t="shared" si="44"/>
        <v>0</v>
      </c>
      <c r="AK26" s="147">
        <f t="shared" si="45"/>
        <v>0</v>
      </c>
      <c r="AL26" s="147">
        <f t="shared" si="46"/>
        <v>0</v>
      </c>
      <c r="AM26" s="157"/>
      <c r="AN26" s="99"/>
    </row>
    <row r="27" spans="1:41" s="102" customFormat="1" ht="36" customHeight="1">
      <c r="A27" s="129">
        <v>3.3</v>
      </c>
      <c r="B27" s="32" t="s">
        <v>373</v>
      </c>
      <c r="C27" s="18">
        <f t="shared" si="38"/>
        <v>18</v>
      </c>
      <c r="D27" s="18">
        <v>18</v>
      </c>
      <c r="E27" s="121"/>
      <c r="F27" s="18"/>
      <c r="G27" s="121"/>
      <c r="H27" s="121"/>
      <c r="I27" s="18">
        <f t="shared" si="48"/>
        <v>17</v>
      </c>
      <c r="J27" s="18">
        <v>17</v>
      </c>
      <c r="K27" s="18"/>
      <c r="L27" s="18"/>
      <c r="M27" s="121"/>
      <c r="N27" s="121"/>
      <c r="O27" s="18">
        <f t="shared" si="40"/>
        <v>18</v>
      </c>
      <c r="P27" s="18">
        <v>18</v>
      </c>
      <c r="Q27" s="121"/>
      <c r="R27" s="18"/>
      <c r="S27" s="121"/>
      <c r="T27" s="121"/>
      <c r="U27" s="150">
        <f t="shared" si="30"/>
        <v>0</v>
      </c>
      <c r="V27" s="150">
        <f t="shared" si="31"/>
        <v>0</v>
      </c>
      <c r="W27" s="150">
        <f t="shared" si="32"/>
        <v>0</v>
      </c>
      <c r="X27" s="150">
        <f t="shared" si="33"/>
        <v>0</v>
      </c>
      <c r="Y27" s="150">
        <f t="shared" si="34"/>
        <v>0</v>
      </c>
      <c r="Z27" s="150">
        <f t="shared" si="35"/>
        <v>0</v>
      </c>
      <c r="AA27" s="18">
        <f t="shared" si="47"/>
        <v>18</v>
      </c>
      <c r="AB27" s="18">
        <v>18</v>
      </c>
      <c r="AC27" s="121"/>
      <c r="AD27" s="18"/>
      <c r="AE27" s="121"/>
      <c r="AF27" s="121"/>
      <c r="AG27" s="44">
        <f t="shared" si="41"/>
        <v>1</v>
      </c>
      <c r="AH27" s="147">
        <f t="shared" si="42"/>
        <v>1</v>
      </c>
      <c r="AI27" s="147">
        <f t="shared" si="43"/>
        <v>0</v>
      </c>
      <c r="AJ27" s="147">
        <f t="shared" si="44"/>
        <v>0</v>
      </c>
      <c r="AK27" s="147">
        <f t="shared" si="45"/>
        <v>0</v>
      </c>
      <c r="AL27" s="147">
        <f t="shared" si="46"/>
        <v>0</v>
      </c>
      <c r="AM27" s="157"/>
      <c r="AN27" s="99"/>
    </row>
    <row r="28" spans="1:41" s="102" customFormat="1" ht="36" customHeight="1">
      <c r="A28" s="129">
        <v>3.4</v>
      </c>
      <c r="B28" s="32" t="s">
        <v>374</v>
      </c>
      <c r="C28" s="18">
        <f t="shared" si="38"/>
        <v>24</v>
      </c>
      <c r="D28" s="18">
        <v>24</v>
      </c>
      <c r="E28" s="121"/>
      <c r="F28" s="18"/>
      <c r="G28" s="121"/>
      <c r="H28" s="121"/>
      <c r="I28" s="18">
        <f t="shared" si="48"/>
        <v>24</v>
      </c>
      <c r="J28" s="18">
        <v>24</v>
      </c>
      <c r="K28" s="18"/>
      <c r="L28" s="18"/>
      <c r="M28" s="121"/>
      <c r="N28" s="121"/>
      <c r="O28" s="18">
        <f t="shared" si="40"/>
        <v>24</v>
      </c>
      <c r="P28" s="18">
        <v>24</v>
      </c>
      <c r="Q28" s="121"/>
      <c r="R28" s="18"/>
      <c r="S28" s="121"/>
      <c r="T28" s="121"/>
      <c r="U28" s="150">
        <f t="shared" si="30"/>
        <v>0</v>
      </c>
      <c r="V28" s="150">
        <f t="shared" si="31"/>
        <v>0</v>
      </c>
      <c r="W28" s="150">
        <f t="shared" si="32"/>
        <v>0</v>
      </c>
      <c r="X28" s="150">
        <f t="shared" si="33"/>
        <v>0</v>
      </c>
      <c r="Y28" s="150">
        <f t="shared" si="34"/>
        <v>0</v>
      </c>
      <c r="Z28" s="150">
        <f t="shared" si="35"/>
        <v>0</v>
      </c>
      <c r="AA28" s="18">
        <f t="shared" si="47"/>
        <v>24</v>
      </c>
      <c r="AB28" s="18">
        <v>24</v>
      </c>
      <c r="AC28" s="121"/>
      <c r="AD28" s="18"/>
      <c r="AE28" s="121"/>
      <c r="AF28" s="121"/>
      <c r="AG28" s="44">
        <f t="shared" si="41"/>
        <v>0</v>
      </c>
      <c r="AH28" s="147">
        <f t="shared" si="42"/>
        <v>0</v>
      </c>
      <c r="AI28" s="147">
        <f t="shared" si="43"/>
        <v>0</v>
      </c>
      <c r="AJ28" s="147">
        <f t="shared" si="44"/>
        <v>0</v>
      </c>
      <c r="AK28" s="147">
        <f t="shared" si="45"/>
        <v>0</v>
      </c>
      <c r="AL28" s="147">
        <f t="shared" si="46"/>
        <v>0</v>
      </c>
      <c r="AM28" s="157"/>
      <c r="AN28" s="99"/>
    </row>
    <row r="29" spans="1:41" s="102" customFormat="1" ht="36" customHeight="1">
      <c r="A29" s="129">
        <v>3.5</v>
      </c>
      <c r="B29" s="32" t="s">
        <v>375</v>
      </c>
      <c r="C29" s="18">
        <f t="shared" si="38"/>
        <v>13</v>
      </c>
      <c r="D29" s="18">
        <v>13</v>
      </c>
      <c r="E29" s="121"/>
      <c r="F29" s="18">
        <v>2</v>
      </c>
      <c r="G29" s="121">
        <v>2</v>
      </c>
      <c r="H29" s="121"/>
      <c r="I29" s="18">
        <v>13</v>
      </c>
      <c r="J29" s="18">
        <v>13</v>
      </c>
      <c r="K29" s="18"/>
      <c r="L29" s="18">
        <v>2</v>
      </c>
      <c r="M29" s="18">
        <v>2</v>
      </c>
      <c r="N29" s="18"/>
      <c r="O29" s="18">
        <f t="shared" si="40"/>
        <v>13</v>
      </c>
      <c r="P29" s="18">
        <v>13</v>
      </c>
      <c r="Q29" s="121"/>
      <c r="R29" s="18">
        <v>2</v>
      </c>
      <c r="S29" s="121">
        <v>2</v>
      </c>
      <c r="T29" s="121"/>
      <c r="U29" s="150">
        <f t="shared" si="30"/>
        <v>0</v>
      </c>
      <c r="V29" s="150">
        <f t="shared" si="31"/>
        <v>0</v>
      </c>
      <c r="W29" s="150">
        <f t="shared" si="32"/>
        <v>0</v>
      </c>
      <c r="X29" s="150">
        <f t="shared" si="33"/>
        <v>0</v>
      </c>
      <c r="Y29" s="150">
        <f t="shared" si="34"/>
        <v>0</v>
      </c>
      <c r="Z29" s="150">
        <f t="shared" si="35"/>
        <v>0</v>
      </c>
      <c r="AA29" s="18">
        <f t="shared" si="47"/>
        <v>13</v>
      </c>
      <c r="AB29" s="18">
        <v>13</v>
      </c>
      <c r="AC29" s="121"/>
      <c r="AD29" s="18"/>
      <c r="AE29" s="121"/>
      <c r="AF29" s="121"/>
      <c r="AG29" s="44">
        <f t="shared" si="41"/>
        <v>0</v>
      </c>
      <c r="AH29" s="147">
        <f t="shared" si="42"/>
        <v>0</v>
      </c>
      <c r="AI29" s="147">
        <f t="shared" si="43"/>
        <v>0</v>
      </c>
      <c r="AJ29" s="147">
        <f t="shared" si="44"/>
        <v>-2</v>
      </c>
      <c r="AK29" s="147">
        <f t="shared" si="45"/>
        <v>-2</v>
      </c>
      <c r="AL29" s="147">
        <f t="shared" si="46"/>
        <v>0</v>
      </c>
      <c r="AM29" s="157"/>
      <c r="AN29" s="99"/>
    </row>
    <row r="30" spans="1:41" s="102" customFormat="1" ht="36" customHeight="1">
      <c r="A30" s="129">
        <v>3.6</v>
      </c>
      <c r="B30" s="32" t="s">
        <v>376</v>
      </c>
      <c r="C30" s="18">
        <f t="shared" si="38"/>
        <v>15</v>
      </c>
      <c r="D30" s="18">
        <v>15</v>
      </c>
      <c r="E30" s="121"/>
      <c r="F30" s="18"/>
      <c r="G30" s="121"/>
      <c r="H30" s="121"/>
      <c r="I30" s="33">
        <f>J30+K30</f>
        <v>12</v>
      </c>
      <c r="J30" s="33">
        <v>12</v>
      </c>
      <c r="K30" s="33"/>
      <c r="L30" s="33"/>
      <c r="M30" s="33"/>
      <c r="N30" s="33"/>
      <c r="O30" s="18">
        <f t="shared" si="40"/>
        <v>15</v>
      </c>
      <c r="P30" s="18">
        <v>15</v>
      </c>
      <c r="Q30" s="121"/>
      <c r="R30" s="18"/>
      <c r="S30" s="121"/>
      <c r="T30" s="121"/>
      <c r="U30" s="150">
        <f t="shared" si="30"/>
        <v>0</v>
      </c>
      <c r="V30" s="150">
        <f t="shared" si="31"/>
        <v>0</v>
      </c>
      <c r="W30" s="150">
        <f t="shared" si="32"/>
        <v>0</v>
      </c>
      <c r="X30" s="150">
        <f t="shared" si="33"/>
        <v>0</v>
      </c>
      <c r="Y30" s="150">
        <f t="shared" si="34"/>
        <v>0</v>
      </c>
      <c r="Z30" s="150">
        <f t="shared" si="35"/>
        <v>0</v>
      </c>
      <c r="AA30" s="18">
        <f t="shared" si="47"/>
        <v>15</v>
      </c>
      <c r="AB30" s="18">
        <v>15</v>
      </c>
      <c r="AC30" s="121"/>
      <c r="AD30" s="18"/>
      <c r="AE30" s="121"/>
      <c r="AF30" s="121"/>
      <c r="AG30" s="44">
        <f t="shared" si="41"/>
        <v>3</v>
      </c>
      <c r="AH30" s="147">
        <f t="shared" si="42"/>
        <v>3</v>
      </c>
      <c r="AI30" s="147">
        <f t="shared" si="43"/>
        <v>0</v>
      </c>
      <c r="AJ30" s="147">
        <f t="shared" si="44"/>
        <v>0</v>
      </c>
      <c r="AK30" s="147">
        <f t="shared" si="45"/>
        <v>0</v>
      </c>
      <c r="AL30" s="147">
        <f t="shared" si="46"/>
        <v>0</v>
      </c>
      <c r="AM30" s="157"/>
      <c r="AN30" s="99"/>
    </row>
    <row r="31" spans="1:41" s="102" customFormat="1" ht="36" customHeight="1">
      <c r="A31" s="129">
        <v>3.7</v>
      </c>
      <c r="B31" s="32" t="s">
        <v>377</v>
      </c>
      <c r="C31" s="18">
        <f t="shared" si="38"/>
        <v>13</v>
      </c>
      <c r="D31" s="18">
        <v>13</v>
      </c>
      <c r="E31" s="121"/>
      <c r="F31" s="18">
        <v>2</v>
      </c>
      <c r="G31" s="121">
        <v>2</v>
      </c>
      <c r="H31" s="121"/>
      <c r="I31" s="144">
        <f>+J31+K31</f>
        <v>12</v>
      </c>
      <c r="J31" s="144">
        <v>12</v>
      </c>
      <c r="K31" s="144">
        <v>0</v>
      </c>
      <c r="L31" s="144"/>
      <c r="M31" s="144"/>
      <c r="N31" s="144"/>
      <c r="O31" s="18">
        <f t="shared" si="40"/>
        <v>14</v>
      </c>
      <c r="P31" s="18">
        <v>13</v>
      </c>
      <c r="Q31" s="121">
        <v>1</v>
      </c>
      <c r="R31" s="18">
        <v>2</v>
      </c>
      <c r="S31" s="121">
        <v>2</v>
      </c>
      <c r="T31" s="121"/>
      <c r="U31" s="150">
        <f t="shared" si="30"/>
        <v>1</v>
      </c>
      <c r="V31" s="150">
        <f t="shared" si="31"/>
        <v>0</v>
      </c>
      <c r="W31" s="150">
        <f t="shared" si="32"/>
        <v>1</v>
      </c>
      <c r="X31" s="150">
        <f t="shared" si="33"/>
        <v>0</v>
      </c>
      <c r="Y31" s="150">
        <f t="shared" si="34"/>
        <v>0</v>
      </c>
      <c r="Z31" s="150">
        <f t="shared" si="35"/>
        <v>0</v>
      </c>
      <c r="AA31" s="18">
        <f t="shared" si="47"/>
        <v>12</v>
      </c>
      <c r="AB31" s="18">
        <v>12</v>
      </c>
      <c r="AC31" s="121"/>
      <c r="AD31" s="18"/>
      <c r="AE31" s="121"/>
      <c r="AF31" s="121"/>
      <c r="AG31" s="44">
        <f t="shared" si="41"/>
        <v>0</v>
      </c>
      <c r="AH31" s="147">
        <f t="shared" si="42"/>
        <v>0</v>
      </c>
      <c r="AI31" s="147">
        <f t="shared" si="43"/>
        <v>0</v>
      </c>
      <c r="AJ31" s="147">
        <f t="shared" si="44"/>
        <v>0</v>
      </c>
      <c r="AK31" s="147">
        <f t="shared" si="45"/>
        <v>0</v>
      </c>
      <c r="AL31" s="147">
        <f t="shared" si="46"/>
        <v>0</v>
      </c>
      <c r="AM31" s="157"/>
      <c r="AN31" s="99"/>
    </row>
    <row r="32" spans="1:41" s="102" customFormat="1" ht="36" customHeight="1">
      <c r="A32" s="129">
        <v>3.8</v>
      </c>
      <c r="B32" s="32" t="s">
        <v>378</v>
      </c>
      <c r="C32" s="18">
        <f t="shared" si="38"/>
        <v>27</v>
      </c>
      <c r="D32" s="18">
        <v>27</v>
      </c>
      <c r="E32" s="121"/>
      <c r="F32" s="18">
        <v>3</v>
      </c>
      <c r="G32" s="121">
        <v>3</v>
      </c>
      <c r="H32" s="121"/>
      <c r="I32" s="145">
        <f>J32+K32</f>
        <v>27</v>
      </c>
      <c r="J32" s="145">
        <v>27</v>
      </c>
      <c r="K32" s="145"/>
      <c r="L32" s="145"/>
      <c r="M32" s="145"/>
      <c r="N32" s="145"/>
      <c r="O32" s="18">
        <f t="shared" si="40"/>
        <v>27</v>
      </c>
      <c r="P32" s="18">
        <v>27</v>
      </c>
      <c r="Q32" s="121"/>
      <c r="R32" s="18">
        <v>3</v>
      </c>
      <c r="S32" s="121">
        <v>3</v>
      </c>
      <c r="T32" s="121"/>
      <c r="U32" s="150">
        <f t="shared" si="30"/>
        <v>0</v>
      </c>
      <c r="V32" s="150">
        <f t="shared" si="31"/>
        <v>0</v>
      </c>
      <c r="W32" s="150">
        <f t="shared" si="32"/>
        <v>0</v>
      </c>
      <c r="X32" s="150">
        <f t="shared" si="33"/>
        <v>0</v>
      </c>
      <c r="Y32" s="150">
        <f t="shared" si="34"/>
        <v>0</v>
      </c>
      <c r="Z32" s="150">
        <f t="shared" si="35"/>
        <v>0</v>
      </c>
      <c r="AA32" s="18">
        <f t="shared" si="47"/>
        <v>27</v>
      </c>
      <c r="AB32" s="18">
        <v>27</v>
      </c>
      <c r="AC32" s="121"/>
      <c r="AD32" s="18"/>
      <c r="AE32" s="121"/>
      <c r="AF32" s="121"/>
      <c r="AG32" s="44">
        <f t="shared" si="41"/>
        <v>0</v>
      </c>
      <c r="AH32" s="147">
        <f t="shared" si="42"/>
        <v>0</v>
      </c>
      <c r="AI32" s="147">
        <f t="shared" si="43"/>
        <v>0</v>
      </c>
      <c r="AJ32" s="147">
        <f t="shared" si="44"/>
        <v>0</v>
      </c>
      <c r="AK32" s="147">
        <f t="shared" si="45"/>
        <v>0</v>
      </c>
      <c r="AL32" s="147">
        <f t="shared" si="46"/>
        <v>0</v>
      </c>
      <c r="AM32" s="157"/>
      <c r="AN32" s="99"/>
    </row>
    <row r="33" spans="1:40" s="102" customFormat="1" ht="36" customHeight="1">
      <c r="A33" s="129">
        <v>3.9</v>
      </c>
      <c r="B33" s="32" t="s">
        <v>379</v>
      </c>
      <c r="C33" s="18">
        <f t="shared" si="38"/>
        <v>17</v>
      </c>
      <c r="D33" s="18">
        <v>17</v>
      </c>
      <c r="E33" s="121"/>
      <c r="F33" s="18">
        <v>1</v>
      </c>
      <c r="G33" s="121">
        <v>1</v>
      </c>
      <c r="H33" s="121"/>
      <c r="I33" s="18">
        <f t="shared" si="48"/>
        <v>14</v>
      </c>
      <c r="J33" s="18">
        <v>14</v>
      </c>
      <c r="K33" s="18"/>
      <c r="L33" s="18"/>
      <c r="M33" s="121"/>
      <c r="N33" s="121"/>
      <c r="O33" s="18">
        <f t="shared" si="40"/>
        <v>17</v>
      </c>
      <c r="P33" s="18">
        <v>17</v>
      </c>
      <c r="Q33" s="121"/>
      <c r="R33" s="18">
        <v>1</v>
      </c>
      <c r="S33" s="121">
        <v>1</v>
      </c>
      <c r="T33" s="121"/>
      <c r="U33" s="150">
        <f t="shared" si="30"/>
        <v>0</v>
      </c>
      <c r="V33" s="150">
        <f t="shared" si="31"/>
        <v>0</v>
      </c>
      <c r="W33" s="150">
        <f t="shared" si="32"/>
        <v>0</v>
      </c>
      <c r="X33" s="150">
        <f t="shared" si="33"/>
        <v>0</v>
      </c>
      <c r="Y33" s="150">
        <f t="shared" si="34"/>
        <v>0</v>
      </c>
      <c r="Z33" s="150">
        <f t="shared" si="35"/>
        <v>0</v>
      </c>
      <c r="AA33" s="18">
        <f t="shared" si="47"/>
        <v>17</v>
      </c>
      <c r="AB33" s="18">
        <v>17</v>
      </c>
      <c r="AC33" s="121"/>
      <c r="AD33" s="18"/>
      <c r="AE33" s="121"/>
      <c r="AF33" s="121"/>
      <c r="AG33" s="44">
        <f t="shared" si="41"/>
        <v>3</v>
      </c>
      <c r="AH33" s="147">
        <f t="shared" si="42"/>
        <v>3</v>
      </c>
      <c r="AI33" s="147">
        <f t="shared" si="43"/>
        <v>0</v>
      </c>
      <c r="AJ33" s="147">
        <f t="shared" si="44"/>
        <v>0</v>
      </c>
      <c r="AK33" s="147">
        <f t="shared" si="45"/>
        <v>0</v>
      </c>
      <c r="AL33" s="147">
        <f t="shared" si="46"/>
        <v>0</v>
      </c>
      <c r="AM33" s="157"/>
      <c r="AN33" s="99"/>
    </row>
    <row r="34" spans="1:40" s="102" customFormat="1" ht="36" customHeight="1">
      <c r="A34" s="132" t="s">
        <v>380</v>
      </c>
      <c r="B34" s="32" t="s">
        <v>381</v>
      </c>
      <c r="C34" s="18">
        <f t="shared" si="38"/>
        <v>14</v>
      </c>
      <c r="D34" s="18">
        <v>14</v>
      </c>
      <c r="E34" s="121"/>
      <c r="F34" s="18">
        <v>1</v>
      </c>
      <c r="G34" s="121">
        <v>1</v>
      </c>
      <c r="H34" s="121"/>
      <c r="I34" s="18">
        <f t="shared" si="48"/>
        <v>14</v>
      </c>
      <c r="J34" s="18">
        <v>14</v>
      </c>
      <c r="K34" s="18"/>
      <c r="L34" s="18"/>
      <c r="M34" s="121"/>
      <c r="N34" s="121"/>
      <c r="O34" s="18">
        <f t="shared" si="40"/>
        <v>14</v>
      </c>
      <c r="P34" s="18">
        <v>14</v>
      </c>
      <c r="Q34" s="121"/>
      <c r="R34" s="18">
        <v>1</v>
      </c>
      <c r="S34" s="121">
        <v>1</v>
      </c>
      <c r="T34" s="121"/>
      <c r="U34" s="150">
        <f t="shared" si="30"/>
        <v>0</v>
      </c>
      <c r="V34" s="150">
        <f t="shared" si="31"/>
        <v>0</v>
      </c>
      <c r="W34" s="150">
        <f t="shared" si="32"/>
        <v>0</v>
      </c>
      <c r="X34" s="150">
        <f t="shared" si="33"/>
        <v>0</v>
      </c>
      <c r="Y34" s="150">
        <f t="shared" si="34"/>
        <v>0</v>
      </c>
      <c r="Z34" s="150">
        <f t="shared" si="35"/>
        <v>0</v>
      </c>
      <c r="AA34" s="18">
        <f t="shared" si="47"/>
        <v>12</v>
      </c>
      <c r="AB34" s="18">
        <v>12</v>
      </c>
      <c r="AC34" s="121"/>
      <c r="AD34" s="18"/>
      <c r="AE34" s="121"/>
      <c r="AF34" s="121"/>
      <c r="AG34" s="44">
        <f t="shared" si="41"/>
        <v>-2</v>
      </c>
      <c r="AH34" s="147">
        <f t="shared" si="42"/>
        <v>-2</v>
      </c>
      <c r="AI34" s="147">
        <f t="shared" si="43"/>
        <v>0</v>
      </c>
      <c r="AJ34" s="147">
        <f t="shared" si="44"/>
        <v>0</v>
      </c>
      <c r="AK34" s="147">
        <f t="shared" si="45"/>
        <v>0</v>
      </c>
      <c r="AL34" s="147">
        <f t="shared" si="46"/>
        <v>0</v>
      </c>
      <c r="AM34" s="157"/>
      <c r="AN34" s="99"/>
    </row>
    <row r="35" spans="1:40" s="102" customFormat="1" ht="36" customHeight="1">
      <c r="A35" s="130">
        <v>4</v>
      </c>
      <c r="B35" s="131" t="s">
        <v>382</v>
      </c>
      <c r="C35" s="17">
        <f t="shared" si="38"/>
        <v>17</v>
      </c>
      <c r="D35" s="17">
        <v>17</v>
      </c>
      <c r="E35" s="133"/>
      <c r="F35" s="17">
        <v>2</v>
      </c>
      <c r="G35" s="133">
        <v>2</v>
      </c>
      <c r="H35" s="133"/>
      <c r="I35" s="146">
        <v>17</v>
      </c>
      <c r="J35" s="146">
        <v>17</v>
      </c>
      <c r="K35" s="146"/>
      <c r="L35" s="146"/>
      <c r="M35" s="146"/>
      <c r="N35" s="146"/>
      <c r="O35" s="17">
        <f t="shared" si="40"/>
        <v>17</v>
      </c>
      <c r="P35" s="17">
        <v>17</v>
      </c>
      <c r="Q35" s="133"/>
      <c r="R35" s="17">
        <v>2</v>
      </c>
      <c r="S35" s="133">
        <v>2</v>
      </c>
      <c r="T35" s="133"/>
      <c r="U35" s="150">
        <f t="shared" si="30"/>
        <v>0</v>
      </c>
      <c r="V35" s="150">
        <f t="shared" si="31"/>
        <v>0</v>
      </c>
      <c r="W35" s="150">
        <f t="shared" si="32"/>
        <v>0</v>
      </c>
      <c r="X35" s="150">
        <f t="shared" si="33"/>
        <v>0</v>
      </c>
      <c r="Y35" s="150">
        <f t="shared" si="34"/>
        <v>0</v>
      </c>
      <c r="Z35" s="150">
        <f t="shared" si="35"/>
        <v>0</v>
      </c>
      <c r="AA35" s="17">
        <f t="shared" si="47"/>
        <v>19</v>
      </c>
      <c r="AB35" s="17">
        <v>19</v>
      </c>
      <c r="AC35" s="133"/>
      <c r="AD35" s="17"/>
      <c r="AE35" s="133"/>
      <c r="AF35" s="133"/>
      <c r="AG35" s="155">
        <f t="shared" si="41"/>
        <v>2</v>
      </c>
      <c r="AH35" s="156">
        <f t="shared" si="42"/>
        <v>2</v>
      </c>
      <c r="AI35" s="156">
        <f t="shared" si="43"/>
        <v>0</v>
      </c>
      <c r="AJ35" s="156">
        <f t="shared" si="44"/>
        <v>0</v>
      </c>
      <c r="AK35" s="156">
        <f t="shared" si="45"/>
        <v>0</v>
      </c>
      <c r="AL35" s="156">
        <f t="shared" si="46"/>
        <v>0</v>
      </c>
      <c r="AM35" s="157"/>
      <c r="AN35" s="99"/>
    </row>
    <row r="36" spans="1:40" s="102" customFormat="1" ht="36" customHeight="1">
      <c r="A36" s="111" t="s">
        <v>383</v>
      </c>
      <c r="B36" s="117" t="s">
        <v>384</v>
      </c>
      <c r="C36" s="17">
        <f t="shared" si="38"/>
        <v>2532</v>
      </c>
      <c r="D36" s="17">
        <f>D37+D45</f>
        <v>2495</v>
      </c>
      <c r="E36" s="17">
        <f>E37+E45</f>
        <v>37</v>
      </c>
      <c r="F36" s="17">
        <f>F37+F45</f>
        <v>888</v>
      </c>
      <c r="G36" s="17">
        <f>G37+G45</f>
        <v>881</v>
      </c>
      <c r="H36" s="17">
        <f>H37+H45</f>
        <v>7</v>
      </c>
      <c r="I36" s="17">
        <f t="shared" ref="I36:N36" si="49">I37+I45</f>
        <v>2401</v>
      </c>
      <c r="J36" s="17">
        <f t="shared" si="49"/>
        <v>2366</v>
      </c>
      <c r="K36" s="17">
        <f t="shared" si="49"/>
        <v>35</v>
      </c>
      <c r="L36" s="17">
        <f t="shared" si="49"/>
        <v>695</v>
      </c>
      <c r="M36" s="17">
        <f t="shared" si="49"/>
        <v>688</v>
      </c>
      <c r="N36" s="17">
        <f t="shared" si="49"/>
        <v>7</v>
      </c>
      <c r="O36" s="17">
        <f t="shared" si="40"/>
        <v>2389</v>
      </c>
      <c r="P36" s="17">
        <f>P37+P45</f>
        <v>2352</v>
      </c>
      <c r="Q36" s="17">
        <f>Q37+Q45</f>
        <v>37</v>
      </c>
      <c r="R36" s="17">
        <f>R37+R45</f>
        <v>1001</v>
      </c>
      <c r="S36" s="17">
        <f>S37+S45</f>
        <v>994</v>
      </c>
      <c r="T36" s="17">
        <f>T37+T45</f>
        <v>7</v>
      </c>
      <c r="U36" s="150">
        <f t="shared" si="30"/>
        <v>-143</v>
      </c>
      <c r="V36" s="150">
        <f t="shared" si="31"/>
        <v>-143</v>
      </c>
      <c r="W36" s="150">
        <f t="shared" si="32"/>
        <v>0</v>
      </c>
      <c r="X36" s="150">
        <f t="shared" si="33"/>
        <v>113</v>
      </c>
      <c r="Y36" s="150">
        <f t="shared" si="34"/>
        <v>113</v>
      </c>
      <c r="Z36" s="150">
        <f t="shared" si="35"/>
        <v>0</v>
      </c>
      <c r="AA36" s="17">
        <f t="shared" ref="AA36:AF36" si="50">AA37+AA45</f>
        <v>2562</v>
      </c>
      <c r="AB36" s="17">
        <f t="shared" si="50"/>
        <v>2524</v>
      </c>
      <c r="AC36" s="17">
        <f t="shared" si="50"/>
        <v>38</v>
      </c>
      <c r="AD36" s="17">
        <f t="shared" si="50"/>
        <v>874</v>
      </c>
      <c r="AE36" s="17">
        <f t="shared" si="50"/>
        <v>866</v>
      </c>
      <c r="AF36" s="17">
        <f t="shared" si="50"/>
        <v>8</v>
      </c>
      <c r="AG36" s="155">
        <f t="shared" si="41"/>
        <v>161</v>
      </c>
      <c r="AH36" s="156">
        <f t="shared" si="42"/>
        <v>158</v>
      </c>
      <c r="AI36" s="156">
        <f t="shared" si="43"/>
        <v>3</v>
      </c>
      <c r="AJ36" s="156">
        <f t="shared" si="44"/>
        <v>179</v>
      </c>
      <c r="AK36" s="156">
        <f t="shared" si="45"/>
        <v>178</v>
      </c>
      <c r="AL36" s="156">
        <f t="shared" si="46"/>
        <v>1</v>
      </c>
      <c r="AM36" s="157"/>
      <c r="AN36" s="99"/>
    </row>
    <row r="37" spans="1:40" s="102" customFormat="1" ht="26.25" customHeight="1">
      <c r="A37" s="111">
        <v>1</v>
      </c>
      <c r="B37" s="117" t="s">
        <v>385</v>
      </c>
      <c r="C37" s="17">
        <f t="shared" si="38"/>
        <v>322</v>
      </c>
      <c r="D37" s="17">
        <f>D38+D41</f>
        <v>306</v>
      </c>
      <c r="E37" s="17">
        <f>E38+E41</f>
        <v>16</v>
      </c>
      <c r="F37" s="17">
        <f>F38+F41</f>
        <v>53</v>
      </c>
      <c r="G37" s="17">
        <f>G38+G41</f>
        <v>53</v>
      </c>
      <c r="H37" s="17">
        <f>H38+H41</f>
        <v>0</v>
      </c>
      <c r="I37" s="17">
        <f t="shared" ref="I37:N37" si="51">I38+I41</f>
        <v>318</v>
      </c>
      <c r="J37" s="17">
        <f t="shared" si="51"/>
        <v>303</v>
      </c>
      <c r="K37" s="17">
        <f t="shared" si="51"/>
        <v>15</v>
      </c>
      <c r="L37" s="17">
        <f t="shared" si="51"/>
        <v>37</v>
      </c>
      <c r="M37" s="17">
        <f t="shared" si="51"/>
        <v>37</v>
      </c>
      <c r="N37" s="17">
        <f t="shared" si="51"/>
        <v>0</v>
      </c>
      <c r="O37" s="17">
        <f t="shared" ref="O37:O43" si="52">SUM(P37:Q37)</f>
        <v>274</v>
      </c>
      <c r="P37" s="17">
        <f>P38+P41</f>
        <v>258</v>
      </c>
      <c r="Q37" s="17">
        <f>Q38+Q41</f>
        <v>16</v>
      </c>
      <c r="R37" s="17">
        <f>R38+R41</f>
        <v>106</v>
      </c>
      <c r="S37" s="17">
        <f>S38+S41</f>
        <v>106</v>
      </c>
      <c r="T37" s="17">
        <f>T38+T41</f>
        <v>0</v>
      </c>
      <c r="U37" s="150">
        <f t="shared" ref="U37:U71" si="53">O37-C37</f>
        <v>-48</v>
      </c>
      <c r="V37" s="150">
        <f t="shared" ref="V37:V71" si="54">P37-D37</f>
        <v>-48</v>
      </c>
      <c r="W37" s="150">
        <f t="shared" ref="W37:W71" si="55">Q37-E37</f>
        <v>0</v>
      </c>
      <c r="X37" s="150">
        <f t="shared" si="33"/>
        <v>53</v>
      </c>
      <c r="Y37" s="150">
        <f t="shared" ref="Y37:Y71" si="56">S37-G37</f>
        <v>53</v>
      </c>
      <c r="Z37" s="150">
        <f t="shared" ref="Z37:Z71" si="57">T37-H37</f>
        <v>0</v>
      </c>
      <c r="AA37" s="17">
        <f t="shared" ref="AA37:AF37" si="58">AA38+AA41</f>
        <v>324</v>
      </c>
      <c r="AB37" s="17">
        <f t="shared" si="58"/>
        <v>307</v>
      </c>
      <c r="AC37" s="17">
        <f t="shared" si="58"/>
        <v>17</v>
      </c>
      <c r="AD37" s="17">
        <f t="shared" si="58"/>
        <v>50</v>
      </c>
      <c r="AE37" s="17">
        <f t="shared" si="58"/>
        <v>50</v>
      </c>
      <c r="AF37" s="17">
        <f t="shared" si="58"/>
        <v>0</v>
      </c>
      <c r="AG37" s="155">
        <f t="shared" si="41"/>
        <v>6</v>
      </c>
      <c r="AH37" s="156">
        <f t="shared" si="42"/>
        <v>4</v>
      </c>
      <c r="AI37" s="156">
        <f t="shared" si="43"/>
        <v>2</v>
      </c>
      <c r="AJ37" s="156">
        <f t="shared" si="44"/>
        <v>13</v>
      </c>
      <c r="AK37" s="156">
        <f t="shared" si="45"/>
        <v>13</v>
      </c>
      <c r="AL37" s="156">
        <f t="shared" si="46"/>
        <v>0</v>
      </c>
      <c r="AM37" s="157"/>
      <c r="AN37" s="99"/>
    </row>
    <row r="38" spans="1:40" s="102" customFormat="1" ht="31.5" customHeight="1">
      <c r="A38" s="118">
        <v>1.1000000000000001</v>
      </c>
      <c r="B38" s="119" t="s">
        <v>386</v>
      </c>
      <c r="C38" s="18">
        <f t="shared" si="38"/>
        <v>123</v>
      </c>
      <c r="D38" s="120">
        <f>SUM(D39:D40)</f>
        <v>113</v>
      </c>
      <c r="E38" s="120">
        <f>SUM(E39:E40)</f>
        <v>10</v>
      </c>
      <c r="F38" s="120">
        <f>SUM(F39:F40)</f>
        <v>40</v>
      </c>
      <c r="G38" s="120">
        <f>SUM(G39:G40)</f>
        <v>40</v>
      </c>
      <c r="H38" s="120">
        <f>SUM(H39:H40)</f>
        <v>0</v>
      </c>
      <c r="I38" s="120">
        <f t="shared" ref="I38:N38" si="59">SUM(I39:I40)</f>
        <v>123</v>
      </c>
      <c r="J38" s="120">
        <f t="shared" si="59"/>
        <v>113</v>
      </c>
      <c r="K38" s="120">
        <f t="shared" si="59"/>
        <v>10</v>
      </c>
      <c r="L38" s="120">
        <f t="shared" si="59"/>
        <v>29</v>
      </c>
      <c r="M38" s="120">
        <f t="shared" si="59"/>
        <v>29</v>
      </c>
      <c r="N38" s="120">
        <f t="shared" si="59"/>
        <v>0</v>
      </c>
      <c r="O38" s="18">
        <f t="shared" si="52"/>
        <v>98</v>
      </c>
      <c r="P38" s="120">
        <f>SUM(P39:P40)</f>
        <v>88</v>
      </c>
      <c r="Q38" s="120">
        <f>SUM(Q39:Q40)</f>
        <v>10</v>
      </c>
      <c r="R38" s="120">
        <f>SUM(R39:R40)</f>
        <v>70</v>
      </c>
      <c r="S38" s="120">
        <f>SUM(S39:S40)</f>
        <v>70</v>
      </c>
      <c r="T38" s="120">
        <f>SUM(T39:T40)</f>
        <v>0</v>
      </c>
      <c r="U38" s="150">
        <f t="shared" si="53"/>
        <v>-25</v>
      </c>
      <c r="V38" s="150">
        <f t="shared" si="54"/>
        <v>-25</v>
      </c>
      <c r="W38" s="150">
        <f t="shared" si="55"/>
        <v>0</v>
      </c>
      <c r="X38" s="150">
        <f t="shared" ref="X38:X71" si="60">R38-F38</f>
        <v>30</v>
      </c>
      <c r="Y38" s="150">
        <f t="shared" si="56"/>
        <v>30</v>
      </c>
      <c r="Z38" s="150">
        <f t="shared" si="57"/>
        <v>0</v>
      </c>
      <c r="AA38" s="120">
        <f t="shared" ref="AA38:AF38" si="61">SUM(AA39:AA40)</f>
        <v>123</v>
      </c>
      <c r="AB38" s="120">
        <f t="shared" si="61"/>
        <v>113</v>
      </c>
      <c r="AC38" s="120">
        <f t="shared" si="61"/>
        <v>10</v>
      </c>
      <c r="AD38" s="120">
        <f t="shared" si="61"/>
        <v>40</v>
      </c>
      <c r="AE38" s="120">
        <f t="shared" si="61"/>
        <v>40</v>
      </c>
      <c r="AF38" s="120">
        <f t="shared" si="61"/>
        <v>0</v>
      </c>
      <c r="AG38" s="158">
        <f t="shared" si="41"/>
        <v>0</v>
      </c>
      <c r="AH38" s="159">
        <f t="shared" si="42"/>
        <v>0</v>
      </c>
      <c r="AI38" s="159">
        <f t="shared" si="43"/>
        <v>0</v>
      </c>
      <c r="AJ38" s="159">
        <f t="shared" si="44"/>
        <v>11</v>
      </c>
      <c r="AK38" s="159">
        <f t="shared" si="45"/>
        <v>11</v>
      </c>
      <c r="AL38" s="159">
        <f t="shared" si="46"/>
        <v>0</v>
      </c>
      <c r="AM38" s="157"/>
      <c r="AN38" s="99"/>
    </row>
    <row r="39" spans="1:40" s="102" customFormat="1" ht="31.5" customHeight="1">
      <c r="A39" s="134">
        <v>1</v>
      </c>
      <c r="B39" s="25" t="s">
        <v>387</v>
      </c>
      <c r="C39" s="18">
        <f t="shared" si="38"/>
        <v>65</v>
      </c>
      <c r="D39" s="18">
        <v>61</v>
      </c>
      <c r="E39" s="18">
        <v>4</v>
      </c>
      <c r="F39" s="18">
        <v>30</v>
      </c>
      <c r="G39" s="121">
        <v>30</v>
      </c>
      <c r="H39" s="121"/>
      <c r="I39" s="147">
        <v>65</v>
      </c>
      <c r="J39" s="147">
        <v>61</v>
      </c>
      <c r="K39" s="147">
        <v>4</v>
      </c>
      <c r="L39" s="147">
        <v>23</v>
      </c>
      <c r="M39" s="147">
        <v>23</v>
      </c>
      <c r="N39" s="18"/>
      <c r="O39" s="147">
        <v>55</v>
      </c>
      <c r="P39" s="147">
        <v>51</v>
      </c>
      <c r="Q39" s="147">
        <v>4</v>
      </c>
      <c r="R39" s="147">
        <v>40</v>
      </c>
      <c r="S39" s="147">
        <v>40</v>
      </c>
      <c r="T39" s="121"/>
      <c r="U39" s="150">
        <f t="shared" si="53"/>
        <v>-10</v>
      </c>
      <c r="V39" s="150">
        <f t="shared" si="54"/>
        <v>-10</v>
      </c>
      <c r="W39" s="150">
        <f t="shared" si="55"/>
        <v>0</v>
      </c>
      <c r="X39" s="150">
        <f t="shared" si="60"/>
        <v>10</v>
      </c>
      <c r="Y39" s="150">
        <f t="shared" si="56"/>
        <v>10</v>
      </c>
      <c r="Z39" s="150">
        <f t="shared" si="57"/>
        <v>0</v>
      </c>
      <c r="AA39" s="18">
        <f>SUM(AB39:AC39)</f>
        <v>65</v>
      </c>
      <c r="AB39" s="18">
        <v>61</v>
      </c>
      <c r="AC39" s="18">
        <v>4</v>
      </c>
      <c r="AD39" s="18">
        <v>30</v>
      </c>
      <c r="AE39" s="121">
        <v>30</v>
      </c>
      <c r="AF39" s="121"/>
      <c r="AG39" s="44">
        <f t="shared" si="41"/>
        <v>0</v>
      </c>
      <c r="AH39" s="147">
        <f t="shared" si="42"/>
        <v>0</v>
      </c>
      <c r="AI39" s="147">
        <f t="shared" si="43"/>
        <v>0</v>
      </c>
      <c r="AJ39" s="147">
        <f t="shared" si="44"/>
        <v>7</v>
      </c>
      <c r="AK39" s="147">
        <f t="shared" si="45"/>
        <v>7</v>
      </c>
      <c r="AL39" s="147">
        <f t="shared" si="46"/>
        <v>0</v>
      </c>
      <c r="AM39" s="157"/>
      <c r="AN39" s="99"/>
    </row>
    <row r="40" spans="1:40" s="102" customFormat="1" ht="31.5" customHeight="1">
      <c r="A40" s="134">
        <v>2</v>
      </c>
      <c r="B40" s="135" t="s">
        <v>388</v>
      </c>
      <c r="C40" s="18">
        <f t="shared" si="38"/>
        <v>58</v>
      </c>
      <c r="D40" s="18">
        <v>52</v>
      </c>
      <c r="E40" s="18">
        <v>6</v>
      </c>
      <c r="F40" s="18">
        <v>10</v>
      </c>
      <c r="G40" s="136">
        <v>10</v>
      </c>
      <c r="H40" s="137"/>
      <c r="I40" s="18">
        <v>58</v>
      </c>
      <c r="J40" s="18">
        <v>52</v>
      </c>
      <c r="K40" s="18">
        <v>6</v>
      </c>
      <c r="L40" s="18">
        <v>6</v>
      </c>
      <c r="M40" s="18">
        <v>6</v>
      </c>
      <c r="N40" s="18"/>
      <c r="O40" s="112">
        <f>37+6</f>
        <v>43</v>
      </c>
      <c r="P40" s="112">
        <f>52-15</f>
        <v>37</v>
      </c>
      <c r="Q40" s="112">
        <v>6</v>
      </c>
      <c r="R40" s="112">
        <v>30</v>
      </c>
      <c r="S40" s="112">
        <v>30</v>
      </c>
      <c r="T40" s="137"/>
      <c r="U40" s="150">
        <f t="shared" si="53"/>
        <v>-15</v>
      </c>
      <c r="V40" s="150">
        <f t="shared" si="54"/>
        <v>-15</v>
      </c>
      <c r="W40" s="150">
        <f t="shared" si="55"/>
        <v>0</v>
      </c>
      <c r="X40" s="150">
        <f t="shared" si="60"/>
        <v>20</v>
      </c>
      <c r="Y40" s="150">
        <f t="shared" si="56"/>
        <v>20</v>
      </c>
      <c r="Z40" s="150">
        <f t="shared" si="57"/>
        <v>0</v>
      </c>
      <c r="AA40" s="18">
        <f>SUM(AB40:AC40)</f>
        <v>58</v>
      </c>
      <c r="AB40" s="18">
        <v>52</v>
      </c>
      <c r="AC40" s="18">
        <v>6</v>
      </c>
      <c r="AD40" s="18">
        <v>10</v>
      </c>
      <c r="AE40" s="136">
        <v>10</v>
      </c>
      <c r="AF40" s="137"/>
      <c r="AG40" s="44">
        <f t="shared" si="41"/>
        <v>0</v>
      </c>
      <c r="AH40" s="147">
        <f t="shared" si="42"/>
        <v>0</v>
      </c>
      <c r="AI40" s="147">
        <f t="shared" si="43"/>
        <v>0</v>
      </c>
      <c r="AJ40" s="147">
        <f t="shared" si="44"/>
        <v>4</v>
      </c>
      <c r="AK40" s="147">
        <f t="shared" si="45"/>
        <v>4</v>
      </c>
      <c r="AL40" s="147">
        <f t="shared" si="46"/>
        <v>0</v>
      </c>
      <c r="AM40" s="157"/>
      <c r="AN40" s="99"/>
    </row>
    <row r="41" spans="1:40" s="102" customFormat="1" ht="27" customHeight="1">
      <c r="A41" s="138">
        <v>1.2</v>
      </c>
      <c r="B41" s="139" t="s">
        <v>389</v>
      </c>
      <c r="C41" s="120">
        <f>SUM(C42:C44)</f>
        <v>199</v>
      </c>
      <c r="D41" s="120">
        <f>SUM(D42:D44)</f>
        <v>193</v>
      </c>
      <c r="E41" s="120">
        <f>SUM(E42:E44)</f>
        <v>6</v>
      </c>
      <c r="F41" s="120">
        <f>SUM(F42:F44)</f>
        <v>13</v>
      </c>
      <c r="G41" s="120">
        <f>SUM(G42:G44)</f>
        <v>13</v>
      </c>
      <c r="H41" s="120"/>
      <c r="I41" s="120">
        <f t="shared" ref="I41:S41" si="62">SUM(I42:I44)</f>
        <v>195</v>
      </c>
      <c r="J41" s="120">
        <f t="shared" si="62"/>
        <v>190</v>
      </c>
      <c r="K41" s="120">
        <f t="shared" si="62"/>
        <v>5</v>
      </c>
      <c r="L41" s="120">
        <f t="shared" si="62"/>
        <v>8</v>
      </c>
      <c r="M41" s="120">
        <f t="shared" si="62"/>
        <v>8</v>
      </c>
      <c r="N41" s="120">
        <f t="shared" si="62"/>
        <v>0</v>
      </c>
      <c r="O41" s="120">
        <f t="shared" si="62"/>
        <v>176</v>
      </c>
      <c r="P41" s="120">
        <f t="shared" si="62"/>
        <v>170</v>
      </c>
      <c r="Q41" s="120">
        <f t="shared" si="62"/>
        <v>6</v>
      </c>
      <c r="R41" s="120">
        <f t="shared" si="62"/>
        <v>36</v>
      </c>
      <c r="S41" s="120">
        <f t="shared" si="62"/>
        <v>36</v>
      </c>
      <c r="T41" s="120"/>
      <c r="U41" s="150">
        <f t="shared" si="53"/>
        <v>-23</v>
      </c>
      <c r="V41" s="150">
        <f t="shared" si="54"/>
        <v>-23</v>
      </c>
      <c r="W41" s="150">
        <f t="shared" si="55"/>
        <v>0</v>
      </c>
      <c r="X41" s="150">
        <f t="shared" si="60"/>
        <v>23</v>
      </c>
      <c r="Y41" s="150">
        <f t="shared" si="56"/>
        <v>23</v>
      </c>
      <c r="Z41" s="150">
        <f t="shared" si="57"/>
        <v>0</v>
      </c>
      <c r="AA41" s="120">
        <f>SUM(AA42:AA44)</f>
        <v>201</v>
      </c>
      <c r="AB41" s="120">
        <f>SUM(AB42:AB44)</f>
        <v>194</v>
      </c>
      <c r="AC41" s="120">
        <f>SUM(AC42:AC44)</f>
        <v>7</v>
      </c>
      <c r="AD41" s="120">
        <v>10</v>
      </c>
      <c r="AE41" s="120">
        <v>10</v>
      </c>
      <c r="AF41" s="120"/>
      <c r="AG41" s="158">
        <f t="shared" si="41"/>
        <v>6</v>
      </c>
      <c r="AH41" s="159">
        <f t="shared" si="42"/>
        <v>4</v>
      </c>
      <c r="AI41" s="159">
        <f t="shared" si="43"/>
        <v>2</v>
      </c>
      <c r="AJ41" s="159">
        <f t="shared" si="44"/>
        <v>2</v>
      </c>
      <c r="AK41" s="159">
        <f t="shared" si="45"/>
        <v>2</v>
      </c>
      <c r="AL41" s="159">
        <f t="shared" si="46"/>
        <v>0</v>
      </c>
      <c r="AM41" s="157"/>
      <c r="AN41" s="99"/>
    </row>
    <row r="42" spans="1:40" s="102" customFormat="1" ht="27.75" customHeight="1">
      <c r="A42" s="134">
        <v>1</v>
      </c>
      <c r="B42" s="135" t="s">
        <v>390</v>
      </c>
      <c r="C42" s="18">
        <v>146</v>
      </c>
      <c r="D42" s="18">
        <v>142</v>
      </c>
      <c r="E42" s="18">
        <v>4</v>
      </c>
      <c r="F42" s="18">
        <v>10</v>
      </c>
      <c r="G42" s="18">
        <v>10</v>
      </c>
      <c r="H42" s="18"/>
      <c r="I42" s="44">
        <v>146</v>
      </c>
      <c r="J42" s="44">
        <v>142</v>
      </c>
      <c r="K42" s="44">
        <v>4</v>
      </c>
      <c r="L42" s="44">
        <v>7</v>
      </c>
      <c r="M42" s="44">
        <v>7</v>
      </c>
      <c r="N42" s="18"/>
      <c r="O42" s="148">
        <f>119+4</f>
        <v>123</v>
      </c>
      <c r="P42" s="148">
        <v>119</v>
      </c>
      <c r="Q42" s="148">
        <v>4</v>
      </c>
      <c r="R42" s="148">
        <f>10+23</f>
        <v>33</v>
      </c>
      <c r="S42" s="148">
        <v>33</v>
      </c>
      <c r="T42" s="18"/>
      <c r="U42" s="150">
        <f t="shared" si="53"/>
        <v>-23</v>
      </c>
      <c r="V42" s="150">
        <f t="shared" si="54"/>
        <v>-23</v>
      </c>
      <c r="W42" s="150">
        <f t="shared" si="55"/>
        <v>0</v>
      </c>
      <c r="X42" s="150">
        <f t="shared" si="60"/>
        <v>23</v>
      </c>
      <c r="Y42" s="150">
        <f t="shared" si="56"/>
        <v>23</v>
      </c>
      <c r="Z42" s="150">
        <f t="shared" si="57"/>
        <v>0</v>
      </c>
      <c r="AA42" s="18">
        <f>SUM(AB42:AC42)</f>
        <v>146</v>
      </c>
      <c r="AB42" s="18">
        <v>142</v>
      </c>
      <c r="AC42" s="18">
        <v>4</v>
      </c>
      <c r="AD42" s="18">
        <v>10</v>
      </c>
      <c r="AE42" s="18">
        <v>10</v>
      </c>
      <c r="AF42" s="18"/>
      <c r="AG42" s="44">
        <f t="shared" si="41"/>
        <v>0</v>
      </c>
      <c r="AH42" s="147">
        <f t="shared" si="42"/>
        <v>0</v>
      </c>
      <c r="AI42" s="147">
        <f t="shared" si="43"/>
        <v>0</v>
      </c>
      <c r="AJ42" s="147">
        <f t="shared" si="44"/>
        <v>3</v>
      </c>
      <c r="AK42" s="147">
        <f t="shared" si="45"/>
        <v>3</v>
      </c>
      <c r="AL42" s="147">
        <f t="shared" si="46"/>
        <v>0</v>
      </c>
      <c r="AM42" s="157"/>
      <c r="AN42" s="99"/>
    </row>
    <row r="43" spans="1:40" s="102" customFormat="1" ht="39" customHeight="1">
      <c r="A43" s="134">
        <v>2</v>
      </c>
      <c r="B43" s="135" t="s">
        <v>391</v>
      </c>
      <c r="C43" s="18">
        <f>SUM(D43:E43)</f>
        <v>29</v>
      </c>
      <c r="D43" s="18">
        <f>28</f>
        <v>28</v>
      </c>
      <c r="E43" s="18">
        <v>1</v>
      </c>
      <c r="F43" s="18">
        <v>2</v>
      </c>
      <c r="G43" s="121">
        <v>2</v>
      </c>
      <c r="H43" s="121"/>
      <c r="I43" s="18">
        <v>29</v>
      </c>
      <c r="J43" s="18">
        <v>28</v>
      </c>
      <c r="K43" s="18">
        <v>1</v>
      </c>
      <c r="L43" s="18"/>
      <c r="M43" s="18"/>
      <c r="N43" s="18"/>
      <c r="O43" s="18">
        <f t="shared" si="52"/>
        <v>29</v>
      </c>
      <c r="P43" s="18">
        <f>28</f>
        <v>28</v>
      </c>
      <c r="Q43" s="18">
        <v>1</v>
      </c>
      <c r="R43" s="18">
        <v>2</v>
      </c>
      <c r="S43" s="121">
        <v>2</v>
      </c>
      <c r="T43" s="121"/>
      <c r="U43" s="150">
        <f t="shared" si="53"/>
        <v>0</v>
      </c>
      <c r="V43" s="150">
        <f t="shared" si="54"/>
        <v>0</v>
      </c>
      <c r="W43" s="150">
        <f t="shared" si="55"/>
        <v>0</v>
      </c>
      <c r="X43" s="150">
        <f t="shared" si="60"/>
        <v>0</v>
      </c>
      <c r="Y43" s="150">
        <f t="shared" si="56"/>
        <v>0</v>
      </c>
      <c r="Z43" s="150">
        <f t="shared" si="57"/>
        <v>0</v>
      </c>
      <c r="AA43" s="18">
        <f>SUM(AB43:AC43)</f>
        <v>29</v>
      </c>
      <c r="AB43" s="18">
        <f>28</f>
        <v>28</v>
      </c>
      <c r="AC43" s="18">
        <v>1</v>
      </c>
      <c r="AD43" s="18">
        <f>SUM(AE43:AF43)</f>
        <v>0</v>
      </c>
      <c r="AE43" s="121"/>
      <c r="AF43" s="121"/>
      <c r="AG43" s="44">
        <f t="shared" si="41"/>
        <v>0</v>
      </c>
      <c r="AH43" s="147">
        <f t="shared" si="42"/>
        <v>0</v>
      </c>
      <c r="AI43" s="147">
        <f t="shared" si="43"/>
        <v>0</v>
      </c>
      <c r="AJ43" s="147">
        <f t="shared" si="44"/>
        <v>0</v>
      </c>
      <c r="AK43" s="147">
        <f t="shared" si="45"/>
        <v>0</v>
      </c>
      <c r="AL43" s="147">
        <f t="shared" si="46"/>
        <v>0</v>
      </c>
      <c r="AM43" s="157"/>
      <c r="AN43" s="99"/>
    </row>
    <row r="44" spans="1:40" s="102" customFormat="1" ht="35.25" customHeight="1">
      <c r="A44" s="134">
        <v>3</v>
      </c>
      <c r="B44" s="135" t="s">
        <v>392</v>
      </c>
      <c r="C44" s="140">
        <v>24</v>
      </c>
      <c r="D44" s="140">
        <v>23</v>
      </c>
      <c r="E44" s="140">
        <v>1</v>
      </c>
      <c r="F44" s="18">
        <v>1</v>
      </c>
      <c r="G44" s="137">
        <v>1</v>
      </c>
      <c r="H44" s="137"/>
      <c r="I44" s="18">
        <v>20</v>
      </c>
      <c r="J44" s="18">
        <v>20</v>
      </c>
      <c r="K44" s="18"/>
      <c r="L44" s="18">
        <v>1</v>
      </c>
      <c r="M44" s="18">
        <v>1</v>
      </c>
      <c r="N44" s="18"/>
      <c r="O44" s="18">
        <v>24</v>
      </c>
      <c r="P44" s="18">
        <v>23</v>
      </c>
      <c r="Q44" s="18">
        <v>1</v>
      </c>
      <c r="R44" s="18">
        <v>1</v>
      </c>
      <c r="S44" s="137">
        <v>1</v>
      </c>
      <c r="T44" s="137"/>
      <c r="U44" s="150">
        <f t="shared" si="53"/>
        <v>0</v>
      </c>
      <c r="V44" s="150">
        <f t="shared" si="54"/>
        <v>0</v>
      </c>
      <c r="W44" s="150">
        <f t="shared" si="55"/>
        <v>0</v>
      </c>
      <c r="X44" s="150">
        <f t="shared" si="60"/>
        <v>0</v>
      </c>
      <c r="Y44" s="150">
        <f t="shared" si="56"/>
        <v>0</v>
      </c>
      <c r="Z44" s="150">
        <f t="shared" si="57"/>
        <v>0</v>
      </c>
      <c r="AA44" s="18">
        <f>SUM(AB44:AC44)</f>
        <v>26</v>
      </c>
      <c r="AB44" s="18">
        <v>24</v>
      </c>
      <c r="AC44" s="18">
        <v>2</v>
      </c>
      <c r="AD44" s="18"/>
      <c r="AE44" s="137"/>
      <c r="AF44" s="137"/>
      <c r="AG44" s="44">
        <f t="shared" si="41"/>
        <v>6</v>
      </c>
      <c r="AH44" s="147">
        <f t="shared" si="42"/>
        <v>4</v>
      </c>
      <c r="AI44" s="147">
        <f t="shared" si="43"/>
        <v>2</v>
      </c>
      <c r="AJ44" s="147">
        <f t="shared" si="44"/>
        <v>-1</v>
      </c>
      <c r="AK44" s="147">
        <f t="shared" si="45"/>
        <v>-1</v>
      </c>
      <c r="AL44" s="147">
        <f t="shared" si="46"/>
        <v>0</v>
      </c>
      <c r="AM44" s="157"/>
      <c r="AN44" s="99"/>
    </row>
    <row r="45" spans="1:40" s="102" customFormat="1" ht="25.5" customHeight="1">
      <c r="A45" s="141">
        <v>2</v>
      </c>
      <c r="B45" s="142" t="s">
        <v>393</v>
      </c>
      <c r="C45" s="17">
        <f t="shared" ref="C45:H45" si="63">C46+C48+C62</f>
        <v>2210</v>
      </c>
      <c r="D45" s="17">
        <f t="shared" si="63"/>
        <v>2189</v>
      </c>
      <c r="E45" s="17">
        <f t="shared" si="63"/>
        <v>21</v>
      </c>
      <c r="F45" s="17">
        <f t="shared" si="63"/>
        <v>835</v>
      </c>
      <c r="G45" s="17">
        <f t="shared" si="63"/>
        <v>828</v>
      </c>
      <c r="H45" s="17">
        <f t="shared" si="63"/>
        <v>7</v>
      </c>
      <c r="I45" s="17">
        <f t="shared" ref="I45:T45" si="64">I46+I48+I62</f>
        <v>2083</v>
      </c>
      <c r="J45" s="17">
        <f t="shared" si="64"/>
        <v>2063</v>
      </c>
      <c r="K45" s="17">
        <f t="shared" si="64"/>
        <v>20</v>
      </c>
      <c r="L45" s="17">
        <f t="shared" si="64"/>
        <v>658</v>
      </c>
      <c r="M45" s="17">
        <f t="shared" si="64"/>
        <v>651</v>
      </c>
      <c r="N45" s="17">
        <f t="shared" si="64"/>
        <v>7</v>
      </c>
      <c r="O45" s="17">
        <f t="shared" si="64"/>
        <v>2115</v>
      </c>
      <c r="P45" s="17">
        <f t="shared" si="64"/>
        <v>2094</v>
      </c>
      <c r="Q45" s="17">
        <f t="shared" si="64"/>
        <v>21</v>
      </c>
      <c r="R45" s="17">
        <f t="shared" si="64"/>
        <v>895</v>
      </c>
      <c r="S45" s="17">
        <f t="shared" si="64"/>
        <v>888</v>
      </c>
      <c r="T45" s="17">
        <f t="shared" si="64"/>
        <v>7</v>
      </c>
      <c r="U45" s="150">
        <f t="shared" si="53"/>
        <v>-95</v>
      </c>
      <c r="V45" s="150">
        <f t="shared" si="54"/>
        <v>-95</v>
      </c>
      <c r="W45" s="150">
        <f t="shared" si="55"/>
        <v>0</v>
      </c>
      <c r="X45" s="150">
        <f t="shared" si="60"/>
        <v>60</v>
      </c>
      <c r="Y45" s="150">
        <f t="shared" si="56"/>
        <v>60</v>
      </c>
      <c r="Z45" s="150">
        <f t="shared" si="57"/>
        <v>0</v>
      </c>
      <c r="AA45" s="17">
        <f t="shared" ref="AA45:AL45" si="65">AA46+AA48+AA62</f>
        <v>2238</v>
      </c>
      <c r="AB45" s="17">
        <f t="shared" si="65"/>
        <v>2217</v>
      </c>
      <c r="AC45" s="17">
        <f t="shared" si="65"/>
        <v>21</v>
      </c>
      <c r="AD45" s="17">
        <f t="shared" si="65"/>
        <v>824</v>
      </c>
      <c r="AE45" s="17">
        <f t="shared" si="65"/>
        <v>816</v>
      </c>
      <c r="AF45" s="17">
        <f t="shared" si="65"/>
        <v>8</v>
      </c>
      <c r="AG45" s="155">
        <f t="shared" ref="AG45:AG76" si="66">AA45-I45</f>
        <v>155</v>
      </c>
      <c r="AH45" s="17">
        <f t="shared" si="65"/>
        <v>154</v>
      </c>
      <c r="AI45" s="17">
        <f t="shared" si="65"/>
        <v>1</v>
      </c>
      <c r="AJ45" s="17">
        <f t="shared" si="65"/>
        <v>166</v>
      </c>
      <c r="AK45" s="17">
        <f t="shared" si="65"/>
        <v>165</v>
      </c>
      <c r="AL45" s="17">
        <f t="shared" si="65"/>
        <v>1</v>
      </c>
      <c r="AM45" s="157"/>
      <c r="AN45" s="99"/>
    </row>
    <row r="46" spans="1:40" s="102" customFormat="1" ht="25.5" customHeight="1">
      <c r="A46" s="138">
        <v>2.1</v>
      </c>
      <c r="B46" s="139" t="s">
        <v>386</v>
      </c>
      <c r="C46" s="120">
        <f>SUM(D46:E46)</f>
        <v>51</v>
      </c>
      <c r="D46" s="120">
        <f t="shared" ref="D46:N46" si="67">SUM(D47:D47)</f>
        <v>48</v>
      </c>
      <c r="E46" s="120">
        <f t="shared" si="67"/>
        <v>3</v>
      </c>
      <c r="F46" s="120">
        <f t="shared" si="67"/>
        <v>0</v>
      </c>
      <c r="G46" s="120">
        <f t="shared" si="67"/>
        <v>0</v>
      </c>
      <c r="H46" s="120">
        <f t="shared" si="67"/>
        <v>0</v>
      </c>
      <c r="I46" s="120">
        <f t="shared" si="67"/>
        <v>45</v>
      </c>
      <c r="J46" s="120">
        <f t="shared" si="67"/>
        <v>42</v>
      </c>
      <c r="K46" s="120">
        <f t="shared" si="67"/>
        <v>3</v>
      </c>
      <c r="L46" s="120">
        <f t="shared" si="67"/>
        <v>0</v>
      </c>
      <c r="M46" s="120">
        <f t="shared" si="67"/>
        <v>0</v>
      </c>
      <c r="N46" s="120">
        <f t="shared" si="67"/>
        <v>0</v>
      </c>
      <c r="O46" s="120">
        <f>SUM(P46:Q46)</f>
        <v>27</v>
      </c>
      <c r="P46" s="120">
        <f>SUM(P47:P47)</f>
        <v>24</v>
      </c>
      <c r="Q46" s="120">
        <f>SUM(Q47:Q47)</f>
        <v>3</v>
      </c>
      <c r="R46" s="120">
        <f>SUM(R47:R47)</f>
        <v>24</v>
      </c>
      <c r="S46" s="120">
        <f>SUM(S47:S47)</f>
        <v>24</v>
      </c>
      <c r="T46" s="120">
        <f>SUM(T47:T47)</f>
        <v>0</v>
      </c>
      <c r="U46" s="150">
        <f t="shared" si="53"/>
        <v>-24</v>
      </c>
      <c r="V46" s="150">
        <f t="shared" si="54"/>
        <v>-24</v>
      </c>
      <c r="W46" s="150">
        <f t="shared" si="55"/>
        <v>0</v>
      </c>
      <c r="X46" s="150">
        <f t="shared" si="60"/>
        <v>24</v>
      </c>
      <c r="Y46" s="150">
        <f t="shared" si="56"/>
        <v>24</v>
      </c>
      <c r="Z46" s="150">
        <f t="shared" si="57"/>
        <v>0</v>
      </c>
      <c r="AA46" s="120">
        <f t="shared" ref="AA46:AL46" si="68">SUM(AA47:AA47)</f>
        <v>51</v>
      </c>
      <c r="AB46" s="120">
        <f t="shared" si="68"/>
        <v>48</v>
      </c>
      <c r="AC46" s="120">
        <f t="shared" si="68"/>
        <v>3</v>
      </c>
      <c r="AD46" s="120">
        <f t="shared" si="68"/>
        <v>0</v>
      </c>
      <c r="AE46" s="120">
        <f t="shared" si="68"/>
        <v>0</v>
      </c>
      <c r="AF46" s="120">
        <f t="shared" si="68"/>
        <v>0</v>
      </c>
      <c r="AG46" s="158">
        <f t="shared" si="66"/>
        <v>6</v>
      </c>
      <c r="AH46" s="120">
        <f t="shared" si="68"/>
        <v>6</v>
      </c>
      <c r="AI46" s="120">
        <f t="shared" si="68"/>
        <v>0</v>
      </c>
      <c r="AJ46" s="120">
        <f t="shared" si="68"/>
        <v>0</v>
      </c>
      <c r="AK46" s="120">
        <f t="shared" si="68"/>
        <v>0</v>
      </c>
      <c r="AL46" s="120">
        <f t="shared" si="68"/>
        <v>0</v>
      </c>
      <c r="AM46" s="157"/>
      <c r="AN46" s="99"/>
    </row>
    <row r="47" spans="1:40" s="102" customFormat="1" ht="30.95" customHeight="1">
      <c r="A47" s="134">
        <v>1</v>
      </c>
      <c r="B47" s="25" t="s">
        <v>394</v>
      </c>
      <c r="C47" s="18">
        <f>SUM(D47:E47)</f>
        <v>51</v>
      </c>
      <c r="D47" s="18">
        <v>48</v>
      </c>
      <c r="E47" s="18">
        <v>3</v>
      </c>
      <c r="F47" s="18"/>
      <c r="G47" s="136"/>
      <c r="H47" s="18"/>
      <c r="I47" s="145">
        <f>J47+K47</f>
        <v>45</v>
      </c>
      <c r="J47" s="145">
        <v>42</v>
      </c>
      <c r="K47" s="145">
        <v>3</v>
      </c>
      <c r="L47" s="145"/>
      <c r="M47" s="145"/>
      <c r="N47" s="145"/>
      <c r="O47" s="18">
        <f>SUM(P47:Q47)</f>
        <v>27</v>
      </c>
      <c r="P47" s="145">
        <f>48-24</f>
        <v>24</v>
      </c>
      <c r="Q47" s="145">
        <v>3</v>
      </c>
      <c r="R47" s="18">
        <v>24</v>
      </c>
      <c r="S47" s="136">
        <v>24</v>
      </c>
      <c r="T47" s="18"/>
      <c r="U47" s="150">
        <f t="shared" si="53"/>
        <v>-24</v>
      </c>
      <c r="V47" s="150">
        <f t="shared" si="54"/>
        <v>-24</v>
      </c>
      <c r="W47" s="150">
        <f t="shared" si="55"/>
        <v>0</v>
      </c>
      <c r="X47" s="150">
        <f t="shared" si="60"/>
        <v>24</v>
      </c>
      <c r="Y47" s="150">
        <f t="shared" si="56"/>
        <v>24</v>
      </c>
      <c r="Z47" s="150">
        <f t="shared" si="57"/>
        <v>0</v>
      </c>
      <c r="AA47" s="18">
        <f>SUM(AB47:AC47)</f>
        <v>51</v>
      </c>
      <c r="AB47" s="18">
        <v>48</v>
      </c>
      <c r="AC47" s="18">
        <v>3</v>
      </c>
      <c r="AD47" s="18"/>
      <c r="AE47" s="136"/>
      <c r="AF47" s="18"/>
      <c r="AG47" s="44">
        <f t="shared" si="66"/>
        <v>6</v>
      </c>
      <c r="AH47" s="147">
        <f t="shared" ref="AH47:AH78" si="69">AB47-J47</f>
        <v>6</v>
      </c>
      <c r="AI47" s="147">
        <f t="shared" ref="AI47:AI78" si="70">AC47-K47</f>
        <v>0</v>
      </c>
      <c r="AJ47" s="147">
        <f t="shared" ref="AJ47:AJ78" si="71">AD47-L47</f>
        <v>0</v>
      </c>
      <c r="AK47" s="147">
        <f t="shared" ref="AK47:AK78" si="72">AE47-M47</f>
        <v>0</v>
      </c>
      <c r="AL47" s="147">
        <f t="shared" ref="AL47:AL78" si="73">AF47-N47</f>
        <v>0</v>
      </c>
      <c r="AM47" s="157"/>
      <c r="AN47" s="99"/>
    </row>
    <row r="48" spans="1:40" s="102" customFormat="1" ht="25.5" customHeight="1">
      <c r="A48" s="118" t="s">
        <v>74</v>
      </c>
      <c r="B48" s="119" t="s">
        <v>395</v>
      </c>
      <c r="C48" s="120">
        <f t="shared" ref="C48:T48" si="74">SUM(C49:C61)</f>
        <v>573</v>
      </c>
      <c r="D48" s="120">
        <f t="shared" si="74"/>
        <v>555</v>
      </c>
      <c r="E48" s="120">
        <f t="shared" si="74"/>
        <v>18</v>
      </c>
      <c r="F48" s="120">
        <f t="shared" si="74"/>
        <v>835</v>
      </c>
      <c r="G48" s="120">
        <f t="shared" si="74"/>
        <v>828</v>
      </c>
      <c r="H48" s="120">
        <f t="shared" si="74"/>
        <v>7</v>
      </c>
      <c r="I48" s="120">
        <f t="shared" si="74"/>
        <v>524</v>
      </c>
      <c r="J48" s="120">
        <f t="shared" si="74"/>
        <v>507</v>
      </c>
      <c r="K48" s="120">
        <f t="shared" si="74"/>
        <v>17</v>
      </c>
      <c r="L48" s="120">
        <f t="shared" si="74"/>
        <v>658</v>
      </c>
      <c r="M48" s="120">
        <f t="shared" si="74"/>
        <v>651</v>
      </c>
      <c r="N48" s="120">
        <f t="shared" si="74"/>
        <v>7</v>
      </c>
      <c r="O48" s="120">
        <f t="shared" si="74"/>
        <v>535</v>
      </c>
      <c r="P48" s="120">
        <f t="shared" si="74"/>
        <v>517</v>
      </c>
      <c r="Q48" s="120">
        <f t="shared" si="74"/>
        <v>18</v>
      </c>
      <c r="R48" s="120">
        <f t="shared" si="74"/>
        <v>871</v>
      </c>
      <c r="S48" s="120">
        <f t="shared" si="74"/>
        <v>864</v>
      </c>
      <c r="T48" s="120">
        <f t="shared" si="74"/>
        <v>7</v>
      </c>
      <c r="U48" s="150">
        <f t="shared" si="53"/>
        <v>-38</v>
      </c>
      <c r="V48" s="150">
        <f t="shared" si="54"/>
        <v>-38</v>
      </c>
      <c r="W48" s="150">
        <f t="shared" si="55"/>
        <v>0</v>
      </c>
      <c r="X48" s="150">
        <f t="shared" si="60"/>
        <v>36</v>
      </c>
      <c r="Y48" s="150">
        <f t="shared" si="56"/>
        <v>36</v>
      </c>
      <c r="Z48" s="150">
        <f t="shared" si="57"/>
        <v>0</v>
      </c>
      <c r="AA48" s="120">
        <f t="shared" ref="AA48:AF48" si="75">SUM(AA49:AA61)</f>
        <v>591</v>
      </c>
      <c r="AB48" s="120">
        <f t="shared" si="75"/>
        <v>573</v>
      </c>
      <c r="AC48" s="120">
        <f t="shared" si="75"/>
        <v>18</v>
      </c>
      <c r="AD48" s="120">
        <f t="shared" si="75"/>
        <v>824</v>
      </c>
      <c r="AE48" s="120">
        <f t="shared" si="75"/>
        <v>816</v>
      </c>
      <c r="AF48" s="120">
        <f t="shared" si="75"/>
        <v>8</v>
      </c>
      <c r="AG48" s="158">
        <f t="shared" si="66"/>
        <v>67</v>
      </c>
      <c r="AH48" s="159">
        <f t="shared" si="69"/>
        <v>66</v>
      </c>
      <c r="AI48" s="159">
        <f t="shared" si="70"/>
        <v>1</v>
      </c>
      <c r="AJ48" s="159">
        <f t="shared" si="71"/>
        <v>166</v>
      </c>
      <c r="AK48" s="159">
        <f t="shared" si="72"/>
        <v>165</v>
      </c>
      <c r="AL48" s="159">
        <f t="shared" si="73"/>
        <v>1</v>
      </c>
      <c r="AM48" s="157"/>
      <c r="AN48" s="99"/>
    </row>
    <row r="49" spans="1:41" s="102" customFormat="1" ht="25.5" customHeight="1">
      <c r="A49" s="112">
        <v>1</v>
      </c>
      <c r="B49" s="31" t="s">
        <v>396</v>
      </c>
      <c r="C49" s="18">
        <f t="shared" ref="C49:C61" si="76">SUM(D49:E49)</f>
        <v>103</v>
      </c>
      <c r="D49" s="18">
        <v>102</v>
      </c>
      <c r="E49" s="18">
        <v>1</v>
      </c>
      <c r="F49" s="18"/>
      <c r="G49" s="18"/>
      <c r="H49" s="18"/>
      <c r="I49" s="149">
        <f>SUM(J49:K49)</f>
        <v>76</v>
      </c>
      <c r="J49" s="149">
        <v>75</v>
      </c>
      <c r="K49" s="149">
        <v>1</v>
      </c>
      <c r="L49" s="149"/>
      <c r="M49" s="149"/>
      <c r="N49" s="149"/>
      <c r="O49" s="18">
        <f t="shared" ref="O49:O61" si="77">SUM(P49:Q49)</f>
        <v>103</v>
      </c>
      <c r="P49" s="18">
        <v>102</v>
      </c>
      <c r="Q49" s="18">
        <v>1</v>
      </c>
      <c r="R49" s="18"/>
      <c r="S49" s="18"/>
      <c r="T49" s="18"/>
      <c r="U49" s="150">
        <f t="shared" si="53"/>
        <v>0</v>
      </c>
      <c r="V49" s="150">
        <f t="shared" si="54"/>
        <v>0</v>
      </c>
      <c r="W49" s="150">
        <f t="shared" si="55"/>
        <v>0</v>
      </c>
      <c r="X49" s="150">
        <f t="shared" si="60"/>
        <v>0</v>
      </c>
      <c r="Y49" s="150">
        <f t="shared" si="56"/>
        <v>0</v>
      </c>
      <c r="Z49" s="150">
        <f t="shared" si="57"/>
        <v>0</v>
      </c>
      <c r="AA49" s="18">
        <f t="shared" ref="AA49:AA61" si="78">SUM(AB49:AC49)</f>
        <v>103</v>
      </c>
      <c r="AB49" s="18">
        <v>102</v>
      </c>
      <c r="AC49" s="18">
        <v>1</v>
      </c>
      <c r="AD49" s="18"/>
      <c r="AE49" s="18"/>
      <c r="AF49" s="18"/>
      <c r="AG49" s="44">
        <f t="shared" si="66"/>
        <v>27</v>
      </c>
      <c r="AH49" s="147">
        <f t="shared" si="69"/>
        <v>27</v>
      </c>
      <c r="AI49" s="147">
        <f t="shared" si="70"/>
        <v>0</v>
      </c>
      <c r="AJ49" s="147">
        <f t="shared" si="71"/>
        <v>0</v>
      </c>
      <c r="AK49" s="147">
        <f t="shared" si="72"/>
        <v>0</v>
      </c>
      <c r="AL49" s="147">
        <f t="shared" si="73"/>
        <v>0</v>
      </c>
      <c r="AM49" s="157"/>
      <c r="AN49" s="99"/>
    </row>
    <row r="50" spans="1:41" s="102" customFormat="1" ht="25.5" customHeight="1">
      <c r="A50" s="112">
        <v>2</v>
      </c>
      <c r="B50" s="31" t="s">
        <v>397</v>
      </c>
      <c r="C50" s="18">
        <f t="shared" si="76"/>
        <v>15</v>
      </c>
      <c r="D50" s="18">
        <v>15</v>
      </c>
      <c r="E50" s="18"/>
      <c r="F50" s="18"/>
      <c r="G50" s="18"/>
      <c r="H50" s="18"/>
      <c r="I50" s="18">
        <f>SUM(J50:K50)</f>
        <v>15</v>
      </c>
      <c r="J50" s="18">
        <v>15</v>
      </c>
      <c r="K50" s="18"/>
      <c r="L50" s="18"/>
      <c r="M50" s="18"/>
      <c r="N50" s="18"/>
      <c r="O50" s="18">
        <f t="shared" si="77"/>
        <v>15</v>
      </c>
      <c r="P50" s="18">
        <v>15</v>
      </c>
      <c r="Q50" s="18"/>
      <c r="R50" s="18"/>
      <c r="S50" s="18"/>
      <c r="T50" s="18"/>
      <c r="U50" s="150">
        <f t="shared" si="53"/>
        <v>0</v>
      </c>
      <c r="V50" s="150">
        <f t="shared" si="54"/>
        <v>0</v>
      </c>
      <c r="W50" s="150">
        <f t="shared" si="55"/>
        <v>0</v>
      </c>
      <c r="X50" s="150">
        <f t="shared" si="60"/>
        <v>0</v>
      </c>
      <c r="Y50" s="150">
        <f t="shared" si="56"/>
        <v>0</v>
      </c>
      <c r="Z50" s="150">
        <f t="shared" si="57"/>
        <v>0</v>
      </c>
      <c r="AA50" s="18">
        <f t="shared" si="78"/>
        <v>15</v>
      </c>
      <c r="AB50" s="18">
        <v>15</v>
      </c>
      <c r="AC50" s="18"/>
      <c r="AD50" s="18"/>
      <c r="AE50" s="18"/>
      <c r="AF50" s="18"/>
      <c r="AG50" s="44">
        <f t="shared" si="66"/>
        <v>0</v>
      </c>
      <c r="AH50" s="147">
        <f t="shared" si="69"/>
        <v>0</v>
      </c>
      <c r="AI50" s="147">
        <f t="shared" si="70"/>
        <v>0</v>
      </c>
      <c r="AJ50" s="147">
        <f t="shared" si="71"/>
        <v>0</v>
      </c>
      <c r="AK50" s="147">
        <f t="shared" si="72"/>
        <v>0</v>
      </c>
      <c r="AL50" s="147">
        <f t="shared" si="73"/>
        <v>0</v>
      </c>
      <c r="AM50" s="157"/>
      <c r="AN50" s="99"/>
    </row>
    <row r="51" spans="1:41" s="102" customFormat="1" ht="25.5" customHeight="1">
      <c r="A51" s="112">
        <v>3</v>
      </c>
      <c r="B51" s="31" t="s">
        <v>398</v>
      </c>
      <c r="C51" s="18">
        <f t="shared" si="76"/>
        <v>98</v>
      </c>
      <c r="D51" s="18">
        <f>110-17</f>
        <v>93</v>
      </c>
      <c r="E51" s="18">
        <v>5</v>
      </c>
      <c r="F51" s="18">
        <v>115</v>
      </c>
      <c r="G51" s="18">
        <f>98+17</f>
        <v>115</v>
      </c>
      <c r="H51" s="18"/>
      <c r="I51" s="18">
        <v>98</v>
      </c>
      <c r="J51" s="18">
        <v>93</v>
      </c>
      <c r="K51" s="18">
        <v>5</v>
      </c>
      <c r="L51" s="18">
        <v>82</v>
      </c>
      <c r="M51" s="18">
        <v>82</v>
      </c>
      <c r="N51" s="18"/>
      <c r="O51" s="18">
        <f t="shared" si="77"/>
        <v>78</v>
      </c>
      <c r="P51" s="18">
        <f>93-20</f>
        <v>73</v>
      </c>
      <c r="Q51" s="18">
        <v>5</v>
      </c>
      <c r="R51" s="18">
        <v>135</v>
      </c>
      <c r="S51" s="18">
        <f>115+20</f>
        <v>135</v>
      </c>
      <c r="T51" s="18"/>
      <c r="U51" s="150">
        <f t="shared" si="53"/>
        <v>-20</v>
      </c>
      <c r="V51" s="150">
        <f t="shared" si="54"/>
        <v>-20</v>
      </c>
      <c r="W51" s="150">
        <f t="shared" si="55"/>
        <v>0</v>
      </c>
      <c r="X51" s="150">
        <f t="shared" si="60"/>
        <v>20</v>
      </c>
      <c r="Y51" s="150">
        <f t="shared" si="56"/>
        <v>20</v>
      </c>
      <c r="Z51" s="150">
        <f t="shared" si="57"/>
        <v>0</v>
      </c>
      <c r="AA51" s="18">
        <f t="shared" si="78"/>
        <v>115</v>
      </c>
      <c r="AB51" s="18">
        <v>110</v>
      </c>
      <c r="AC51" s="18">
        <v>5</v>
      </c>
      <c r="AD51" s="18">
        <v>98</v>
      </c>
      <c r="AE51" s="18">
        <v>98</v>
      </c>
      <c r="AF51" s="18"/>
      <c r="AG51" s="44">
        <f t="shared" si="66"/>
        <v>17</v>
      </c>
      <c r="AH51" s="147">
        <f t="shared" si="69"/>
        <v>17</v>
      </c>
      <c r="AI51" s="147">
        <f t="shared" si="70"/>
        <v>0</v>
      </c>
      <c r="AJ51" s="147">
        <f t="shared" si="71"/>
        <v>16</v>
      </c>
      <c r="AK51" s="147">
        <f t="shared" si="72"/>
        <v>16</v>
      </c>
      <c r="AL51" s="147">
        <f t="shared" si="73"/>
        <v>0</v>
      </c>
      <c r="AM51" s="157"/>
      <c r="AN51" s="99"/>
    </row>
    <row r="52" spans="1:41" s="102" customFormat="1" ht="25.5" customHeight="1">
      <c r="A52" s="112">
        <v>4</v>
      </c>
      <c r="B52" s="31" t="s">
        <v>399</v>
      </c>
      <c r="C52" s="18">
        <f t="shared" si="76"/>
        <v>25</v>
      </c>
      <c r="D52" s="18">
        <v>24</v>
      </c>
      <c r="E52" s="18">
        <v>1</v>
      </c>
      <c r="F52" s="18"/>
      <c r="G52" s="18"/>
      <c r="H52" s="18"/>
      <c r="I52" s="144">
        <v>20</v>
      </c>
      <c r="J52" s="144">
        <v>20</v>
      </c>
      <c r="K52" s="144"/>
      <c r="L52" s="144"/>
      <c r="M52" s="144"/>
      <c r="N52" s="144"/>
      <c r="O52" s="18">
        <f t="shared" si="77"/>
        <v>25</v>
      </c>
      <c r="P52" s="18">
        <v>24</v>
      </c>
      <c r="Q52" s="18">
        <v>1</v>
      </c>
      <c r="R52" s="18"/>
      <c r="S52" s="18"/>
      <c r="T52" s="18"/>
      <c r="U52" s="150">
        <f t="shared" si="53"/>
        <v>0</v>
      </c>
      <c r="V52" s="150">
        <f t="shared" si="54"/>
        <v>0</v>
      </c>
      <c r="W52" s="150">
        <f t="shared" si="55"/>
        <v>0</v>
      </c>
      <c r="X52" s="150">
        <f t="shared" si="60"/>
        <v>0</v>
      </c>
      <c r="Y52" s="150">
        <f t="shared" si="56"/>
        <v>0</v>
      </c>
      <c r="Z52" s="150">
        <f t="shared" si="57"/>
        <v>0</v>
      </c>
      <c r="AA52" s="18">
        <f t="shared" si="78"/>
        <v>25</v>
      </c>
      <c r="AB52" s="18">
        <v>24</v>
      </c>
      <c r="AC52" s="18">
        <v>1</v>
      </c>
      <c r="AD52" s="18"/>
      <c r="AE52" s="18"/>
      <c r="AF52" s="18"/>
      <c r="AG52" s="44">
        <f t="shared" si="66"/>
        <v>5</v>
      </c>
      <c r="AH52" s="147">
        <f t="shared" si="69"/>
        <v>4</v>
      </c>
      <c r="AI52" s="147">
        <f t="shared" si="70"/>
        <v>1</v>
      </c>
      <c r="AJ52" s="147">
        <f t="shared" si="71"/>
        <v>0</v>
      </c>
      <c r="AK52" s="147">
        <f t="shared" si="72"/>
        <v>0</v>
      </c>
      <c r="AL52" s="147">
        <f t="shared" si="73"/>
        <v>0</v>
      </c>
      <c r="AM52" s="157"/>
      <c r="AN52" s="99"/>
    </row>
    <row r="53" spans="1:41" s="102" customFormat="1" ht="24" customHeight="1">
      <c r="A53" s="112">
        <v>5</v>
      </c>
      <c r="B53" s="31" t="s">
        <v>400</v>
      </c>
      <c r="C53" s="18">
        <f t="shared" si="76"/>
        <v>31</v>
      </c>
      <c r="D53" s="18">
        <v>30</v>
      </c>
      <c r="E53" s="18">
        <v>1</v>
      </c>
      <c r="F53" s="18">
        <v>187</v>
      </c>
      <c r="G53" s="18">
        <v>186</v>
      </c>
      <c r="H53" s="18">
        <v>1</v>
      </c>
      <c r="I53" s="18">
        <f>J53+K53</f>
        <v>27</v>
      </c>
      <c r="J53" s="18">
        <v>26</v>
      </c>
      <c r="K53" s="18">
        <v>1</v>
      </c>
      <c r="L53" s="18">
        <f>M53+N53</f>
        <v>145</v>
      </c>
      <c r="M53" s="18">
        <v>144</v>
      </c>
      <c r="N53" s="18">
        <v>1</v>
      </c>
      <c r="O53" s="18">
        <f t="shared" si="77"/>
        <v>31</v>
      </c>
      <c r="P53" s="18">
        <v>30</v>
      </c>
      <c r="Q53" s="18">
        <v>1</v>
      </c>
      <c r="R53" s="18">
        <v>187</v>
      </c>
      <c r="S53" s="18">
        <v>186</v>
      </c>
      <c r="T53" s="18">
        <v>1</v>
      </c>
      <c r="U53" s="150">
        <f t="shared" si="53"/>
        <v>0</v>
      </c>
      <c r="V53" s="150">
        <f t="shared" si="54"/>
        <v>0</v>
      </c>
      <c r="W53" s="150">
        <f t="shared" si="55"/>
        <v>0</v>
      </c>
      <c r="X53" s="150">
        <f t="shared" si="60"/>
        <v>0</v>
      </c>
      <c r="Y53" s="150">
        <f t="shared" si="56"/>
        <v>0</v>
      </c>
      <c r="Z53" s="150">
        <f t="shared" si="57"/>
        <v>0</v>
      </c>
      <c r="AA53" s="18">
        <f t="shared" si="78"/>
        <v>31</v>
      </c>
      <c r="AB53" s="18">
        <v>30</v>
      </c>
      <c r="AC53" s="18">
        <v>1</v>
      </c>
      <c r="AD53" s="18">
        <v>188</v>
      </c>
      <c r="AE53" s="18">
        <v>186</v>
      </c>
      <c r="AF53" s="18">
        <v>2</v>
      </c>
      <c r="AG53" s="44">
        <f t="shared" si="66"/>
        <v>4</v>
      </c>
      <c r="AH53" s="147">
        <f t="shared" si="69"/>
        <v>4</v>
      </c>
      <c r="AI53" s="147">
        <f t="shared" si="70"/>
        <v>0</v>
      </c>
      <c r="AJ53" s="147">
        <f t="shared" si="71"/>
        <v>43</v>
      </c>
      <c r="AK53" s="147">
        <f t="shared" si="72"/>
        <v>42</v>
      </c>
      <c r="AL53" s="147">
        <f t="shared" si="73"/>
        <v>1</v>
      </c>
      <c r="AM53" s="157"/>
      <c r="AN53" s="99"/>
    </row>
    <row r="54" spans="1:41" s="102" customFormat="1" ht="25.5" customHeight="1">
      <c r="A54" s="112">
        <v>6</v>
      </c>
      <c r="B54" s="31" t="s">
        <v>401</v>
      </c>
      <c r="C54" s="18">
        <f t="shared" si="76"/>
        <v>30</v>
      </c>
      <c r="D54" s="18">
        <v>29</v>
      </c>
      <c r="E54" s="18">
        <v>1</v>
      </c>
      <c r="F54" s="18"/>
      <c r="G54" s="18"/>
      <c r="H54" s="18"/>
      <c r="I54" s="18">
        <f>SUM(J54:K54)</f>
        <v>29</v>
      </c>
      <c r="J54" s="18">
        <v>28</v>
      </c>
      <c r="K54" s="18">
        <v>1</v>
      </c>
      <c r="L54" s="18"/>
      <c r="M54" s="18"/>
      <c r="N54" s="18"/>
      <c r="O54" s="18">
        <f t="shared" si="77"/>
        <v>30</v>
      </c>
      <c r="P54" s="18">
        <v>29</v>
      </c>
      <c r="Q54" s="18">
        <v>1</v>
      </c>
      <c r="R54" s="18"/>
      <c r="S54" s="18"/>
      <c r="T54" s="18"/>
      <c r="U54" s="150">
        <f t="shared" si="53"/>
        <v>0</v>
      </c>
      <c r="V54" s="150">
        <f t="shared" si="54"/>
        <v>0</v>
      </c>
      <c r="W54" s="150">
        <f t="shared" si="55"/>
        <v>0</v>
      </c>
      <c r="X54" s="150">
        <f t="shared" si="60"/>
        <v>0</v>
      </c>
      <c r="Y54" s="150">
        <f t="shared" si="56"/>
        <v>0</v>
      </c>
      <c r="Z54" s="150">
        <f t="shared" si="57"/>
        <v>0</v>
      </c>
      <c r="AA54" s="18">
        <f t="shared" si="78"/>
        <v>30</v>
      </c>
      <c r="AB54" s="18">
        <v>29</v>
      </c>
      <c r="AC54" s="18">
        <v>1</v>
      </c>
      <c r="AD54" s="18"/>
      <c r="AE54" s="18"/>
      <c r="AF54" s="18"/>
      <c r="AG54" s="44">
        <f t="shared" si="66"/>
        <v>1</v>
      </c>
      <c r="AH54" s="147">
        <f t="shared" si="69"/>
        <v>1</v>
      </c>
      <c r="AI54" s="147">
        <f t="shared" si="70"/>
        <v>0</v>
      </c>
      <c r="AJ54" s="147">
        <f t="shared" si="71"/>
        <v>0</v>
      </c>
      <c r="AK54" s="147">
        <f t="shared" si="72"/>
        <v>0</v>
      </c>
      <c r="AL54" s="147">
        <f t="shared" si="73"/>
        <v>0</v>
      </c>
      <c r="AM54" s="157"/>
      <c r="AN54" s="99"/>
    </row>
    <row r="55" spans="1:41" s="102" customFormat="1" ht="25.5" customHeight="1">
      <c r="A55" s="112">
        <v>7</v>
      </c>
      <c r="B55" s="31" t="s">
        <v>402</v>
      </c>
      <c r="C55" s="18">
        <f t="shared" si="76"/>
        <v>26</v>
      </c>
      <c r="D55" s="18">
        <v>25</v>
      </c>
      <c r="E55" s="18">
        <v>1</v>
      </c>
      <c r="F55" s="18">
        <v>150</v>
      </c>
      <c r="G55" s="18">
        <v>148</v>
      </c>
      <c r="H55" s="18">
        <v>2</v>
      </c>
      <c r="I55" s="136">
        <v>23</v>
      </c>
      <c r="J55" s="136">
        <v>22</v>
      </c>
      <c r="K55" s="136">
        <v>1</v>
      </c>
      <c r="L55" s="136">
        <v>110</v>
      </c>
      <c r="M55" s="136">
        <v>108</v>
      </c>
      <c r="N55" s="136">
        <v>2</v>
      </c>
      <c r="O55" s="18">
        <f t="shared" si="77"/>
        <v>26</v>
      </c>
      <c r="P55" s="18">
        <v>25</v>
      </c>
      <c r="Q55" s="18">
        <v>1</v>
      </c>
      <c r="R55" s="18">
        <v>150</v>
      </c>
      <c r="S55" s="18">
        <v>148</v>
      </c>
      <c r="T55" s="18">
        <v>2</v>
      </c>
      <c r="U55" s="150">
        <f t="shared" si="53"/>
        <v>0</v>
      </c>
      <c r="V55" s="150">
        <f t="shared" si="54"/>
        <v>0</v>
      </c>
      <c r="W55" s="150">
        <f t="shared" si="55"/>
        <v>0</v>
      </c>
      <c r="X55" s="150">
        <f t="shared" si="60"/>
        <v>0</v>
      </c>
      <c r="Y55" s="150">
        <f t="shared" si="56"/>
        <v>0</v>
      </c>
      <c r="Z55" s="150">
        <f t="shared" si="57"/>
        <v>0</v>
      </c>
      <c r="AA55" s="18">
        <f t="shared" si="78"/>
        <v>26</v>
      </c>
      <c r="AB55" s="18">
        <v>25</v>
      </c>
      <c r="AC55" s="18">
        <v>1</v>
      </c>
      <c r="AD55" s="18">
        <v>150</v>
      </c>
      <c r="AE55" s="18">
        <v>148</v>
      </c>
      <c r="AF55" s="18">
        <v>2</v>
      </c>
      <c r="AG55" s="44">
        <f t="shared" si="66"/>
        <v>3</v>
      </c>
      <c r="AH55" s="147">
        <f t="shared" si="69"/>
        <v>3</v>
      </c>
      <c r="AI55" s="147">
        <f t="shared" si="70"/>
        <v>0</v>
      </c>
      <c r="AJ55" s="147">
        <f t="shared" si="71"/>
        <v>40</v>
      </c>
      <c r="AK55" s="147">
        <f t="shared" si="72"/>
        <v>40</v>
      </c>
      <c r="AL55" s="147">
        <f t="shared" si="73"/>
        <v>0</v>
      </c>
      <c r="AM55" s="157"/>
      <c r="AN55" s="99"/>
    </row>
    <row r="56" spans="1:41" s="102" customFormat="1" ht="25.5" customHeight="1">
      <c r="A56" s="112">
        <v>8</v>
      </c>
      <c r="B56" s="31" t="s">
        <v>403</v>
      </c>
      <c r="C56" s="18">
        <f t="shared" si="76"/>
        <v>100</v>
      </c>
      <c r="D56" s="18">
        <f>135-38</f>
        <v>97</v>
      </c>
      <c r="E56" s="18">
        <v>3</v>
      </c>
      <c r="F56" s="18">
        <v>38</v>
      </c>
      <c r="G56" s="18">
        <v>38</v>
      </c>
      <c r="H56" s="18"/>
      <c r="I56" s="18">
        <v>98</v>
      </c>
      <c r="J56" s="18">
        <v>95</v>
      </c>
      <c r="K56" s="18">
        <v>3</v>
      </c>
      <c r="L56" s="18">
        <v>38</v>
      </c>
      <c r="M56" s="18">
        <v>38</v>
      </c>
      <c r="N56" s="18"/>
      <c r="O56" s="18">
        <f t="shared" si="77"/>
        <v>84</v>
      </c>
      <c r="P56" s="18">
        <f>97-16</f>
        <v>81</v>
      </c>
      <c r="Q56" s="18">
        <v>3</v>
      </c>
      <c r="R56" s="18">
        <v>54</v>
      </c>
      <c r="S56" s="18">
        <f>38+16</f>
        <v>54</v>
      </c>
      <c r="T56" s="18"/>
      <c r="U56" s="150">
        <f t="shared" si="53"/>
        <v>-16</v>
      </c>
      <c r="V56" s="150">
        <f t="shared" si="54"/>
        <v>-16</v>
      </c>
      <c r="W56" s="150">
        <f t="shared" si="55"/>
        <v>0</v>
      </c>
      <c r="X56" s="150">
        <f t="shared" si="60"/>
        <v>16</v>
      </c>
      <c r="Y56" s="150">
        <f t="shared" si="56"/>
        <v>16</v>
      </c>
      <c r="Z56" s="150">
        <f t="shared" si="57"/>
        <v>0</v>
      </c>
      <c r="AA56" s="18">
        <f t="shared" si="78"/>
        <v>100</v>
      </c>
      <c r="AB56" s="18">
        <f>135-38</f>
        <v>97</v>
      </c>
      <c r="AC56" s="18">
        <v>3</v>
      </c>
      <c r="AD56" s="18">
        <v>38</v>
      </c>
      <c r="AE56" s="18">
        <v>38</v>
      </c>
      <c r="AF56" s="18"/>
      <c r="AG56" s="44">
        <f t="shared" si="66"/>
        <v>2</v>
      </c>
      <c r="AH56" s="147">
        <f t="shared" si="69"/>
        <v>2</v>
      </c>
      <c r="AI56" s="147">
        <f t="shared" si="70"/>
        <v>0</v>
      </c>
      <c r="AJ56" s="147">
        <f t="shared" si="71"/>
        <v>0</v>
      </c>
      <c r="AK56" s="147">
        <f t="shared" si="72"/>
        <v>0</v>
      </c>
      <c r="AL56" s="147">
        <f t="shared" si="73"/>
        <v>0</v>
      </c>
      <c r="AM56" s="157"/>
      <c r="AN56" s="99"/>
    </row>
    <row r="57" spans="1:41" s="102" customFormat="1" ht="30" customHeight="1">
      <c r="A57" s="112">
        <v>9</v>
      </c>
      <c r="B57" s="31" t="s">
        <v>404</v>
      </c>
      <c r="C57" s="18">
        <f t="shared" si="76"/>
        <v>25</v>
      </c>
      <c r="D57" s="18">
        <v>24</v>
      </c>
      <c r="E57" s="18">
        <v>1</v>
      </c>
      <c r="F57" s="18"/>
      <c r="G57" s="18"/>
      <c r="H57" s="18"/>
      <c r="I57" s="33">
        <f>J57+K57</f>
        <v>24</v>
      </c>
      <c r="J57" s="33">
        <v>23</v>
      </c>
      <c r="K57" s="33">
        <v>1</v>
      </c>
      <c r="L57" s="33"/>
      <c r="M57" s="33"/>
      <c r="N57" s="33"/>
      <c r="O57" s="18">
        <f t="shared" si="77"/>
        <v>25</v>
      </c>
      <c r="P57" s="18">
        <v>24</v>
      </c>
      <c r="Q57" s="18">
        <v>1</v>
      </c>
      <c r="R57" s="18"/>
      <c r="S57" s="18"/>
      <c r="T57" s="18"/>
      <c r="U57" s="150">
        <f t="shared" si="53"/>
        <v>0</v>
      </c>
      <c r="V57" s="150">
        <f t="shared" si="54"/>
        <v>0</v>
      </c>
      <c r="W57" s="150">
        <f t="shared" si="55"/>
        <v>0</v>
      </c>
      <c r="X57" s="150">
        <f t="shared" si="60"/>
        <v>0</v>
      </c>
      <c r="Y57" s="150">
        <f t="shared" si="56"/>
        <v>0</v>
      </c>
      <c r="Z57" s="150">
        <f t="shared" si="57"/>
        <v>0</v>
      </c>
      <c r="AA57" s="18">
        <f t="shared" si="78"/>
        <v>25</v>
      </c>
      <c r="AB57" s="18">
        <v>24</v>
      </c>
      <c r="AC57" s="18">
        <v>1</v>
      </c>
      <c r="AD57" s="18"/>
      <c r="AE57" s="18"/>
      <c r="AF57" s="18"/>
      <c r="AG57" s="44">
        <f t="shared" si="66"/>
        <v>1</v>
      </c>
      <c r="AH57" s="147">
        <f t="shared" si="69"/>
        <v>1</v>
      </c>
      <c r="AI57" s="147">
        <f t="shared" si="70"/>
        <v>0</v>
      </c>
      <c r="AJ57" s="147">
        <f t="shared" si="71"/>
        <v>0</v>
      </c>
      <c r="AK57" s="147">
        <f t="shared" si="72"/>
        <v>0</v>
      </c>
      <c r="AL57" s="147">
        <f t="shared" si="73"/>
        <v>0</v>
      </c>
      <c r="AM57" s="157"/>
      <c r="AN57" s="99"/>
    </row>
    <row r="58" spans="1:41" s="102" customFormat="1" ht="25.5" customHeight="1">
      <c r="A58" s="112">
        <v>10</v>
      </c>
      <c r="B58" s="31" t="s">
        <v>405</v>
      </c>
      <c r="C58" s="18">
        <f t="shared" si="76"/>
        <v>28</v>
      </c>
      <c r="D58" s="18">
        <v>27</v>
      </c>
      <c r="E58" s="18">
        <v>1</v>
      </c>
      <c r="F58" s="18">
        <v>182</v>
      </c>
      <c r="G58" s="18">
        <v>181</v>
      </c>
      <c r="H58" s="18">
        <v>1</v>
      </c>
      <c r="I58" s="48">
        <v>27</v>
      </c>
      <c r="J58" s="48">
        <v>26</v>
      </c>
      <c r="K58" s="48">
        <v>1</v>
      </c>
      <c r="L58" s="48">
        <v>141</v>
      </c>
      <c r="M58" s="48">
        <v>140</v>
      </c>
      <c r="N58" s="48">
        <v>1</v>
      </c>
      <c r="O58" s="18">
        <f t="shared" si="77"/>
        <v>28</v>
      </c>
      <c r="P58" s="18">
        <v>27</v>
      </c>
      <c r="Q58" s="18">
        <v>1</v>
      </c>
      <c r="R58" s="18">
        <v>182</v>
      </c>
      <c r="S58" s="18">
        <v>181</v>
      </c>
      <c r="T58" s="18">
        <v>1</v>
      </c>
      <c r="U58" s="150">
        <f t="shared" si="53"/>
        <v>0</v>
      </c>
      <c r="V58" s="150">
        <f t="shared" si="54"/>
        <v>0</v>
      </c>
      <c r="W58" s="150">
        <f t="shared" si="55"/>
        <v>0</v>
      </c>
      <c r="X58" s="150">
        <f t="shared" si="60"/>
        <v>0</v>
      </c>
      <c r="Y58" s="150">
        <f t="shared" si="56"/>
        <v>0</v>
      </c>
      <c r="Z58" s="150">
        <f t="shared" si="57"/>
        <v>0</v>
      </c>
      <c r="AA58" s="18">
        <f t="shared" si="78"/>
        <v>29</v>
      </c>
      <c r="AB58" s="18">
        <v>28</v>
      </c>
      <c r="AC58" s="18">
        <v>1</v>
      </c>
      <c r="AD58" s="18">
        <v>187</v>
      </c>
      <c r="AE58" s="18">
        <f>150+36</f>
        <v>186</v>
      </c>
      <c r="AF58" s="18">
        <v>1</v>
      </c>
      <c r="AG58" s="44">
        <f t="shared" si="66"/>
        <v>2</v>
      </c>
      <c r="AH58" s="147">
        <f t="shared" si="69"/>
        <v>2</v>
      </c>
      <c r="AI58" s="147">
        <f t="shared" si="70"/>
        <v>0</v>
      </c>
      <c r="AJ58" s="147">
        <f t="shared" si="71"/>
        <v>46</v>
      </c>
      <c r="AK58" s="147">
        <f t="shared" si="72"/>
        <v>46</v>
      </c>
      <c r="AL58" s="147">
        <f t="shared" si="73"/>
        <v>0</v>
      </c>
      <c r="AM58" s="157"/>
      <c r="AN58" s="99"/>
    </row>
    <row r="59" spans="1:41" s="102" customFormat="1" ht="25.5" customHeight="1">
      <c r="A59" s="112">
        <v>11</v>
      </c>
      <c r="B59" s="31" t="s">
        <v>406</v>
      </c>
      <c r="C59" s="18">
        <f t="shared" si="76"/>
        <v>24</v>
      </c>
      <c r="D59" s="18">
        <v>23</v>
      </c>
      <c r="E59" s="18">
        <v>1</v>
      </c>
      <c r="F59" s="18"/>
      <c r="G59" s="18"/>
      <c r="H59" s="18"/>
      <c r="I59" s="18">
        <f>SUM(J59:K59)</f>
        <v>21</v>
      </c>
      <c r="J59" s="18">
        <v>20</v>
      </c>
      <c r="K59" s="18">
        <v>1</v>
      </c>
      <c r="L59" s="18"/>
      <c r="M59" s="18"/>
      <c r="N59" s="18"/>
      <c r="O59" s="18">
        <f t="shared" si="77"/>
        <v>24</v>
      </c>
      <c r="P59" s="18">
        <v>23</v>
      </c>
      <c r="Q59" s="18">
        <v>1</v>
      </c>
      <c r="R59" s="18"/>
      <c r="S59" s="18"/>
      <c r="T59" s="18"/>
      <c r="U59" s="150">
        <f t="shared" si="53"/>
        <v>0</v>
      </c>
      <c r="V59" s="150">
        <f t="shared" si="54"/>
        <v>0</v>
      </c>
      <c r="W59" s="150">
        <f t="shared" si="55"/>
        <v>0</v>
      </c>
      <c r="X59" s="150">
        <f t="shared" si="60"/>
        <v>0</v>
      </c>
      <c r="Y59" s="150">
        <f t="shared" si="56"/>
        <v>0</v>
      </c>
      <c r="Z59" s="150">
        <f t="shared" si="57"/>
        <v>0</v>
      </c>
      <c r="AA59" s="18">
        <f t="shared" si="78"/>
        <v>24</v>
      </c>
      <c r="AB59" s="18">
        <v>23</v>
      </c>
      <c r="AC59" s="18">
        <v>1</v>
      </c>
      <c r="AD59" s="18"/>
      <c r="AE59" s="18"/>
      <c r="AF59" s="18"/>
      <c r="AG59" s="44">
        <f t="shared" si="66"/>
        <v>3</v>
      </c>
      <c r="AH59" s="147">
        <f t="shared" si="69"/>
        <v>3</v>
      </c>
      <c r="AI59" s="147">
        <f t="shared" si="70"/>
        <v>0</v>
      </c>
      <c r="AJ59" s="147">
        <f t="shared" si="71"/>
        <v>0</v>
      </c>
      <c r="AK59" s="147">
        <f t="shared" si="72"/>
        <v>0</v>
      </c>
      <c r="AL59" s="147">
        <f t="shared" si="73"/>
        <v>0</v>
      </c>
      <c r="AM59" s="157"/>
      <c r="AN59" s="99"/>
    </row>
    <row r="60" spans="1:41" s="102" customFormat="1" ht="25.5" customHeight="1">
      <c r="A60" s="112">
        <v>12</v>
      </c>
      <c r="B60" s="31" t="s">
        <v>407</v>
      </c>
      <c r="C60" s="18">
        <f t="shared" si="76"/>
        <v>33</v>
      </c>
      <c r="D60" s="18">
        <v>32</v>
      </c>
      <c r="E60" s="18">
        <v>1</v>
      </c>
      <c r="F60" s="18"/>
      <c r="G60" s="18"/>
      <c r="H60" s="18"/>
      <c r="I60" s="18">
        <f>SUM(J60:K60)</f>
        <v>33</v>
      </c>
      <c r="J60" s="18">
        <f>32</f>
        <v>32</v>
      </c>
      <c r="K60" s="18">
        <v>1</v>
      </c>
      <c r="L60" s="18"/>
      <c r="M60" s="18"/>
      <c r="N60" s="18"/>
      <c r="O60" s="18">
        <f t="shared" si="77"/>
        <v>33</v>
      </c>
      <c r="P60" s="18">
        <v>32</v>
      </c>
      <c r="Q60" s="18">
        <v>1</v>
      </c>
      <c r="R60" s="18"/>
      <c r="S60" s="18"/>
      <c r="T60" s="18"/>
      <c r="U60" s="150">
        <f t="shared" si="53"/>
        <v>0</v>
      </c>
      <c r="V60" s="150">
        <f t="shared" si="54"/>
        <v>0</v>
      </c>
      <c r="W60" s="150">
        <f t="shared" si="55"/>
        <v>0</v>
      </c>
      <c r="X60" s="150">
        <f t="shared" si="60"/>
        <v>0</v>
      </c>
      <c r="Y60" s="150">
        <f t="shared" si="56"/>
        <v>0</v>
      </c>
      <c r="Z60" s="150">
        <f t="shared" si="57"/>
        <v>0</v>
      </c>
      <c r="AA60" s="18">
        <f t="shared" si="78"/>
        <v>33</v>
      </c>
      <c r="AB60" s="18">
        <v>32</v>
      </c>
      <c r="AC60" s="18">
        <v>1</v>
      </c>
      <c r="AD60" s="18"/>
      <c r="AE60" s="18"/>
      <c r="AF60" s="18"/>
      <c r="AG60" s="44">
        <f t="shared" si="66"/>
        <v>0</v>
      </c>
      <c r="AH60" s="147">
        <f t="shared" si="69"/>
        <v>0</v>
      </c>
      <c r="AI60" s="147">
        <f t="shared" si="70"/>
        <v>0</v>
      </c>
      <c r="AJ60" s="147">
        <f t="shared" si="71"/>
        <v>0</v>
      </c>
      <c r="AK60" s="147">
        <f t="shared" si="72"/>
        <v>0</v>
      </c>
      <c r="AL60" s="147">
        <f t="shared" si="73"/>
        <v>0</v>
      </c>
      <c r="AM60" s="157"/>
      <c r="AN60" s="99"/>
    </row>
    <row r="61" spans="1:41" s="102" customFormat="1" ht="25.5" customHeight="1">
      <c r="A61" s="112">
        <v>13</v>
      </c>
      <c r="B61" s="31" t="s">
        <v>408</v>
      </c>
      <c r="C61" s="18">
        <f t="shared" si="76"/>
        <v>35</v>
      </c>
      <c r="D61" s="18">
        <v>34</v>
      </c>
      <c r="E61" s="18">
        <v>1</v>
      </c>
      <c r="F61" s="18">
        <v>163</v>
      </c>
      <c r="G61" s="18">
        <v>160</v>
      </c>
      <c r="H61" s="18">
        <v>3</v>
      </c>
      <c r="I61" s="145">
        <f>J61+K61</f>
        <v>33</v>
      </c>
      <c r="J61" s="145">
        <v>32</v>
      </c>
      <c r="K61" s="145">
        <v>1</v>
      </c>
      <c r="L61" s="145">
        <f>M61+N61</f>
        <v>142</v>
      </c>
      <c r="M61" s="145">
        <v>139</v>
      </c>
      <c r="N61" s="145">
        <v>3</v>
      </c>
      <c r="O61" s="18">
        <f t="shared" si="77"/>
        <v>33</v>
      </c>
      <c r="P61" s="18">
        <v>32</v>
      </c>
      <c r="Q61" s="18">
        <v>1</v>
      </c>
      <c r="R61" s="18">
        <v>163</v>
      </c>
      <c r="S61" s="18">
        <v>160</v>
      </c>
      <c r="T61" s="18">
        <v>3</v>
      </c>
      <c r="U61" s="150">
        <f t="shared" si="53"/>
        <v>-2</v>
      </c>
      <c r="V61" s="150">
        <f t="shared" si="54"/>
        <v>-2</v>
      </c>
      <c r="W61" s="150">
        <f t="shared" si="55"/>
        <v>0</v>
      </c>
      <c r="X61" s="150">
        <f t="shared" si="60"/>
        <v>0</v>
      </c>
      <c r="Y61" s="150">
        <f t="shared" si="56"/>
        <v>0</v>
      </c>
      <c r="Z61" s="150">
        <f t="shared" si="57"/>
        <v>0</v>
      </c>
      <c r="AA61" s="18">
        <f t="shared" si="78"/>
        <v>35</v>
      </c>
      <c r="AB61" s="18">
        <v>34</v>
      </c>
      <c r="AC61" s="18">
        <v>1</v>
      </c>
      <c r="AD61" s="18">
        <v>163</v>
      </c>
      <c r="AE61" s="18">
        <v>160</v>
      </c>
      <c r="AF61" s="18">
        <v>3</v>
      </c>
      <c r="AG61" s="44">
        <f t="shared" si="66"/>
        <v>2</v>
      </c>
      <c r="AH61" s="147">
        <f t="shared" si="69"/>
        <v>2</v>
      </c>
      <c r="AI61" s="147">
        <f t="shared" si="70"/>
        <v>0</v>
      </c>
      <c r="AJ61" s="147">
        <f t="shared" si="71"/>
        <v>21</v>
      </c>
      <c r="AK61" s="147">
        <f t="shared" si="72"/>
        <v>21</v>
      </c>
      <c r="AL61" s="147">
        <f t="shared" si="73"/>
        <v>0</v>
      </c>
      <c r="AM61" s="157"/>
      <c r="AN61" s="99"/>
    </row>
    <row r="62" spans="1:41" s="102" customFormat="1" ht="26.25" customHeight="1">
      <c r="A62" s="118">
        <v>2.4</v>
      </c>
      <c r="B62" s="119" t="s">
        <v>409</v>
      </c>
      <c r="C62" s="120">
        <f t="shared" ref="C62:H62" si="79">SUM(C63:C75)</f>
        <v>1586</v>
      </c>
      <c r="D62" s="120">
        <f t="shared" si="79"/>
        <v>1586</v>
      </c>
      <c r="E62" s="120">
        <f t="shared" si="79"/>
        <v>0</v>
      </c>
      <c r="F62" s="120">
        <f t="shared" si="79"/>
        <v>0</v>
      </c>
      <c r="G62" s="120">
        <f t="shared" si="79"/>
        <v>0</v>
      </c>
      <c r="H62" s="120">
        <f t="shared" si="79"/>
        <v>0</v>
      </c>
      <c r="I62" s="120">
        <f t="shared" ref="I62:T62" si="80">SUM(I63:I75)</f>
        <v>1514</v>
      </c>
      <c r="J62" s="120">
        <f t="shared" si="80"/>
        <v>1514</v>
      </c>
      <c r="K62" s="120">
        <f t="shared" si="80"/>
        <v>0</v>
      </c>
      <c r="L62" s="120">
        <f t="shared" si="80"/>
        <v>0</v>
      </c>
      <c r="M62" s="120">
        <f t="shared" si="80"/>
        <v>0</v>
      </c>
      <c r="N62" s="120">
        <f t="shared" si="80"/>
        <v>0</v>
      </c>
      <c r="O62" s="120">
        <f t="shared" si="80"/>
        <v>1553</v>
      </c>
      <c r="P62" s="120">
        <f t="shared" si="80"/>
        <v>1553</v>
      </c>
      <c r="Q62" s="120">
        <f t="shared" si="80"/>
        <v>0</v>
      </c>
      <c r="R62" s="120">
        <f t="shared" si="80"/>
        <v>0</v>
      </c>
      <c r="S62" s="120">
        <f t="shared" si="80"/>
        <v>0</v>
      </c>
      <c r="T62" s="120">
        <f t="shared" si="80"/>
        <v>0</v>
      </c>
      <c r="U62" s="150">
        <f t="shared" si="53"/>
        <v>-33</v>
      </c>
      <c r="V62" s="150">
        <f t="shared" si="54"/>
        <v>-33</v>
      </c>
      <c r="W62" s="150">
        <f t="shared" si="55"/>
        <v>0</v>
      </c>
      <c r="X62" s="150">
        <f t="shared" si="60"/>
        <v>0</v>
      </c>
      <c r="Y62" s="150">
        <f t="shared" si="56"/>
        <v>0</v>
      </c>
      <c r="Z62" s="150">
        <f t="shared" si="57"/>
        <v>0</v>
      </c>
      <c r="AA62" s="120">
        <f t="shared" ref="AA62:AF62" si="81">SUM(AA63:AA75)</f>
        <v>1596</v>
      </c>
      <c r="AB62" s="120">
        <f t="shared" si="81"/>
        <v>1596</v>
      </c>
      <c r="AC62" s="120">
        <f t="shared" si="81"/>
        <v>0</v>
      </c>
      <c r="AD62" s="120">
        <f t="shared" si="81"/>
        <v>0</v>
      </c>
      <c r="AE62" s="120">
        <f t="shared" si="81"/>
        <v>0</v>
      </c>
      <c r="AF62" s="120">
        <f t="shared" si="81"/>
        <v>0</v>
      </c>
      <c r="AG62" s="158">
        <f t="shared" si="66"/>
        <v>82</v>
      </c>
      <c r="AH62" s="159">
        <f t="shared" si="69"/>
        <v>82</v>
      </c>
      <c r="AI62" s="159">
        <f t="shared" si="70"/>
        <v>0</v>
      </c>
      <c r="AJ62" s="159">
        <f t="shared" si="71"/>
        <v>0</v>
      </c>
      <c r="AK62" s="159">
        <f t="shared" si="72"/>
        <v>0</v>
      </c>
      <c r="AL62" s="159">
        <f t="shared" si="73"/>
        <v>0</v>
      </c>
      <c r="AM62" s="157"/>
      <c r="AN62" s="99"/>
      <c r="AO62" s="99"/>
    </row>
    <row r="63" spans="1:41" s="102" customFormat="1" ht="26.25" customHeight="1">
      <c r="A63" s="112">
        <v>1</v>
      </c>
      <c r="B63" s="31" t="s">
        <v>410</v>
      </c>
      <c r="C63" s="18">
        <f t="shared" ref="C63:C75" si="82">SUM(D63:E63)</f>
        <v>149</v>
      </c>
      <c r="D63" s="18">
        <f>141+8</f>
        <v>149</v>
      </c>
      <c r="E63" s="18"/>
      <c r="F63" s="18"/>
      <c r="G63" s="18"/>
      <c r="H63" s="18"/>
      <c r="I63" s="149">
        <v>128</v>
      </c>
      <c r="J63" s="149">
        <v>128</v>
      </c>
      <c r="K63" s="149"/>
      <c r="L63" s="149"/>
      <c r="M63" s="149"/>
      <c r="N63" s="149"/>
      <c r="O63" s="18">
        <f t="shared" ref="O63:O75" si="83">SUM(P63:Q63)</f>
        <v>145</v>
      </c>
      <c r="P63" s="18">
        <v>145</v>
      </c>
      <c r="Q63" s="18"/>
      <c r="R63" s="18"/>
      <c r="S63" s="18"/>
      <c r="T63" s="18"/>
      <c r="U63" s="150">
        <f t="shared" si="53"/>
        <v>-4</v>
      </c>
      <c r="V63" s="150">
        <f t="shared" si="54"/>
        <v>-4</v>
      </c>
      <c r="W63" s="150">
        <f t="shared" si="55"/>
        <v>0</v>
      </c>
      <c r="X63" s="150">
        <f t="shared" si="60"/>
        <v>0</v>
      </c>
      <c r="Y63" s="150">
        <f t="shared" si="56"/>
        <v>0</v>
      </c>
      <c r="Z63" s="150">
        <f t="shared" si="57"/>
        <v>0</v>
      </c>
      <c r="AA63" s="18">
        <f t="shared" ref="AA63:AA72" si="84">SUM(AB63:AC63)</f>
        <v>149</v>
      </c>
      <c r="AB63" s="18">
        <f>141+8</f>
        <v>149</v>
      </c>
      <c r="AC63" s="18"/>
      <c r="AD63" s="18"/>
      <c r="AE63" s="18"/>
      <c r="AF63" s="18"/>
      <c r="AG63" s="44">
        <f t="shared" si="66"/>
        <v>21</v>
      </c>
      <c r="AH63" s="147">
        <f t="shared" si="69"/>
        <v>21</v>
      </c>
      <c r="AI63" s="147">
        <f t="shared" si="70"/>
        <v>0</v>
      </c>
      <c r="AJ63" s="147">
        <f t="shared" si="71"/>
        <v>0</v>
      </c>
      <c r="AK63" s="147">
        <f t="shared" si="72"/>
        <v>0</v>
      </c>
      <c r="AL63" s="147">
        <f t="shared" si="73"/>
        <v>0</v>
      </c>
      <c r="AM63" s="157"/>
      <c r="AN63" s="99"/>
    </row>
    <row r="64" spans="1:41" s="102" customFormat="1" ht="26.25" customHeight="1">
      <c r="A64" s="112">
        <v>2</v>
      </c>
      <c r="B64" s="31" t="s">
        <v>411</v>
      </c>
      <c r="C64" s="18">
        <f t="shared" si="82"/>
        <v>84</v>
      </c>
      <c r="D64" s="18">
        <v>84</v>
      </c>
      <c r="E64" s="18"/>
      <c r="F64" s="18"/>
      <c r="G64" s="18"/>
      <c r="H64" s="18"/>
      <c r="I64" s="18">
        <f>SUM(J64:K64)</f>
        <v>84</v>
      </c>
      <c r="J64" s="18">
        <v>84</v>
      </c>
      <c r="K64" s="18"/>
      <c r="L64" s="18"/>
      <c r="M64" s="18"/>
      <c r="N64" s="18"/>
      <c r="O64" s="18">
        <f t="shared" si="83"/>
        <v>84</v>
      </c>
      <c r="P64" s="18">
        <v>84</v>
      </c>
      <c r="Q64" s="18"/>
      <c r="R64" s="18"/>
      <c r="S64" s="18"/>
      <c r="T64" s="18"/>
      <c r="U64" s="150">
        <f t="shared" si="53"/>
        <v>0</v>
      </c>
      <c r="V64" s="150">
        <f t="shared" si="54"/>
        <v>0</v>
      </c>
      <c r="W64" s="150">
        <f t="shared" si="55"/>
        <v>0</v>
      </c>
      <c r="X64" s="150">
        <f t="shared" si="60"/>
        <v>0</v>
      </c>
      <c r="Y64" s="150">
        <f t="shared" si="56"/>
        <v>0</v>
      </c>
      <c r="Z64" s="150">
        <f t="shared" si="57"/>
        <v>0</v>
      </c>
      <c r="AA64" s="18">
        <f t="shared" si="84"/>
        <v>84</v>
      </c>
      <c r="AB64" s="18">
        <v>84</v>
      </c>
      <c r="AC64" s="18"/>
      <c r="AD64" s="18"/>
      <c r="AE64" s="18"/>
      <c r="AF64" s="18"/>
      <c r="AG64" s="44">
        <f t="shared" si="66"/>
        <v>0</v>
      </c>
      <c r="AH64" s="147">
        <f t="shared" si="69"/>
        <v>0</v>
      </c>
      <c r="AI64" s="147">
        <f t="shared" si="70"/>
        <v>0</v>
      </c>
      <c r="AJ64" s="147">
        <f t="shared" si="71"/>
        <v>0</v>
      </c>
      <c r="AK64" s="147">
        <f t="shared" si="72"/>
        <v>0</v>
      </c>
      <c r="AL64" s="147">
        <f t="shared" si="73"/>
        <v>0</v>
      </c>
      <c r="AM64" s="157"/>
      <c r="AN64" s="99"/>
    </row>
    <row r="65" spans="1:40" s="102" customFormat="1" ht="26.25" customHeight="1">
      <c r="A65" s="112">
        <v>3</v>
      </c>
      <c r="B65" s="31" t="s">
        <v>412</v>
      </c>
      <c r="C65" s="18">
        <f t="shared" si="82"/>
        <v>37</v>
      </c>
      <c r="D65" s="18">
        <v>37</v>
      </c>
      <c r="E65" s="18"/>
      <c r="F65" s="18"/>
      <c r="G65" s="18"/>
      <c r="H65" s="18"/>
      <c r="I65" s="18">
        <v>35</v>
      </c>
      <c r="J65" s="18">
        <v>35</v>
      </c>
      <c r="K65" s="18"/>
      <c r="L65" s="18"/>
      <c r="M65" s="18"/>
      <c r="N65" s="18"/>
      <c r="O65" s="18">
        <f t="shared" si="83"/>
        <v>37</v>
      </c>
      <c r="P65" s="18">
        <v>37</v>
      </c>
      <c r="Q65" s="18"/>
      <c r="R65" s="18"/>
      <c r="S65" s="18"/>
      <c r="T65" s="18"/>
      <c r="U65" s="150">
        <f t="shared" si="53"/>
        <v>0</v>
      </c>
      <c r="V65" s="150">
        <f t="shared" si="54"/>
        <v>0</v>
      </c>
      <c r="W65" s="150">
        <f t="shared" si="55"/>
        <v>0</v>
      </c>
      <c r="X65" s="150">
        <f t="shared" si="60"/>
        <v>0</v>
      </c>
      <c r="Y65" s="150">
        <f t="shared" si="56"/>
        <v>0</v>
      </c>
      <c r="Z65" s="150">
        <f t="shared" si="57"/>
        <v>0</v>
      </c>
      <c r="AA65" s="18">
        <f t="shared" si="84"/>
        <v>37</v>
      </c>
      <c r="AB65" s="18">
        <v>37</v>
      </c>
      <c r="AC65" s="18"/>
      <c r="AD65" s="18"/>
      <c r="AE65" s="18"/>
      <c r="AF65" s="18"/>
      <c r="AG65" s="44">
        <f t="shared" si="66"/>
        <v>2</v>
      </c>
      <c r="AH65" s="147">
        <f t="shared" si="69"/>
        <v>2</v>
      </c>
      <c r="AI65" s="147">
        <f t="shared" si="70"/>
        <v>0</v>
      </c>
      <c r="AJ65" s="147">
        <f t="shared" si="71"/>
        <v>0</v>
      </c>
      <c r="AK65" s="147">
        <f t="shared" si="72"/>
        <v>0</v>
      </c>
      <c r="AL65" s="147">
        <f t="shared" si="73"/>
        <v>0</v>
      </c>
      <c r="AM65" s="157"/>
      <c r="AN65" s="99"/>
    </row>
    <row r="66" spans="1:40" s="102" customFormat="1" ht="26.25" customHeight="1">
      <c r="A66" s="112">
        <v>4</v>
      </c>
      <c r="B66" s="31" t="s">
        <v>413</v>
      </c>
      <c r="C66" s="18">
        <f t="shared" si="82"/>
        <v>73</v>
      </c>
      <c r="D66" s="18">
        <v>73</v>
      </c>
      <c r="E66" s="18"/>
      <c r="F66" s="18"/>
      <c r="G66" s="18"/>
      <c r="H66" s="18"/>
      <c r="I66" s="18">
        <f>SUM(J66:K66)</f>
        <v>69</v>
      </c>
      <c r="J66" s="18">
        <v>69</v>
      </c>
      <c r="K66" s="18"/>
      <c r="L66" s="18"/>
      <c r="M66" s="18"/>
      <c r="N66" s="18"/>
      <c r="O66" s="18">
        <f t="shared" si="83"/>
        <v>73</v>
      </c>
      <c r="P66" s="18">
        <v>73</v>
      </c>
      <c r="Q66" s="18"/>
      <c r="R66" s="18"/>
      <c r="S66" s="18"/>
      <c r="T66" s="18"/>
      <c r="U66" s="150">
        <f t="shared" si="53"/>
        <v>0</v>
      </c>
      <c r="V66" s="150">
        <f t="shared" si="54"/>
        <v>0</v>
      </c>
      <c r="W66" s="150">
        <f t="shared" si="55"/>
        <v>0</v>
      </c>
      <c r="X66" s="150">
        <f t="shared" si="60"/>
        <v>0</v>
      </c>
      <c r="Y66" s="150">
        <f t="shared" si="56"/>
        <v>0</v>
      </c>
      <c r="Z66" s="150">
        <f t="shared" si="57"/>
        <v>0</v>
      </c>
      <c r="AA66" s="18">
        <f t="shared" si="84"/>
        <v>73</v>
      </c>
      <c r="AB66" s="18">
        <v>73</v>
      </c>
      <c r="AC66" s="18"/>
      <c r="AD66" s="18"/>
      <c r="AE66" s="18"/>
      <c r="AF66" s="18"/>
      <c r="AG66" s="44">
        <f t="shared" si="66"/>
        <v>4</v>
      </c>
      <c r="AH66" s="147">
        <f t="shared" si="69"/>
        <v>4</v>
      </c>
      <c r="AI66" s="147">
        <f t="shared" si="70"/>
        <v>0</v>
      </c>
      <c r="AJ66" s="147">
        <f t="shared" si="71"/>
        <v>0</v>
      </c>
      <c r="AK66" s="147">
        <f t="shared" si="72"/>
        <v>0</v>
      </c>
      <c r="AL66" s="147">
        <f t="shared" si="73"/>
        <v>0</v>
      </c>
      <c r="AM66" s="157"/>
      <c r="AN66" s="99"/>
    </row>
    <row r="67" spans="1:40" s="102" customFormat="1" ht="26.25" customHeight="1">
      <c r="A67" s="112">
        <v>5</v>
      </c>
      <c r="B67" s="31" t="s">
        <v>414</v>
      </c>
      <c r="C67" s="18">
        <f t="shared" si="82"/>
        <v>137</v>
      </c>
      <c r="D67" s="18">
        <v>137</v>
      </c>
      <c r="E67" s="18"/>
      <c r="F67" s="18"/>
      <c r="G67" s="18"/>
      <c r="H67" s="18"/>
      <c r="I67" s="18">
        <f>SUM(J67:K67)</f>
        <v>132</v>
      </c>
      <c r="J67" s="18">
        <f>129+3</f>
        <v>132</v>
      </c>
      <c r="K67" s="18"/>
      <c r="L67" s="18"/>
      <c r="M67" s="18"/>
      <c r="N67" s="18"/>
      <c r="O67" s="18">
        <v>132</v>
      </c>
      <c r="P67" s="18">
        <v>132</v>
      </c>
      <c r="Q67" s="18"/>
      <c r="R67" s="18"/>
      <c r="S67" s="18"/>
      <c r="T67" s="18"/>
      <c r="U67" s="150">
        <f t="shared" si="53"/>
        <v>-5</v>
      </c>
      <c r="V67" s="150">
        <f t="shared" si="54"/>
        <v>-5</v>
      </c>
      <c r="W67" s="150">
        <f t="shared" si="55"/>
        <v>0</v>
      </c>
      <c r="X67" s="150">
        <f t="shared" si="60"/>
        <v>0</v>
      </c>
      <c r="Y67" s="150">
        <f t="shared" si="56"/>
        <v>0</v>
      </c>
      <c r="Z67" s="150">
        <f t="shared" si="57"/>
        <v>0</v>
      </c>
      <c r="AA67" s="18">
        <f t="shared" si="84"/>
        <v>137</v>
      </c>
      <c r="AB67" s="18">
        <v>137</v>
      </c>
      <c r="AC67" s="18"/>
      <c r="AD67" s="18"/>
      <c r="AE67" s="18"/>
      <c r="AF67" s="18"/>
      <c r="AG67" s="44">
        <f t="shared" si="66"/>
        <v>5</v>
      </c>
      <c r="AH67" s="147">
        <f t="shared" si="69"/>
        <v>5</v>
      </c>
      <c r="AI67" s="147">
        <f t="shared" si="70"/>
        <v>0</v>
      </c>
      <c r="AJ67" s="147">
        <f t="shared" si="71"/>
        <v>0</v>
      </c>
      <c r="AK67" s="147">
        <f t="shared" si="72"/>
        <v>0</v>
      </c>
      <c r="AL67" s="147">
        <f t="shared" si="73"/>
        <v>0</v>
      </c>
      <c r="AM67" s="157"/>
      <c r="AN67" s="99"/>
    </row>
    <row r="68" spans="1:40" s="102" customFormat="1" ht="26.25" customHeight="1">
      <c r="A68" s="112">
        <v>6</v>
      </c>
      <c r="B68" s="31" t="s">
        <v>415</v>
      </c>
      <c r="C68" s="18">
        <f t="shared" si="82"/>
        <v>153</v>
      </c>
      <c r="D68" s="18">
        <v>153</v>
      </c>
      <c r="E68" s="18"/>
      <c r="F68" s="18"/>
      <c r="G68" s="18"/>
      <c r="H68" s="18"/>
      <c r="I68" s="18">
        <f>SUM(J68:K68)</f>
        <v>149</v>
      </c>
      <c r="J68" s="18">
        <v>149</v>
      </c>
      <c r="K68" s="18"/>
      <c r="L68" s="18"/>
      <c r="M68" s="18"/>
      <c r="N68" s="18"/>
      <c r="O68" s="18">
        <f t="shared" si="83"/>
        <v>149</v>
      </c>
      <c r="P68" s="18">
        <v>149</v>
      </c>
      <c r="Q68" s="18"/>
      <c r="R68" s="18"/>
      <c r="S68" s="18"/>
      <c r="T68" s="18"/>
      <c r="U68" s="150">
        <f t="shared" si="53"/>
        <v>-4</v>
      </c>
      <c r="V68" s="150">
        <f t="shared" si="54"/>
        <v>-4</v>
      </c>
      <c r="W68" s="150">
        <f t="shared" si="55"/>
        <v>0</v>
      </c>
      <c r="X68" s="150">
        <f t="shared" si="60"/>
        <v>0</v>
      </c>
      <c r="Y68" s="150">
        <f t="shared" si="56"/>
        <v>0</v>
      </c>
      <c r="Z68" s="150">
        <f t="shared" si="57"/>
        <v>0</v>
      </c>
      <c r="AA68" s="18">
        <v>153</v>
      </c>
      <c r="AB68" s="18">
        <v>153</v>
      </c>
      <c r="AC68" s="18"/>
      <c r="AD68" s="18"/>
      <c r="AE68" s="18"/>
      <c r="AF68" s="18"/>
      <c r="AG68" s="44">
        <f t="shared" si="66"/>
        <v>4</v>
      </c>
      <c r="AH68" s="147">
        <f t="shared" si="69"/>
        <v>4</v>
      </c>
      <c r="AI68" s="147">
        <f t="shared" si="70"/>
        <v>0</v>
      </c>
      <c r="AJ68" s="147">
        <f t="shared" si="71"/>
        <v>0</v>
      </c>
      <c r="AK68" s="147">
        <f t="shared" si="72"/>
        <v>0</v>
      </c>
      <c r="AL68" s="147">
        <f t="shared" si="73"/>
        <v>0</v>
      </c>
      <c r="AM68" s="157"/>
      <c r="AN68" s="99"/>
    </row>
    <row r="69" spans="1:40" s="102" customFormat="1" ht="26.25" customHeight="1">
      <c r="A69" s="112">
        <v>7</v>
      </c>
      <c r="B69" s="31" t="s">
        <v>416</v>
      </c>
      <c r="C69" s="18">
        <f t="shared" si="82"/>
        <v>110</v>
      </c>
      <c r="D69" s="18">
        <v>110</v>
      </c>
      <c r="E69" s="18"/>
      <c r="F69" s="18"/>
      <c r="G69" s="18"/>
      <c r="H69" s="18"/>
      <c r="I69" s="18">
        <v>100</v>
      </c>
      <c r="J69" s="18">
        <v>100</v>
      </c>
      <c r="K69" s="18"/>
      <c r="L69" s="18"/>
      <c r="M69" s="18"/>
      <c r="N69" s="18"/>
      <c r="O69" s="18">
        <f t="shared" si="83"/>
        <v>105</v>
      </c>
      <c r="P69" s="18">
        <v>105</v>
      </c>
      <c r="Q69" s="18"/>
      <c r="R69" s="18"/>
      <c r="S69" s="18"/>
      <c r="T69" s="18"/>
      <c r="U69" s="150">
        <f t="shared" si="53"/>
        <v>-5</v>
      </c>
      <c r="V69" s="150">
        <f t="shared" si="54"/>
        <v>-5</v>
      </c>
      <c r="W69" s="150">
        <f t="shared" si="55"/>
        <v>0</v>
      </c>
      <c r="X69" s="150">
        <f t="shared" si="60"/>
        <v>0</v>
      </c>
      <c r="Y69" s="150">
        <f t="shared" si="56"/>
        <v>0</v>
      </c>
      <c r="Z69" s="150">
        <f t="shared" si="57"/>
        <v>0</v>
      </c>
      <c r="AA69" s="18">
        <f t="shared" si="84"/>
        <v>110</v>
      </c>
      <c r="AB69" s="18">
        <v>110</v>
      </c>
      <c r="AC69" s="18"/>
      <c r="AD69" s="18"/>
      <c r="AE69" s="18"/>
      <c r="AF69" s="18"/>
      <c r="AG69" s="44">
        <f t="shared" si="66"/>
        <v>10</v>
      </c>
      <c r="AH69" s="147">
        <f t="shared" si="69"/>
        <v>10</v>
      </c>
      <c r="AI69" s="147">
        <f t="shared" si="70"/>
        <v>0</v>
      </c>
      <c r="AJ69" s="147">
        <f t="shared" si="71"/>
        <v>0</v>
      </c>
      <c r="AK69" s="147">
        <f t="shared" si="72"/>
        <v>0</v>
      </c>
      <c r="AL69" s="147">
        <f t="shared" si="73"/>
        <v>0</v>
      </c>
      <c r="AM69" s="157"/>
      <c r="AN69" s="99"/>
    </row>
    <row r="70" spans="1:40" s="102" customFormat="1" ht="26.25" customHeight="1">
      <c r="A70" s="112">
        <v>8</v>
      </c>
      <c r="B70" s="31" t="s">
        <v>417</v>
      </c>
      <c r="C70" s="18">
        <f t="shared" si="82"/>
        <v>67</v>
      </c>
      <c r="D70" s="18">
        <f>55+12</f>
        <v>67</v>
      </c>
      <c r="E70" s="18"/>
      <c r="F70" s="18"/>
      <c r="G70" s="18"/>
      <c r="H70" s="18"/>
      <c r="I70" s="18">
        <v>67</v>
      </c>
      <c r="J70" s="18">
        <v>67</v>
      </c>
      <c r="K70" s="18"/>
      <c r="L70" s="18"/>
      <c r="M70" s="18"/>
      <c r="N70" s="18"/>
      <c r="O70" s="18">
        <f t="shared" si="83"/>
        <v>67</v>
      </c>
      <c r="P70" s="18">
        <f>55+12</f>
        <v>67</v>
      </c>
      <c r="Q70" s="18"/>
      <c r="R70" s="18"/>
      <c r="S70" s="18"/>
      <c r="T70" s="18"/>
      <c r="U70" s="150">
        <f t="shared" si="53"/>
        <v>0</v>
      </c>
      <c r="V70" s="150">
        <f t="shared" si="54"/>
        <v>0</v>
      </c>
      <c r="W70" s="150">
        <f t="shared" si="55"/>
        <v>0</v>
      </c>
      <c r="X70" s="150">
        <f t="shared" si="60"/>
        <v>0</v>
      </c>
      <c r="Y70" s="150">
        <f t="shared" si="56"/>
        <v>0</v>
      </c>
      <c r="Z70" s="150">
        <f t="shared" si="57"/>
        <v>0</v>
      </c>
      <c r="AA70" s="18">
        <f t="shared" si="84"/>
        <v>67</v>
      </c>
      <c r="AB70" s="18">
        <f>55+12</f>
        <v>67</v>
      </c>
      <c r="AC70" s="18"/>
      <c r="AD70" s="18"/>
      <c r="AE70" s="18"/>
      <c r="AF70" s="18"/>
      <c r="AG70" s="44">
        <f t="shared" si="66"/>
        <v>0</v>
      </c>
      <c r="AH70" s="147">
        <f t="shared" si="69"/>
        <v>0</v>
      </c>
      <c r="AI70" s="147">
        <f t="shared" si="70"/>
        <v>0</v>
      </c>
      <c r="AJ70" s="147">
        <f t="shared" si="71"/>
        <v>0</v>
      </c>
      <c r="AK70" s="147">
        <f t="shared" si="72"/>
        <v>0</v>
      </c>
      <c r="AL70" s="147">
        <f t="shared" si="73"/>
        <v>0</v>
      </c>
      <c r="AM70" s="157"/>
      <c r="AN70" s="99"/>
    </row>
    <row r="71" spans="1:40" s="102" customFormat="1" ht="26.25" customHeight="1">
      <c r="A71" s="112">
        <v>9</v>
      </c>
      <c r="B71" s="31" t="s">
        <v>418</v>
      </c>
      <c r="C71" s="18">
        <f t="shared" si="82"/>
        <v>170</v>
      </c>
      <c r="D71" s="18">
        <v>170</v>
      </c>
      <c r="E71" s="18"/>
      <c r="F71" s="18"/>
      <c r="G71" s="18"/>
      <c r="H71" s="18"/>
      <c r="I71" s="33">
        <f>J71+K71</f>
        <v>158</v>
      </c>
      <c r="J71" s="33">
        <v>158</v>
      </c>
      <c r="K71" s="33"/>
      <c r="L71" s="33"/>
      <c r="M71" s="33"/>
      <c r="N71" s="33"/>
      <c r="O71" s="18">
        <f t="shared" si="83"/>
        <v>161</v>
      </c>
      <c r="P71" s="18">
        <v>161</v>
      </c>
      <c r="Q71" s="18"/>
      <c r="R71" s="18"/>
      <c r="S71" s="18"/>
      <c r="T71" s="18"/>
      <c r="U71" s="150">
        <f t="shared" si="53"/>
        <v>-9</v>
      </c>
      <c r="V71" s="150">
        <f t="shared" si="54"/>
        <v>-9</v>
      </c>
      <c r="W71" s="150">
        <f t="shared" si="55"/>
        <v>0</v>
      </c>
      <c r="X71" s="150">
        <f t="shared" si="60"/>
        <v>0</v>
      </c>
      <c r="Y71" s="150">
        <f t="shared" si="56"/>
        <v>0</v>
      </c>
      <c r="Z71" s="150">
        <f t="shared" si="57"/>
        <v>0</v>
      </c>
      <c r="AA71" s="18">
        <v>170</v>
      </c>
      <c r="AB71" s="18">
        <v>170</v>
      </c>
      <c r="AC71" s="18"/>
      <c r="AD71" s="18"/>
      <c r="AE71" s="18"/>
      <c r="AF71" s="18"/>
      <c r="AG71" s="44">
        <f t="shared" si="66"/>
        <v>12</v>
      </c>
      <c r="AH71" s="147">
        <f t="shared" si="69"/>
        <v>12</v>
      </c>
      <c r="AI71" s="147">
        <f t="shared" si="70"/>
        <v>0</v>
      </c>
      <c r="AJ71" s="147">
        <f t="shared" si="71"/>
        <v>0</v>
      </c>
      <c r="AK71" s="147">
        <f t="shared" si="72"/>
        <v>0</v>
      </c>
      <c r="AL71" s="147">
        <f t="shared" si="73"/>
        <v>0</v>
      </c>
      <c r="AM71" s="157"/>
      <c r="AN71" s="99"/>
    </row>
    <row r="72" spans="1:40" s="102" customFormat="1" ht="26.25" customHeight="1">
      <c r="A72" s="112">
        <v>10</v>
      </c>
      <c r="B72" s="31" t="s">
        <v>419</v>
      </c>
      <c r="C72" s="18">
        <f t="shared" si="82"/>
        <v>175</v>
      </c>
      <c r="D72" s="18">
        <v>175</v>
      </c>
      <c r="E72" s="18"/>
      <c r="F72" s="18"/>
      <c r="G72" s="18"/>
      <c r="H72" s="18"/>
      <c r="I72" s="48">
        <v>174</v>
      </c>
      <c r="J72" s="48">
        <v>174</v>
      </c>
      <c r="K72" s="48"/>
      <c r="L72" s="48"/>
      <c r="M72" s="48"/>
      <c r="N72" s="48"/>
      <c r="O72" s="18">
        <f t="shared" si="83"/>
        <v>174</v>
      </c>
      <c r="P72" s="18">
        <v>174</v>
      </c>
      <c r="Q72" s="18"/>
      <c r="R72" s="18"/>
      <c r="S72" s="18"/>
      <c r="T72" s="18"/>
      <c r="U72" s="150">
        <f t="shared" ref="U72:U134" si="85">O72-C72</f>
        <v>-1</v>
      </c>
      <c r="V72" s="150">
        <f t="shared" ref="V72:V134" si="86">P72-D72</f>
        <v>-1</v>
      </c>
      <c r="W72" s="150">
        <f t="shared" ref="W72:W134" si="87">Q72-E72</f>
        <v>0</v>
      </c>
      <c r="X72" s="150">
        <f t="shared" ref="X72:X134" si="88">R72-F72</f>
        <v>0</v>
      </c>
      <c r="Y72" s="150">
        <f t="shared" ref="Y72:Y134" si="89">S72-G72</f>
        <v>0</v>
      </c>
      <c r="Z72" s="150">
        <f t="shared" ref="Z72:Z134" si="90">T72-H72</f>
        <v>0</v>
      </c>
      <c r="AA72" s="18">
        <f t="shared" si="84"/>
        <v>176</v>
      </c>
      <c r="AB72" s="18">
        <v>176</v>
      </c>
      <c r="AC72" s="18"/>
      <c r="AD72" s="18"/>
      <c r="AE72" s="18"/>
      <c r="AF72" s="18"/>
      <c r="AG72" s="44">
        <f t="shared" si="66"/>
        <v>2</v>
      </c>
      <c r="AH72" s="147">
        <f t="shared" si="69"/>
        <v>2</v>
      </c>
      <c r="AI72" s="147">
        <f t="shared" si="70"/>
        <v>0</v>
      </c>
      <c r="AJ72" s="147">
        <f t="shared" si="71"/>
        <v>0</v>
      </c>
      <c r="AK72" s="147">
        <f t="shared" si="72"/>
        <v>0</v>
      </c>
      <c r="AL72" s="147">
        <f t="shared" si="73"/>
        <v>0</v>
      </c>
      <c r="AM72" s="157"/>
      <c r="AN72" s="99"/>
    </row>
    <row r="73" spans="1:40" s="102" customFormat="1" ht="27" customHeight="1">
      <c r="A73" s="112">
        <v>11</v>
      </c>
      <c r="B73" s="31" t="s">
        <v>420</v>
      </c>
      <c r="C73" s="18">
        <f t="shared" si="82"/>
        <v>86</v>
      </c>
      <c r="D73" s="18">
        <v>86</v>
      </c>
      <c r="E73" s="18"/>
      <c r="F73" s="18"/>
      <c r="G73" s="18"/>
      <c r="H73" s="18"/>
      <c r="I73" s="18">
        <v>78</v>
      </c>
      <c r="J73" s="18">
        <v>78</v>
      </c>
      <c r="K73" s="18"/>
      <c r="L73" s="18"/>
      <c r="M73" s="18"/>
      <c r="N73" s="18"/>
      <c r="O73" s="18">
        <f t="shared" si="83"/>
        <v>86</v>
      </c>
      <c r="P73" s="18">
        <v>86</v>
      </c>
      <c r="Q73" s="18"/>
      <c r="R73" s="18"/>
      <c r="S73" s="18"/>
      <c r="T73" s="18"/>
      <c r="U73" s="150">
        <f t="shared" si="85"/>
        <v>0</v>
      </c>
      <c r="V73" s="150">
        <f t="shared" si="86"/>
        <v>0</v>
      </c>
      <c r="W73" s="150">
        <f t="shared" si="87"/>
        <v>0</v>
      </c>
      <c r="X73" s="150">
        <f t="shared" si="88"/>
        <v>0</v>
      </c>
      <c r="Y73" s="150">
        <f t="shared" si="89"/>
        <v>0</v>
      </c>
      <c r="Z73" s="150">
        <f t="shared" si="90"/>
        <v>0</v>
      </c>
      <c r="AA73" s="18">
        <v>86</v>
      </c>
      <c r="AB73" s="18">
        <v>86</v>
      </c>
      <c r="AC73" s="18"/>
      <c r="AD73" s="18"/>
      <c r="AE73" s="18"/>
      <c r="AF73" s="18"/>
      <c r="AG73" s="44">
        <f t="shared" si="66"/>
        <v>8</v>
      </c>
      <c r="AH73" s="147">
        <f t="shared" si="69"/>
        <v>8</v>
      </c>
      <c r="AI73" s="147">
        <f t="shared" si="70"/>
        <v>0</v>
      </c>
      <c r="AJ73" s="147">
        <f t="shared" si="71"/>
        <v>0</v>
      </c>
      <c r="AK73" s="147">
        <f t="shared" si="72"/>
        <v>0</v>
      </c>
      <c r="AL73" s="147">
        <f t="shared" si="73"/>
        <v>0</v>
      </c>
      <c r="AM73" s="157"/>
      <c r="AN73" s="99"/>
    </row>
    <row r="74" spans="1:40" s="102" customFormat="1" ht="23.25" customHeight="1">
      <c r="A74" s="112">
        <v>12</v>
      </c>
      <c r="B74" s="31" t="s">
        <v>421</v>
      </c>
      <c r="C74" s="18">
        <f t="shared" si="82"/>
        <v>155</v>
      </c>
      <c r="D74" s="18">
        <v>155</v>
      </c>
      <c r="E74" s="18"/>
      <c r="F74" s="18"/>
      <c r="G74" s="18"/>
      <c r="H74" s="18"/>
      <c r="I74" s="18">
        <v>153</v>
      </c>
      <c r="J74" s="18">
        <v>153</v>
      </c>
      <c r="K74" s="18"/>
      <c r="L74" s="18"/>
      <c r="M74" s="18"/>
      <c r="N74" s="18"/>
      <c r="O74" s="18">
        <f t="shared" si="83"/>
        <v>153</v>
      </c>
      <c r="P74" s="18">
        <v>153</v>
      </c>
      <c r="Q74" s="18"/>
      <c r="R74" s="18"/>
      <c r="S74" s="18"/>
      <c r="T74" s="18"/>
      <c r="U74" s="150">
        <f t="shared" si="85"/>
        <v>-2</v>
      </c>
      <c r="V74" s="150">
        <f t="shared" si="86"/>
        <v>-2</v>
      </c>
      <c r="W74" s="150">
        <f t="shared" si="87"/>
        <v>0</v>
      </c>
      <c r="X74" s="150">
        <f t="shared" si="88"/>
        <v>0</v>
      </c>
      <c r="Y74" s="150">
        <f t="shared" si="89"/>
        <v>0</v>
      </c>
      <c r="Z74" s="150">
        <f t="shared" si="90"/>
        <v>0</v>
      </c>
      <c r="AA74" s="18">
        <v>155</v>
      </c>
      <c r="AB74" s="18">
        <v>155</v>
      </c>
      <c r="AC74" s="18"/>
      <c r="AD74" s="18"/>
      <c r="AE74" s="18"/>
      <c r="AF74" s="18"/>
      <c r="AG74" s="44">
        <f t="shared" si="66"/>
        <v>2</v>
      </c>
      <c r="AH74" s="147">
        <f t="shared" si="69"/>
        <v>2</v>
      </c>
      <c r="AI74" s="147">
        <f t="shared" si="70"/>
        <v>0</v>
      </c>
      <c r="AJ74" s="147">
        <f t="shared" si="71"/>
        <v>0</v>
      </c>
      <c r="AK74" s="147">
        <f t="shared" si="72"/>
        <v>0</v>
      </c>
      <c r="AL74" s="147">
        <f t="shared" si="73"/>
        <v>0</v>
      </c>
      <c r="AM74" s="157"/>
      <c r="AN74" s="99"/>
    </row>
    <row r="75" spans="1:40" s="102" customFormat="1" ht="23.25" customHeight="1">
      <c r="A75" s="112">
        <v>13</v>
      </c>
      <c r="B75" s="31" t="s">
        <v>422</v>
      </c>
      <c r="C75" s="18">
        <f t="shared" si="82"/>
        <v>190</v>
      </c>
      <c r="D75" s="18">
        <v>190</v>
      </c>
      <c r="E75" s="18"/>
      <c r="F75" s="18"/>
      <c r="G75" s="18"/>
      <c r="H75" s="18"/>
      <c r="I75" s="18">
        <v>187</v>
      </c>
      <c r="J75" s="18">
        <v>187</v>
      </c>
      <c r="K75" s="18"/>
      <c r="L75" s="18"/>
      <c r="M75" s="18"/>
      <c r="N75" s="18"/>
      <c r="O75" s="18">
        <f t="shared" si="83"/>
        <v>187</v>
      </c>
      <c r="P75" s="18">
        <v>187</v>
      </c>
      <c r="Q75" s="18"/>
      <c r="R75" s="18"/>
      <c r="S75" s="18"/>
      <c r="T75" s="18"/>
      <c r="U75" s="150">
        <f t="shared" si="85"/>
        <v>-3</v>
      </c>
      <c r="V75" s="150">
        <f t="shared" si="86"/>
        <v>-3</v>
      </c>
      <c r="W75" s="150">
        <f t="shared" si="87"/>
        <v>0</v>
      </c>
      <c r="X75" s="150">
        <f t="shared" si="88"/>
        <v>0</v>
      </c>
      <c r="Y75" s="150">
        <f t="shared" si="89"/>
        <v>0</v>
      </c>
      <c r="Z75" s="150">
        <f t="shared" si="90"/>
        <v>0</v>
      </c>
      <c r="AA75" s="18">
        <v>199</v>
      </c>
      <c r="AB75" s="18">
        <v>199</v>
      </c>
      <c r="AC75" s="18"/>
      <c r="AD75" s="18"/>
      <c r="AE75" s="18"/>
      <c r="AF75" s="18"/>
      <c r="AG75" s="44">
        <f t="shared" si="66"/>
        <v>12</v>
      </c>
      <c r="AH75" s="147">
        <f t="shared" si="69"/>
        <v>12</v>
      </c>
      <c r="AI75" s="147">
        <f t="shared" si="70"/>
        <v>0</v>
      </c>
      <c r="AJ75" s="147">
        <f t="shared" si="71"/>
        <v>0</v>
      </c>
      <c r="AK75" s="147">
        <f t="shared" si="72"/>
        <v>0</v>
      </c>
      <c r="AL75" s="147">
        <f t="shared" si="73"/>
        <v>0</v>
      </c>
      <c r="AM75" s="157"/>
      <c r="AN75" s="99"/>
    </row>
    <row r="76" spans="1:40" s="102" customFormat="1" ht="33" customHeight="1">
      <c r="A76" s="394" t="s">
        <v>423</v>
      </c>
      <c r="B76" s="117" t="s">
        <v>424</v>
      </c>
      <c r="C76" s="17">
        <f t="shared" ref="C76:H76" si="91">SUM(C77:C100)</f>
        <v>431</v>
      </c>
      <c r="D76" s="17">
        <f t="shared" si="91"/>
        <v>403</v>
      </c>
      <c r="E76" s="17">
        <f t="shared" si="91"/>
        <v>28</v>
      </c>
      <c r="F76" s="17">
        <f t="shared" si="91"/>
        <v>24</v>
      </c>
      <c r="G76" s="17">
        <f t="shared" si="91"/>
        <v>22</v>
      </c>
      <c r="H76" s="17">
        <f t="shared" si="91"/>
        <v>2</v>
      </c>
      <c r="I76" s="17">
        <f t="shared" ref="I76:T76" si="92">SUM(I77:I100)</f>
        <v>390</v>
      </c>
      <c r="J76" s="17">
        <f t="shared" si="92"/>
        <v>364</v>
      </c>
      <c r="K76" s="17">
        <f t="shared" si="92"/>
        <v>26</v>
      </c>
      <c r="L76" s="17">
        <f t="shared" si="92"/>
        <v>13</v>
      </c>
      <c r="M76" s="17">
        <f t="shared" si="92"/>
        <v>11</v>
      </c>
      <c r="N76" s="17">
        <f t="shared" si="92"/>
        <v>2</v>
      </c>
      <c r="O76" s="17">
        <f t="shared" si="92"/>
        <v>430</v>
      </c>
      <c r="P76" s="17">
        <f t="shared" si="92"/>
        <v>402</v>
      </c>
      <c r="Q76" s="17">
        <f t="shared" si="92"/>
        <v>28</v>
      </c>
      <c r="R76" s="17">
        <f t="shared" si="92"/>
        <v>26</v>
      </c>
      <c r="S76" s="17">
        <f t="shared" si="92"/>
        <v>24</v>
      </c>
      <c r="T76" s="17">
        <f t="shared" si="92"/>
        <v>2</v>
      </c>
      <c r="U76" s="150">
        <f t="shared" si="85"/>
        <v>-1</v>
      </c>
      <c r="V76" s="150">
        <f t="shared" si="86"/>
        <v>-1</v>
      </c>
      <c r="W76" s="150">
        <f t="shared" si="87"/>
        <v>0</v>
      </c>
      <c r="X76" s="150">
        <f t="shared" si="88"/>
        <v>2</v>
      </c>
      <c r="Y76" s="150">
        <f t="shared" si="89"/>
        <v>2</v>
      </c>
      <c r="Z76" s="150">
        <f t="shared" si="90"/>
        <v>0</v>
      </c>
      <c r="AA76" s="17">
        <f t="shared" ref="AA76:AF76" si="93">SUM(AA77:AA100)</f>
        <v>429</v>
      </c>
      <c r="AB76" s="17">
        <f t="shared" si="93"/>
        <v>401</v>
      </c>
      <c r="AC76" s="17">
        <f t="shared" si="93"/>
        <v>28</v>
      </c>
      <c r="AD76" s="17">
        <f t="shared" si="93"/>
        <v>23</v>
      </c>
      <c r="AE76" s="17">
        <f t="shared" si="93"/>
        <v>21</v>
      </c>
      <c r="AF76" s="17">
        <f t="shared" si="93"/>
        <v>2</v>
      </c>
      <c r="AG76" s="155">
        <f t="shared" si="66"/>
        <v>39</v>
      </c>
      <c r="AH76" s="156">
        <f t="shared" si="69"/>
        <v>37</v>
      </c>
      <c r="AI76" s="156">
        <f t="shared" si="70"/>
        <v>2</v>
      </c>
      <c r="AJ76" s="156">
        <f t="shared" si="71"/>
        <v>10</v>
      </c>
      <c r="AK76" s="156">
        <f t="shared" si="72"/>
        <v>10</v>
      </c>
      <c r="AL76" s="156">
        <f t="shared" si="73"/>
        <v>0</v>
      </c>
      <c r="AM76" s="157"/>
      <c r="AN76" s="99"/>
    </row>
    <row r="77" spans="1:40" s="102" customFormat="1" ht="27.75" customHeight="1">
      <c r="A77" s="166">
        <v>1</v>
      </c>
      <c r="B77" s="167" t="s">
        <v>425</v>
      </c>
      <c r="C77" s="18">
        <f t="shared" ref="C77:C100" si="94">SUM(D77:E77)</f>
        <v>28</v>
      </c>
      <c r="D77" s="18">
        <v>25</v>
      </c>
      <c r="E77" s="48">
        <v>3</v>
      </c>
      <c r="F77" s="18">
        <f>SUM(G77:H77)</f>
        <v>2</v>
      </c>
      <c r="G77" s="48">
        <v>2</v>
      </c>
      <c r="H77" s="48"/>
      <c r="I77" s="26">
        <v>26</v>
      </c>
      <c r="J77" s="26">
        <v>23</v>
      </c>
      <c r="K77" s="26">
        <v>3</v>
      </c>
      <c r="L77" s="18"/>
      <c r="M77" s="48"/>
      <c r="N77" s="48"/>
      <c r="O77" s="18">
        <f t="shared" ref="O77:O100" si="95">SUM(P77:Q77)</f>
        <v>27</v>
      </c>
      <c r="P77" s="18">
        <v>24</v>
      </c>
      <c r="Q77" s="48">
        <v>3</v>
      </c>
      <c r="R77" s="18">
        <f>SUM(S77:T77)</f>
        <v>3</v>
      </c>
      <c r="S77" s="48">
        <v>3</v>
      </c>
      <c r="T77" s="48"/>
      <c r="U77" s="150">
        <f t="shared" si="85"/>
        <v>-1</v>
      </c>
      <c r="V77" s="150">
        <f t="shared" si="86"/>
        <v>-1</v>
      </c>
      <c r="W77" s="150">
        <f t="shared" si="87"/>
        <v>0</v>
      </c>
      <c r="X77" s="150">
        <f t="shared" si="88"/>
        <v>1</v>
      </c>
      <c r="Y77" s="150">
        <f t="shared" si="89"/>
        <v>1</v>
      </c>
      <c r="Z77" s="150">
        <f t="shared" si="90"/>
        <v>0</v>
      </c>
      <c r="AA77" s="18">
        <f t="shared" ref="AA77:AA100" si="96">SUM(AB77:AC77)</f>
        <v>28</v>
      </c>
      <c r="AB77" s="18">
        <v>25</v>
      </c>
      <c r="AC77" s="48">
        <v>3</v>
      </c>
      <c r="AD77" s="18">
        <f t="shared" ref="AD77:AD100" si="97">SUM(AE77:AF77)</f>
        <v>2</v>
      </c>
      <c r="AE77" s="48">
        <v>2</v>
      </c>
      <c r="AF77" s="48"/>
      <c r="AG77" s="44">
        <f t="shared" ref="AG77:AG108" si="98">AA77-I77</f>
        <v>2</v>
      </c>
      <c r="AH77" s="147">
        <f t="shared" si="69"/>
        <v>2</v>
      </c>
      <c r="AI77" s="147">
        <f t="shared" si="70"/>
        <v>0</v>
      </c>
      <c r="AJ77" s="147">
        <f t="shared" si="71"/>
        <v>2</v>
      </c>
      <c r="AK77" s="147">
        <f t="shared" si="72"/>
        <v>2</v>
      </c>
      <c r="AL77" s="147">
        <f t="shared" si="73"/>
        <v>0</v>
      </c>
      <c r="AM77" s="157"/>
      <c r="AN77" s="99"/>
    </row>
    <row r="78" spans="1:40" s="102" customFormat="1" ht="27.75" customHeight="1">
      <c r="A78" s="166">
        <v>2</v>
      </c>
      <c r="B78" s="167" t="s">
        <v>426</v>
      </c>
      <c r="C78" s="18">
        <f t="shared" si="94"/>
        <v>10</v>
      </c>
      <c r="D78" s="18">
        <v>9</v>
      </c>
      <c r="E78" s="48">
        <v>1</v>
      </c>
      <c r="F78" s="18"/>
      <c r="G78" s="48"/>
      <c r="H78" s="48"/>
      <c r="I78" s="18">
        <f t="shared" ref="I78:I99" si="99">SUM(J78:K78)</f>
        <v>10</v>
      </c>
      <c r="J78" s="18">
        <v>9</v>
      </c>
      <c r="K78" s="18">
        <v>1</v>
      </c>
      <c r="L78" s="18"/>
      <c r="M78" s="48"/>
      <c r="N78" s="48"/>
      <c r="O78" s="18">
        <f t="shared" si="95"/>
        <v>10</v>
      </c>
      <c r="P78" s="18">
        <v>9</v>
      </c>
      <c r="Q78" s="48">
        <v>1</v>
      </c>
      <c r="R78" s="18"/>
      <c r="S78" s="48"/>
      <c r="T78" s="48"/>
      <c r="U78" s="150">
        <f t="shared" si="85"/>
        <v>0</v>
      </c>
      <c r="V78" s="150">
        <f t="shared" si="86"/>
        <v>0</v>
      </c>
      <c r="W78" s="150">
        <f t="shared" si="87"/>
        <v>0</v>
      </c>
      <c r="X78" s="150">
        <f t="shared" si="88"/>
        <v>0</v>
      </c>
      <c r="Y78" s="150">
        <f t="shared" si="89"/>
        <v>0</v>
      </c>
      <c r="Z78" s="150">
        <f t="shared" si="90"/>
        <v>0</v>
      </c>
      <c r="AA78" s="18">
        <f t="shared" si="96"/>
        <v>10</v>
      </c>
      <c r="AB78" s="18">
        <v>9</v>
      </c>
      <c r="AC78" s="48">
        <v>1</v>
      </c>
      <c r="AD78" s="18">
        <f t="shared" si="97"/>
        <v>0</v>
      </c>
      <c r="AE78" s="48"/>
      <c r="AF78" s="48"/>
      <c r="AG78" s="44">
        <f t="shared" si="98"/>
        <v>0</v>
      </c>
      <c r="AH78" s="147">
        <f t="shared" si="69"/>
        <v>0</v>
      </c>
      <c r="AI78" s="147">
        <f t="shared" si="70"/>
        <v>0</v>
      </c>
      <c r="AJ78" s="147">
        <f t="shared" si="71"/>
        <v>0</v>
      </c>
      <c r="AK78" s="147">
        <f t="shared" si="72"/>
        <v>0</v>
      </c>
      <c r="AL78" s="147">
        <f t="shared" si="73"/>
        <v>0</v>
      </c>
      <c r="AM78" s="157"/>
      <c r="AN78" s="99"/>
    </row>
    <row r="79" spans="1:40" s="102" customFormat="1" ht="27.75" customHeight="1">
      <c r="A79" s="166">
        <v>3</v>
      </c>
      <c r="B79" s="167" t="s">
        <v>427</v>
      </c>
      <c r="C79" s="18">
        <f t="shared" si="94"/>
        <v>16</v>
      </c>
      <c r="D79" s="18">
        <v>14</v>
      </c>
      <c r="E79" s="48">
        <v>2</v>
      </c>
      <c r="F79" s="18"/>
      <c r="G79" s="48"/>
      <c r="H79" s="48"/>
      <c r="I79" s="18">
        <f t="shared" si="99"/>
        <v>14</v>
      </c>
      <c r="J79" s="18">
        <v>12</v>
      </c>
      <c r="K79" s="18">
        <v>2</v>
      </c>
      <c r="L79" s="18"/>
      <c r="M79" s="48"/>
      <c r="N79" s="48"/>
      <c r="O79" s="18">
        <f t="shared" si="95"/>
        <v>16</v>
      </c>
      <c r="P79" s="18">
        <v>14</v>
      </c>
      <c r="Q79" s="48">
        <v>2</v>
      </c>
      <c r="R79" s="18"/>
      <c r="S79" s="48"/>
      <c r="T79" s="48"/>
      <c r="U79" s="150">
        <f t="shared" si="85"/>
        <v>0</v>
      </c>
      <c r="V79" s="150">
        <f t="shared" si="86"/>
        <v>0</v>
      </c>
      <c r="W79" s="150">
        <f t="shared" si="87"/>
        <v>0</v>
      </c>
      <c r="X79" s="150">
        <f t="shared" si="88"/>
        <v>0</v>
      </c>
      <c r="Y79" s="150">
        <f t="shared" si="89"/>
        <v>0</v>
      </c>
      <c r="Z79" s="150">
        <f t="shared" si="90"/>
        <v>0</v>
      </c>
      <c r="AA79" s="18">
        <f t="shared" si="96"/>
        <v>16</v>
      </c>
      <c r="AB79" s="18">
        <v>14</v>
      </c>
      <c r="AC79" s="48">
        <v>2</v>
      </c>
      <c r="AD79" s="18">
        <f t="shared" si="97"/>
        <v>0</v>
      </c>
      <c r="AE79" s="48"/>
      <c r="AF79" s="48"/>
      <c r="AG79" s="44">
        <f t="shared" si="98"/>
        <v>2</v>
      </c>
      <c r="AH79" s="147">
        <f t="shared" ref="AH79:AH110" si="100">AB79-J79</f>
        <v>2</v>
      </c>
      <c r="AI79" s="147">
        <f t="shared" ref="AI79:AI110" si="101">AC79-K79</f>
        <v>0</v>
      </c>
      <c r="AJ79" s="147">
        <f t="shared" ref="AJ79:AJ110" si="102">AD79-L79</f>
        <v>0</v>
      </c>
      <c r="AK79" s="147">
        <f t="shared" ref="AK79:AK110" si="103">AE79-M79</f>
        <v>0</v>
      </c>
      <c r="AL79" s="147">
        <f t="shared" ref="AL79:AL110" si="104">AF79-N79</f>
        <v>0</v>
      </c>
      <c r="AM79" s="157"/>
      <c r="AN79" s="99"/>
    </row>
    <row r="80" spans="1:40" s="102" customFormat="1" ht="27.75" customHeight="1">
      <c r="A80" s="166">
        <v>4</v>
      </c>
      <c r="B80" s="167" t="s">
        <v>428</v>
      </c>
      <c r="C80" s="18">
        <f t="shared" si="94"/>
        <v>22</v>
      </c>
      <c r="D80" s="18">
        <v>19</v>
      </c>
      <c r="E80" s="48">
        <v>3</v>
      </c>
      <c r="F80" s="18"/>
      <c r="G80" s="48"/>
      <c r="H80" s="48"/>
      <c r="I80" s="18">
        <f t="shared" si="99"/>
        <v>22</v>
      </c>
      <c r="J80" s="18">
        <v>19</v>
      </c>
      <c r="K80" s="18">
        <v>3</v>
      </c>
      <c r="L80" s="18"/>
      <c r="M80" s="48"/>
      <c r="N80" s="48"/>
      <c r="O80" s="18">
        <f t="shared" si="95"/>
        <v>22</v>
      </c>
      <c r="P80" s="18">
        <v>19</v>
      </c>
      <c r="Q80" s="48">
        <v>3</v>
      </c>
      <c r="R80" s="18"/>
      <c r="S80" s="48"/>
      <c r="T80" s="48"/>
      <c r="U80" s="150">
        <f t="shared" si="85"/>
        <v>0</v>
      </c>
      <c r="V80" s="150">
        <f t="shared" si="86"/>
        <v>0</v>
      </c>
      <c r="W80" s="150">
        <f t="shared" si="87"/>
        <v>0</v>
      </c>
      <c r="X80" s="150">
        <f t="shared" si="88"/>
        <v>0</v>
      </c>
      <c r="Y80" s="150">
        <f t="shared" si="89"/>
        <v>0</v>
      </c>
      <c r="Z80" s="150">
        <f t="shared" si="90"/>
        <v>0</v>
      </c>
      <c r="AA80" s="18">
        <f t="shared" si="96"/>
        <v>22</v>
      </c>
      <c r="AB80" s="18">
        <v>19</v>
      </c>
      <c r="AC80" s="48">
        <v>3</v>
      </c>
      <c r="AD80" s="18">
        <f t="shared" si="97"/>
        <v>0</v>
      </c>
      <c r="AE80" s="48"/>
      <c r="AF80" s="48"/>
      <c r="AG80" s="44">
        <f t="shared" si="98"/>
        <v>0</v>
      </c>
      <c r="AH80" s="147">
        <f t="shared" si="100"/>
        <v>0</v>
      </c>
      <c r="AI80" s="147">
        <f t="shared" si="101"/>
        <v>0</v>
      </c>
      <c r="AJ80" s="147">
        <f t="shared" si="102"/>
        <v>0</v>
      </c>
      <c r="AK80" s="147">
        <f t="shared" si="103"/>
        <v>0</v>
      </c>
      <c r="AL80" s="147">
        <f t="shared" si="104"/>
        <v>0</v>
      </c>
      <c r="AM80" s="157"/>
      <c r="AN80" s="99"/>
    </row>
    <row r="81" spans="1:40" s="102" customFormat="1" ht="27.75" customHeight="1">
      <c r="A81" s="166">
        <v>5</v>
      </c>
      <c r="B81" s="167" t="s">
        <v>429</v>
      </c>
      <c r="C81" s="18">
        <f t="shared" si="94"/>
        <v>40</v>
      </c>
      <c r="D81" s="18">
        <v>38</v>
      </c>
      <c r="E81" s="48">
        <v>2</v>
      </c>
      <c r="F81" s="18"/>
      <c r="G81" s="48"/>
      <c r="H81" s="48"/>
      <c r="I81" s="18">
        <f t="shared" si="99"/>
        <v>36</v>
      </c>
      <c r="J81" s="18">
        <v>34</v>
      </c>
      <c r="K81" s="18">
        <v>2</v>
      </c>
      <c r="L81" s="18"/>
      <c r="M81" s="48"/>
      <c r="N81" s="48"/>
      <c r="O81" s="18">
        <f t="shared" si="95"/>
        <v>40</v>
      </c>
      <c r="P81" s="18">
        <v>38</v>
      </c>
      <c r="Q81" s="48">
        <v>2</v>
      </c>
      <c r="R81" s="18"/>
      <c r="S81" s="48"/>
      <c r="T81" s="48"/>
      <c r="U81" s="150">
        <f t="shared" si="85"/>
        <v>0</v>
      </c>
      <c r="V81" s="150">
        <f t="shared" si="86"/>
        <v>0</v>
      </c>
      <c r="W81" s="150">
        <f t="shared" si="87"/>
        <v>0</v>
      </c>
      <c r="X81" s="150">
        <f t="shared" si="88"/>
        <v>0</v>
      </c>
      <c r="Y81" s="150">
        <f t="shared" si="89"/>
        <v>0</v>
      </c>
      <c r="Z81" s="150">
        <f t="shared" si="90"/>
        <v>0</v>
      </c>
      <c r="AA81" s="18">
        <f t="shared" si="96"/>
        <v>40</v>
      </c>
      <c r="AB81" s="18">
        <v>38</v>
      </c>
      <c r="AC81" s="48">
        <v>2</v>
      </c>
      <c r="AD81" s="18">
        <f t="shared" si="97"/>
        <v>0</v>
      </c>
      <c r="AE81" s="48"/>
      <c r="AF81" s="48"/>
      <c r="AG81" s="44">
        <f t="shared" si="98"/>
        <v>4</v>
      </c>
      <c r="AH81" s="147">
        <f t="shared" si="100"/>
        <v>4</v>
      </c>
      <c r="AI81" s="147">
        <f t="shared" si="101"/>
        <v>0</v>
      </c>
      <c r="AJ81" s="147">
        <f t="shared" si="102"/>
        <v>0</v>
      </c>
      <c r="AK81" s="147">
        <f t="shared" si="103"/>
        <v>0</v>
      </c>
      <c r="AL81" s="147">
        <f t="shared" si="104"/>
        <v>0</v>
      </c>
      <c r="AM81" s="157"/>
      <c r="AN81" s="99"/>
    </row>
    <row r="82" spans="1:40" s="102" customFormat="1" ht="24.75" customHeight="1">
      <c r="A82" s="166">
        <v>6</v>
      </c>
      <c r="B82" s="167" t="s">
        <v>430</v>
      </c>
      <c r="C82" s="18">
        <f t="shared" si="94"/>
        <v>15</v>
      </c>
      <c r="D82" s="18">
        <v>13</v>
      </c>
      <c r="E82" s="48">
        <v>2</v>
      </c>
      <c r="F82" s="18"/>
      <c r="G82" s="48"/>
      <c r="H82" s="48"/>
      <c r="I82" s="18">
        <f t="shared" si="99"/>
        <v>12</v>
      </c>
      <c r="J82" s="18">
        <v>10</v>
      </c>
      <c r="K82" s="18">
        <v>2</v>
      </c>
      <c r="L82" s="18"/>
      <c r="M82" s="48"/>
      <c r="N82" s="48"/>
      <c r="O82" s="18">
        <f t="shared" si="95"/>
        <v>15</v>
      </c>
      <c r="P82" s="18">
        <v>13</v>
      </c>
      <c r="Q82" s="48">
        <v>2</v>
      </c>
      <c r="R82" s="18"/>
      <c r="S82" s="48"/>
      <c r="T82" s="48"/>
      <c r="U82" s="150">
        <f t="shared" si="85"/>
        <v>0</v>
      </c>
      <c r="V82" s="150">
        <f t="shared" si="86"/>
        <v>0</v>
      </c>
      <c r="W82" s="150">
        <f t="shared" si="87"/>
        <v>0</v>
      </c>
      <c r="X82" s="150">
        <f t="shared" si="88"/>
        <v>0</v>
      </c>
      <c r="Y82" s="150">
        <f t="shared" si="89"/>
        <v>0</v>
      </c>
      <c r="Z82" s="150">
        <f t="shared" si="90"/>
        <v>0</v>
      </c>
      <c r="AA82" s="18">
        <f t="shared" si="96"/>
        <v>15</v>
      </c>
      <c r="AB82" s="18">
        <v>13</v>
      </c>
      <c r="AC82" s="48">
        <v>2</v>
      </c>
      <c r="AD82" s="18"/>
      <c r="AE82" s="48"/>
      <c r="AF82" s="48"/>
      <c r="AG82" s="44">
        <f t="shared" si="98"/>
        <v>3</v>
      </c>
      <c r="AH82" s="147">
        <f t="shared" si="100"/>
        <v>3</v>
      </c>
      <c r="AI82" s="147">
        <f t="shared" si="101"/>
        <v>0</v>
      </c>
      <c r="AJ82" s="147">
        <f t="shared" si="102"/>
        <v>0</v>
      </c>
      <c r="AK82" s="147">
        <f t="shared" si="103"/>
        <v>0</v>
      </c>
      <c r="AL82" s="147">
        <f t="shared" si="104"/>
        <v>0</v>
      </c>
      <c r="AM82" s="157"/>
      <c r="AN82" s="99"/>
    </row>
    <row r="83" spans="1:40" s="102" customFormat="1" ht="24.75" customHeight="1">
      <c r="A83" s="166">
        <v>7</v>
      </c>
      <c r="B83" s="167" t="s">
        <v>431</v>
      </c>
      <c r="C83" s="18">
        <f t="shared" si="94"/>
        <v>8</v>
      </c>
      <c r="D83" s="18">
        <v>5</v>
      </c>
      <c r="E83" s="48">
        <v>3</v>
      </c>
      <c r="F83" s="18"/>
      <c r="G83" s="48"/>
      <c r="H83" s="48"/>
      <c r="I83" s="18">
        <f t="shared" si="99"/>
        <v>8</v>
      </c>
      <c r="J83" s="18">
        <v>5</v>
      </c>
      <c r="K83" s="18">
        <v>3</v>
      </c>
      <c r="L83" s="18"/>
      <c r="M83" s="48"/>
      <c r="N83" s="48"/>
      <c r="O83" s="18">
        <f t="shared" si="95"/>
        <v>8</v>
      </c>
      <c r="P83" s="18">
        <v>5</v>
      </c>
      <c r="Q83" s="48">
        <v>3</v>
      </c>
      <c r="R83" s="18"/>
      <c r="S83" s="48"/>
      <c r="T83" s="48"/>
      <c r="U83" s="150">
        <f t="shared" si="85"/>
        <v>0</v>
      </c>
      <c r="V83" s="150">
        <f t="shared" si="86"/>
        <v>0</v>
      </c>
      <c r="W83" s="150">
        <f t="shared" si="87"/>
        <v>0</v>
      </c>
      <c r="X83" s="150">
        <f t="shared" si="88"/>
        <v>0</v>
      </c>
      <c r="Y83" s="150">
        <f t="shared" si="89"/>
        <v>0</v>
      </c>
      <c r="Z83" s="150">
        <f t="shared" si="90"/>
        <v>0</v>
      </c>
      <c r="AA83" s="18">
        <f t="shared" si="96"/>
        <v>8</v>
      </c>
      <c r="AB83" s="18">
        <v>5</v>
      </c>
      <c r="AC83" s="48">
        <v>3</v>
      </c>
      <c r="AD83" s="18"/>
      <c r="AE83" s="48"/>
      <c r="AF83" s="48"/>
      <c r="AG83" s="44">
        <f t="shared" si="98"/>
        <v>0</v>
      </c>
      <c r="AH83" s="147">
        <f t="shared" si="100"/>
        <v>0</v>
      </c>
      <c r="AI83" s="147">
        <f t="shared" si="101"/>
        <v>0</v>
      </c>
      <c r="AJ83" s="147">
        <f t="shared" si="102"/>
        <v>0</v>
      </c>
      <c r="AK83" s="147">
        <f t="shared" si="103"/>
        <v>0</v>
      </c>
      <c r="AL83" s="147">
        <f t="shared" si="104"/>
        <v>0</v>
      </c>
      <c r="AM83" s="157"/>
      <c r="AN83" s="99"/>
    </row>
    <row r="84" spans="1:40" s="102" customFormat="1" ht="24.75" customHeight="1">
      <c r="A84" s="166">
        <v>8</v>
      </c>
      <c r="B84" s="167" t="s">
        <v>432</v>
      </c>
      <c r="C84" s="18">
        <f t="shared" si="94"/>
        <v>7</v>
      </c>
      <c r="D84" s="18">
        <v>5</v>
      </c>
      <c r="E84" s="48">
        <v>2</v>
      </c>
      <c r="F84" s="18"/>
      <c r="G84" s="48"/>
      <c r="H84" s="48"/>
      <c r="I84" s="18">
        <f t="shared" si="99"/>
        <v>5</v>
      </c>
      <c r="J84" s="18">
        <v>4</v>
      </c>
      <c r="K84" s="18">
        <v>1</v>
      </c>
      <c r="L84" s="18"/>
      <c r="M84" s="48"/>
      <c r="N84" s="48"/>
      <c r="O84" s="18">
        <f t="shared" si="95"/>
        <v>7</v>
      </c>
      <c r="P84" s="18">
        <v>5</v>
      </c>
      <c r="Q84" s="48">
        <v>2</v>
      </c>
      <c r="R84" s="18"/>
      <c r="S84" s="48"/>
      <c r="T84" s="48"/>
      <c r="U84" s="150">
        <f t="shared" si="85"/>
        <v>0</v>
      </c>
      <c r="V84" s="150">
        <f t="shared" si="86"/>
        <v>0</v>
      </c>
      <c r="W84" s="150">
        <f t="shared" si="87"/>
        <v>0</v>
      </c>
      <c r="X84" s="150">
        <f t="shared" si="88"/>
        <v>0</v>
      </c>
      <c r="Y84" s="150">
        <f t="shared" si="89"/>
        <v>0</v>
      </c>
      <c r="Z84" s="150">
        <f t="shared" si="90"/>
        <v>0</v>
      </c>
      <c r="AA84" s="18">
        <f t="shared" si="96"/>
        <v>7</v>
      </c>
      <c r="AB84" s="18">
        <v>5</v>
      </c>
      <c r="AC84" s="48">
        <v>2</v>
      </c>
      <c r="AD84" s="18"/>
      <c r="AE84" s="48"/>
      <c r="AF84" s="48"/>
      <c r="AG84" s="44">
        <f t="shared" si="98"/>
        <v>2</v>
      </c>
      <c r="AH84" s="147">
        <f t="shared" si="100"/>
        <v>1</v>
      </c>
      <c r="AI84" s="147">
        <f t="shared" si="101"/>
        <v>1</v>
      </c>
      <c r="AJ84" s="147">
        <f t="shared" si="102"/>
        <v>0</v>
      </c>
      <c r="AK84" s="147">
        <f t="shared" si="103"/>
        <v>0</v>
      </c>
      <c r="AL84" s="147">
        <f t="shared" si="104"/>
        <v>0</v>
      </c>
      <c r="AM84" s="157"/>
      <c r="AN84" s="99"/>
    </row>
    <row r="85" spans="1:40" s="102" customFormat="1" ht="34.5" customHeight="1">
      <c r="A85" s="166">
        <v>9</v>
      </c>
      <c r="B85" s="167" t="s">
        <v>433</v>
      </c>
      <c r="C85" s="18">
        <f t="shared" si="94"/>
        <v>31</v>
      </c>
      <c r="D85" s="18">
        <v>26</v>
      </c>
      <c r="E85" s="48">
        <v>5</v>
      </c>
      <c r="F85" s="18">
        <f t="shared" ref="F85:F100" si="105">SUM(G85:H85)</f>
        <v>1</v>
      </c>
      <c r="G85" s="48">
        <v>1</v>
      </c>
      <c r="H85" s="48"/>
      <c r="I85" s="18">
        <f t="shared" si="99"/>
        <v>27</v>
      </c>
      <c r="J85" s="18">
        <v>22</v>
      </c>
      <c r="K85" s="18">
        <v>5</v>
      </c>
      <c r="L85" s="18"/>
      <c r="M85" s="48"/>
      <c r="N85" s="48"/>
      <c r="O85" s="18">
        <f t="shared" si="95"/>
        <v>31</v>
      </c>
      <c r="P85" s="18">
        <v>26</v>
      </c>
      <c r="Q85" s="48">
        <v>5</v>
      </c>
      <c r="R85" s="18">
        <f t="shared" ref="R85:R100" si="106">SUM(S85:T85)</f>
        <v>1</v>
      </c>
      <c r="S85" s="48">
        <v>1</v>
      </c>
      <c r="T85" s="48"/>
      <c r="U85" s="150">
        <f t="shared" si="85"/>
        <v>0</v>
      </c>
      <c r="V85" s="150">
        <f t="shared" si="86"/>
        <v>0</v>
      </c>
      <c r="W85" s="150">
        <f t="shared" si="87"/>
        <v>0</v>
      </c>
      <c r="X85" s="150">
        <f t="shared" si="88"/>
        <v>0</v>
      </c>
      <c r="Y85" s="150">
        <f t="shared" si="89"/>
        <v>0</v>
      </c>
      <c r="Z85" s="150">
        <f t="shared" si="90"/>
        <v>0</v>
      </c>
      <c r="AA85" s="18">
        <f t="shared" si="96"/>
        <v>28</v>
      </c>
      <c r="AB85" s="18">
        <v>23</v>
      </c>
      <c r="AC85" s="48">
        <v>5</v>
      </c>
      <c r="AD85" s="18">
        <f t="shared" si="97"/>
        <v>1</v>
      </c>
      <c r="AE85" s="48">
        <v>1</v>
      </c>
      <c r="AF85" s="48"/>
      <c r="AG85" s="44">
        <f t="shared" si="98"/>
        <v>1</v>
      </c>
      <c r="AH85" s="147">
        <f t="shared" si="100"/>
        <v>1</v>
      </c>
      <c r="AI85" s="147">
        <f t="shared" si="101"/>
        <v>0</v>
      </c>
      <c r="AJ85" s="147">
        <f t="shared" si="102"/>
        <v>1</v>
      </c>
      <c r="AK85" s="147">
        <f t="shared" si="103"/>
        <v>1</v>
      </c>
      <c r="AL85" s="147">
        <f t="shared" si="104"/>
        <v>0</v>
      </c>
      <c r="AM85" s="157"/>
      <c r="AN85" s="99"/>
    </row>
    <row r="86" spans="1:40" s="102" customFormat="1" ht="23.25" customHeight="1">
      <c r="A86" s="166">
        <v>10</v>
      </c>
      <c r="B86" s="167" t="s">
        <v>434</v>
      </c>
      <c r="C86" s="18">
        <f t="shared" si="94"/>
        <v>3</v>
      </c>
      <c r="D86" s="18">
        <v>3</v>
      </c>
      <c r="E86" s="48"/>
      <c r="F86" s="18">
        <f t="shared" si="105"/>
        <v>6</v>
      </c>
      <c r="G86" s="48">
        <v>4</v>
      </c>
      <c r="H86" s="48">
        <v>2</v>
      </c>
      <c r="I86" s="18">
        <f>J86+K86</f>
        <v>3</v>
      </c>
      <c r="J86" s="18">
        <v>3</v>
      </c>
      <c r="K86" s="18"/>
      <c r="L86" s="18">
        <f>M86+N86</f>
        <v>6</v>
      </c>
      <c r="M86" s="18">
        <v>4</v>
      </c>
      <c r="N86" s="18">
        <v>2</v>
      </c>
      <c r="O86" s="18">
        <f t="shared" si="95"/>
        <v>3</v>
      </c>
      <c r="P86" s="18">
        <v>3</v>
      </c>
      <c r="Q86" s="48"/>
      <c r="R86" s="18">
        <f t="shared" si="106"/>
        <v>6</v>
      </c>
      <c r="S86" s="48">
        <v>4</v>
      </c>
      <c r="T86" s="48">
        <v>2</v>
      </c>
      <c r="U86" s="150">
        <f t="shared" si="85"/>
        <v>0</v>
      </c>
      <c r="V86" s="150">
        <f t="shared" si="86"/>
        <v>0</v>
      </c>
      <c r="W86" s="150">
        <f t="shared" si="87"/>
        <v>0</v>
      </c>
      <c r="X86" s="150">
        <f t="shared" si="88"/>
        <v>0</v>
      </c>
      <c r="Y86" s="150">
        <f t="shared" si="89"/>
        <v>0</v>
      </c>
      <c r="Z86" s="150">
        <f t="shared" si="90"/>
        <v>0</v>
      </c>
      <c r="AA86" s="18">
        <f t="shared" si="96"/>
        <v>3</v>
      </c>
      <c r="AB86" s="18">
        <v>3</v>
      </c>
      <c r="AC86" s="48"/>
      <c r="AD86" s="18">
        <f t="shared" si="97"/>
        <v>6</v>
      </c>
      <c r="AE86" s="48">
        <v>4</v>
      </c>
      <c r="AF86" s="48">
        <v>2</v>
      </c>
      <c r="AG86" s="44">
        <f t="shared" si="98"/>
        <v>0</v>
      </c>
      <c r="AH86" s="147">
        <f t="shared" si="100"/>
        <v>0</v>
      </c>
      <c r="AI86" s="147">
        <f t="shared" si="101"/>
        <v>0</v>
      </c>
      <c r="AJ86" s="147">
        <f t="shared" si="102"/>
        <v>0</v>
      </c>
      <c r="AK86" s="147">
        <f t="shared" si="103"/>
        <v>0</v>
      </c>
      <c r="AL86" s="147">
        <f t="shared" si="104"/>
        <v>0</v>
      </c>
      <c r="AM86" s="157"/>
      <c r="AN86" s="99"/>
    </row>
    <row r="87" spans="1:40" s="102" customFormat="1" ht="23.25" customHeight="1">
      <c r="A87" s="166">
        <v>11</v>
      </c>
      <c r="B87" s="167" t="s">
        <v>435</v>
      </c>
      <c r="C87" s="18">
        <f t="shared" si="94"/>
        <v>4</v>
      </c>
      <c r="D87" s="18">
        <v>4</v>
      </c>
      <c r="E87" s="48"/>
      <c r="F87" s="18">
        <f t="shared" si="105"/>
        <v>3</v>
      </c>
      <c r="G87" s="48">
        <v>3</v>
      </c>
      <c r="H87" s="48"/>
      <c r="I87" s="33">
        <f>J87+K87</f>
        <v>4</v>
      </c>
      <c r="J87" s="33">
        <v>4</v>
      </c>
      <c r="K87" s="33"/>
      <c r="L87" s="33">
        <f>M87+N87</f>
        <v>2</v>
      </c>
      <c r="M87" s="33">
        <v>2</v>
      </c>
      <c r="N87" s="33"/>
      <c r="O87" s="18">
        <f t="shared" si="95"/>
        <v>4</v>
      </c>
      <c r="P87" s="18">
        <v>4</v>
      </c>
      <c r="Q87" s="48"/>
      <c r="R87" s="18">
        <f t="shared" si="106"/>
        <v>3</v>
      </c>
      <c r="S87" s="48">
        <v>3</v>
      </c>
      <c r="T87" s="48"/>
      <c r="U87" s="150">
        <f t="shared" si="85"/>
        <v>0</v>
      </c>
      <c r="V87" s="150">
        <f t="shared" si="86"/>
        <v>0</v>
      </c>
      <c r="W87" s="150">
        <f t="shared" si="87"/>
        <v>0</v>
      </c>
      <c r="X87" s="150">
        <f t="shared" si="88"/>
        <v>0</v>
      </c>
      <c r="Y87" s="150">
        <f t="shared" si="89"/>
        <v>0</v>
      </c>
      <c r="Z87" s="150">
        <f t="shared" si="90"/>
        <v>0</v>
      </c>
      <c r="AA87" s="18">
        <f t="shared" si="96"/>
        <v>4</v>
      </c>
      <c r="AB87" s="18">
        <v>4</v>
      </c>
      <c r="AC87" s="48"/>
      <c r="AD87" s="18">
        <f t="shared" si="97"/>
        <v>3</v>
      </c>
      <c r="AE87" s="48">
        <v>3</v>
      </c>
      <c r="AF87" s="48"/>
      <c r="AG87" s="44">
        <f t="shared" si="98"/>
        <v>0</v>
      </c>
      <c r="AH87" s="147">
        <f t="shared" si="100"/>
        <v>0</v>
      </c>
      <c r="AI87" s="147">
        <f t="shared" si="101"/>
        <v>0</v>
      </c>
      <c r="AJ87" s="147">
        <f t="shared" si="102"/>
        <v>1</v>
      </c>
      <c r="AK87" s="147">
        <f t="shared" si="103"/>
        <v>1</v>
      </c>
      <c r="AL87" s="147">
        <f t="shared" si="104"/>
        <v>0</v>
      </c>
      <c r="AM87" s="157"/>
      <c r="AN87" s="99"/>
    </row>
    <row r="88" spans="1:40" s="102" customFormat="1" ht="35.1" customHeight="1">
      <c r="A88" s="166">
        <v>12</v>
      </c>
      <c r="B88" s="167" t="s">
        <v>436</v>
      </c>
      <c r="C88" s="18">
        <f t="shared" si="94"/>
        <v>14</v>
      </c>
      <c r="D88" s="18">
        <v>14</v>
      </c>
      <c r="E88" s="48"/>
      <c r="F88" s="18">
        <f t="shared" si="105"/>
        <v>0</v>
      </c>
      <c r="G88" s="48"/>
      <c r="H88" s="48"/>
      <c r="I88" s="149">
        <v>10</v>
      </c>
      <c r="J88" s="149">
        <v>10</v>
      </c>
      <c r="K88" s="149"/>
      <c r="L88" s="149"/>
      <c r="M88" s="149"/>
      <c r="N88" s="149"/>
      <c r="O88" s="18">
        <f t="shared" si="95"/>
        <v>14</v>
      </c>
      <c r="P88" s="18">
        <v>14</v>
      </c>
      <c r="Q88" s="48"/>
      <c r="R88" s="18">
        <f t="shared" si="106"/>
        <v>0</v>
      </c>
      <c r="S88" s="48"/>
      <c r="T88" s="48"/>
      <c r="U88" s="150">
        <f t="shared" si="85"/>
        <v>0</v>
      </c>
      <c r="V88" s="150">
        <f t="shared" si="86"/>
        <v>0</v>
      </c>
      <c r="W88" s="150">
        <f t="shared" si="87"/>
        <v>0</v>
      </c>
      <c r="X88" s="150">
        <f t="shared" si="88"/>
        <v>0</v>
      </c>
      <c r="Y88" s="150">
        <f t="shared" si="89"/>
        <v>0</v>
      </c>
      <c r="Z88" s="150">
        <f t="shared" si="90"/>
        <v>0</v>
      </c>
      <c r="AA88" s="18">
        <f t="shared" si="96"/>
        <v>14</v>
      </c>
      <c r="AB88" s="18">
        <v>14</v>
      </c>
      <c r="AC88" s="48"/>
      <c r="AD88" s="18">
        <f t="shared" si="97"/>
        <v>0</v>
      </c>
      <c r="AE88" s="48"/>
      <c r="AF88" s="48"/>
      <c r="AG88" s="44">
        <f t="shared" si="98"/>
        <v>4</v>
      </c>
      <c r="AH88" s="147">
        <f t="shared" si="100"/>
        <v>4</v>
      </c>
      <c r="AI88" s="147">
        <f t="shared" si="101"/>
        <v>0</v>
      </c>
      <c r="AJ88" s="147">
        <f t="shared" si="102"/>
        <v>0</v>
      </c>
      <c r="AK88" s="147">
        <f t="shared" si="103"/>
        <v>0</v>
      </c>
      <c r="AL88" s="147">
        <f t="shared" si="104"/>
        <v>0</v>
      </c>
      <c r="AM88" s="157"/>
      <c r="AN88" s="99"/>
    </row>
    <row r="89" spans="1:40" s="102" customFormat="1" ht="35.1" customHeight="1">
      <c r="A89" s="166">
        <v>13</v>
      </c>
      <c r="B89" s="167" t="s">
        <v>437</v>
      </c>
      <c r="C89" s="18">
        <f t="shared" si="94"/>
        <v>15</v>
      </c>
      <c r="D89" s="18">
        <v>15</v>
      </c>
      <c r="E89" s="48"/>
      <c r="F89" s="18">
        <f t="shared" si="105"/>
        <v>0</v>
      </c>
      <c r="G89" s="48"/>
      <c r="H89" s="48"/>
      <c r="I89" s="18">
        <f t="shared" si="99"/>
        <v>14</v>
      </c>
      <c r="J89" s="18">
        <v>14</v>
      </c>
      <c r="K89" s="18"/>
      <c r="L89" s="18"/>
      <c r="M89" s="48"/>
      <c r="N89" s="48"/>
      <c r="O89" s="18">
        <f t="shared" si="95"/>
        <v>15</v>
      </c>
      <c r="P89" s="18">
        <v>15</v>
      </c>
      <c r="Q89" s="48"/>
      <c r="R89" s="18">
        <f t="shared" si="106"/>
        <v>1</v>
      </c>
      <c r="S89" s="48">
        <v>1</v>
      </c>
      <c r="T89" s="48"/>
      <c r="U89" s="150">
        <f t="shared" si="85"/>
        <v>0</v>
      </c>
      <c r="V89" s="150">
        <f t="shared" si="86"/>
        <v>0</v>
      </c>
      <c r="W89" s="150">
        <f t="shared" si="87"/>
        <v>0</v>
      </c>
      <c r="X89" s="150">
        <f t="shared" si="88"/>
        <v>1</v>
      </c>
      <c r="Y89" s="150">
        <f t="shared" si="89"/>
        <v>1</v>
      </c>
      <c r="Z89" s="150">
        <f t="shared" si="90"/>
        <v>0</v>
      </c>
      <c r="AA89" s="18">
        <f t="shared" si="96"/>
        <v>15</v>
      </c>
      <c r="AB89" s="18">
        <v>15</v>
      </c>
      <c r="AC89" s="48"/>
      <c r="AD89" s="18">
        <f t="shared" si="97"/>
        <v>0</v>
      </c>
      <c r="AE89" s="48"/>
      <c r="AF89" s="48"/>
      <c r="AG89" s="44">
        <f t="shared" si="98"/>
        <v>1</v>
      </c>
      <c r="AH89" s="147">
        <f t="shared" si="100"/>
        <v>1</v>
      </c>
      <c r="AI89" s="147">
        <f t="shared" si="101"/>
        <v>0</v>
      </c>
      <c r="AJ89" s="147">
        <f t="shared" si="102"/>
        <v>0</v>
      </c>
      <c r="AK89" s="147">
        <f t="shared" si="103"/>
        <v>0</v>
      </c>
      <c r="AL89" s="147">
        <f t="shared" si="104"/>
        <v>0</v>
      </c>
      <c r="AM89" s="157"/>
      <c r="AN89" s="99"/>
    </row>
    <row r="90" spans="1:40" s="102" customFormat="1" ht="35.1" customHeight="1">
      <c r="A90" s="166">
        <v>14</v>
      </c>
      <c r="B90" s="167" t="s">
        <v>438</v>
      </c>
      <c r="C90" s="18">
        <f t="shared" si="94"/>
        <v>18</v>
      </c>
      <c r="D90" s="18">
        <v>17</v>
      </c>
      <c r="E90" s="48">
        <v>1</v>
      </c>
      <c r="F90" s="18">
        <f t="shared" si="105"/>
        <v>2</v>
      </c>
      <c r="G90" s="48">
        <v>2</v>
      </c>
      <c r="H90" s="48"/>
      <c r="I90" s="173">
        <f>J90+K90</f>
        <v>16</v>
      </c>
      <c r="J90" s="173">
        <v>15</v>
      </c>
      <c r="K90" s="173">
        <v>1</v>
      </c>
      <c r="L90" s="33"/>
      <c r="M90" s="33"/>
      <c r="N90" s="33"/>
      <c r="O90" s="18">
        <f t="shared" si="95"/>
        <v>18</v>
      </c>
      <c r="P90" s="18">
        <v>17</v>
      </c>
      <c r="Q90" s="48">
        <v>1</v>
      </c>
      <c r="R90" s="18">
        <f t="shared" si="106"/>
        <v>2</v>
      </c>
      <c r="S90" s="48">
        <v>2</v>
      </c>
      <c r="T90" s="48"/>
      <c r="U90" s="150">
        <f t="shared" si="85"/>
        <v>0</v>
      </c>
      <c r="V90" s="150">
        <f t="shared" si="86"/>
        <v>0</v>
      </c>
      <c r="W90" s="150">
        <f t="shared" si="87"/>
        <v>0</v>
      </c>
      <c r="X90" s="150">
        <f t="shared" si="88"/>
        <v>0</v>
      </c>
      <c r="Y90" s="150">
        <f t="shared" si="89"/>
        <v>0</v>
      </c>
      <c r="Z90" s="150">
        <f t="shared" si="90"/>
        <v>0</v>
      </c>
      <c r="AA90" s="18">
        <f t="shared" si="96"/>
        <v>18</v>
      </c>
      <c r="AB90" s="18">
        <v>17</v>
      </c>
      <c r="AC90" s="48">
        <v>1</v>
      </c>
      <c r="AD90" s="18">
        <f t="shared" si="97"/>
        <v>2</v>
      </c>
      <c r="AE90" s="48">
        <v>2</v>
      </c>
      <c r="AF90" s="48"/>
      <c r="AG90" s="44">
        <f t="shared" si="98"/>
        <v>2</v>
      </c>
      <c r="AH90" s="147">
        <f t="shared" si="100"/>
        <v>2</v>
      </c>
      <c r="AI90" s="147">
        <f t="shared" si="101"/>
        <v>0</v>
      </c>
      <c r="AJ90" s="147">
        <f t="shared" si="102"/>
        <v>2</v>
      </c>
      <c r="AK90" s="147">
        <f t="shared" si="103"/>
        <v>2</v>
      </c>
      <c r="AL90" s="147">
        <f t="shared" si="104"/>
        <v>0</v>
      </c>
      <c r="AM90" s="157"/>
      <c r="AN90" s="99"/>
    </row>
    <row r="91" spans="1:40" s="102" customFormat="1" ht="35.1" customHeight="1">
      <c r="A91" s="166">
        <v>15</v>
      </c>
      <c r="B91" s="167" t="s">
        <v>439</v>
      </c>
      <c r="C91" s="18">
        <f t="shared" si="94"/>
        <v>25</v>
      </c>
      <c r="D91" s="18">
        <v>25</v>
      </c>
      <c r="E91" s="48"/>
      <c r="F91" s="18">
        <f t="shared" si="105"/>
        <v>2</v>
      </c>
      <c r="G91" s="48">
        <v>2</v>
      </c>
      <c r="H91" s="48"/>
      <c r="I91" s="18">
        <f t="shared" si="99"/>
        <v>25</v>
      </c>
      <c r="J91" s="18">
        <v>25</v>
      </c>
      <c r="K91" s="18"/>
      <c r="L91" s="18">
        <v>2</v>
      </c>
      <c r="M91" s="48">
        <v>2</v>
      </c>
      <c r="N91" s="48"/>
      <c r="O91" s="18">
        <f t="shared" si="95"/>
        <v>25</v>
      </c>
      <c r="P91" s="18">
        <v>25</v>
      </c>
      <c r="Q91" s="48"/>
      <c r="R91" s="18">
        <f t="shared" si="106"/>
        <v>2</v>
      </c>
      <c r="S91" s="48">
        <v>2</v>
      </c>
      <c r="T91" s="48"/>
      <c r="U91" s="150">
        <f t="shared" si="85"/>
        <v>0</v>
      </c>
      <c r="V91" s="150">
        <f t="shared" si="86"/>
        <v>0</v>
      </c>
      <c r="W91" s="150">
        <f t="shared" si="87"/>
        <v>0</v>
      </c>
      <c r="X91" s="150">
        <f t="shared" si="88"/>
        <v>0</v>
      </c>
      <c r="Y91" s="150">
        <f t="shared" si="89"/>
        <v>0</v>
      </c>
      <c r="Z91" s="150">
        <f t="shared" si="90"/>
        <v>0</v>
      </c>
      <c r="AA91" s="18">
        <f t="shared" si="96"/>
        <v>26</v>
      </c>
      <c r="AB91" s="18">
        <v>26</v>
      </c>
      <c r="AC91" s="48"/>
      <c r="AD91" s="18">
        <f t="shared" si="97"/>
        <v>2</v>
      </c>
      <c r="AE91" s="48">
        <v>2</v>
      </c>
      <c r="AF91" s="48"/>
      <c r="AG91" s="44">
        <f t="shared" si="98"/>
        <v>1</v>
      </c>
      <c r="AH91" s="147">
        <f t="shared" si="100"/>
        <v>1</v>
      </c>
      <c r="AI91" s="147">
        <f t="shared" si="101"/>
        <v>0</v>
      </c>
      <c r="AJ91" s="147">
        <f t="shared" si="102"/>
        <v>0</v>
      </c>
      <c r="AK91" s="147">
        <f t="shared" si="103"/>
        <v>0</v>
      </c>
      <c r="AL91" s="147">
        <f t="shared" si="104"/>
        <v>0</v>
      </c>
      <c r="AM91" s="157"/>
      <c r="AN91" s="99"/>
    </row>
    <row r="92" spans="1:40" s="102" customFormat="1" ht="35.1" customHeight="1">
      <c r="A92" s="166">
        <v>16</v>
      </c>
      <c r="B92" s="167" t="s">
        <v>440</v>
      </c>
      <c r="C92" s="18">
        <f t="shared" si="94"/>
        <v>20</v>
      </c>
      <c r="D92" s="18">
        <v>20</v>
      </c>
      <c r="E92" s="48"/>
      <c r="F92" s="18">
        <f t="shared" si="105"/>
        <v>2</v>
      </c>
      <c r="G92" s="48">
        <v>2</v>
      </c>
      <c r="H92" s="48"/>
      <c r="I92" s="47">
        <f>J92+K92</f>
        <v>20</v>
      </c>
      <c r="J92" s="47">
        <v>20</v>
      </c>
      <c r="K92" s="47">
        <v>0</v>
      </c>
      <c r="L92" s="47">
        <v>0</v>
      </c>
      <c r="M92" s="47">
        <v>0</v>
      </c>
      <c r="N92" s="47">
        <v>0</v>
      </c>
      <c r="O92" s="18">
        <f t="shared" si="95"/>
        <v>20</v>
      </c>
      <c r="P92" s="18">
        <v>20</v>
      </c>
      <c r="Q92" s="48"/>
      <c r="R92" s="18">
        <f t="shared" si="106"/>
        <v>2</v>
      </c>
      <c r="S92" s="48">
        <v>2</v>
      </c>
      <c r="T92" s="48"/>
      <c r="U92" s="150">
        <f t="shared" si="85"/>
        <v>0</v>
      </c>
      <c r="V92" s="150">
        <f t="shared" si="86"/>
        <v>0</v>
      </c>
      <c r="W92" s="150">
        <f t="shared" si="87"/>
        <v>0</v>
      </c>
      <c r="X92" s="150">
        <f t="shared" si="88"/>
        <v>0</v>
      </c>
      <c r="Y92" s="150">
        <f t="shared" si="89"/>
        <v>0</v>
      </c>
      <c r="Z92" s="150">
        <f t="shared" si="90"/>
        <v>0</v>
      </c>
      <c r="AA92" s="18">
        <f t="shared" si="96"/>
        <v>20</v>
      </c>
      <c r="AB92" s="18">
        <v>20</v>
      </c>
      <c r="AC92" s="48"/>
      <c r="AD92" s="18">
        <f t="shared" si="97"/>
        <v>2</v>
      </c>
      <c r="AE92" s="48">
        <v>2</v>
      </c>
      <c r="AF92" s="48"/>
      <c r="AG92" s="44">
        <f t="shared" si="98"/>
        <v>0</v>
      </c>
      <c r="AH92" s="147">
        <f t="shared" si="100"/>
        <v>0</v>
      </c>
      <c r="AI92" s="147">
        <f t="shared" si="101"/>
        <v>0</v>
      </c>
      <c r="AJ92" s="147">
        <f t="shared" si="102"/>
        <v>2</v>
      </c>
      <c r="AK92" s="147">
        <f t="shared" si="103"/>
        <v>2</v>
      </c>
      <c r="AL92" s="147">
        <f t="shared" si="104"/>
        <v>0</v>
      </c>
      <c r="AM92" s="157"/>
      <c r="AN92" s="99"/>
    </row>
    <row r="93" spans="1:40" s="102" customFormat="1" ht="35.1" customHeight="1">
      <c r="A93" s="166">
        <v>17</v>
      </c>
      <c r="B93" s="167" t="s">
        <v>441</v>
      </c>
      <c r="C93" s="18">
        <f t="shared" si="94"/>
        <v>16</v>
      </c>
      <c r="D93" s="18">
        <v>16</v>
      </c>
      <c r="E93" s="48"/>
      <c r="F93" s="18">
        <f t="shared" si="105"/>
        <v>1</v>
      </c>
      <c r="G93" s="48">
        <v>1</v>
      </c>
      <c r="H93" s="48"/>
      <c r="I93" s="144">
        <f>+J93+K93</f>
        <v>10</v>
      </c>
      <c r="J93" s="144">
        <v>10</v>
      </c>
      <c r="K93" s="144"/>
      <c r="L93" s="144"/>
      <c r="M93" s="144"/>
      <c r="N93" s="144"/>
      <c r="O93" s="18">
        <f t="shared" si="95"/>
        <v>16</v>
      </c>
      <c r="P93" s="18">
        <v>16</v>
      </c>
      <c r="Q93" s="48"/>
      <c r="R93" s="18">
        <f t="shared" si="106"/>
        <v>1</v>
      </c>
      <c r="S93" s="48">
        <v>1</v>
      </c>
      <c r="T93" s="48"/>
      <c r="U93" s="150">
        <f t="shared" si="85"/>
        <v>0</v>
      </c>
      <c r="V93" s="150">
        <f t="shared" si="86"/>
        <v>0</v>
      </c>
      <c r="W93" s="150">
        <f t="shared" si="87"/>
        <v>0</v>
      </c>
      <c r="X93" s="150">
        <f t="shared" si="88"/>
        <v>0</v>
      </c>
      <c r="Y93" s="150">
        <f t="shared" si="89"/>
        <v>0</v>
      </c>
      <c r="Z93" s="150">
        <f t="shared" si="90"/>
        <v>0</v>
      </c>
      <c r="AA93" s="18">
        <f t="shared" si="96"/>
        <v>16</v>
      </c>
      <c r="AB93" s="18">
        <v>16</v>
      </c>
      <c r="AC93" s="48"/>
      <c r="AD93" s="18">
        <f t="shared" si="97"/>
        <v>1</v>
      </c>
      <c r="AE93" s="48">
        <v>1</v>
      </c>
      <c r="AF93" s="48"/>
      <c r="AG93" s="44">
        <f t="shared" si="98"/>
        <v>6</v>
      </c>
      <c r="AH93" s="147">
        <f t="shared" si="100"/>
        <v>6</v>
      </c>
      <c r="AI93" s="147">
        <f t="shared" si="101"/>
        <v>0</v>
      </c>
      <c r="AJ93" s="147">
        <f t="shared" si="102"/>
        <v>1</v>
      </c>
      <c r="AK93" s="147">
        <f t="shared" si="103"/>
        <v>1</v>
      </c>
      <c r="AL93" s="147">
        <f t="shared" si="104"/>
        <v>0</v>
      </c>
      <c r="AM93" s="157"/>
      <c r="AN93" s="99"/>
    </row>
    <row r="94" spans="1:40" s="102" customFormat="1" ht="35.1" customHeight="1">
      <c r="A94" s="166">
        <v>18</v>
      </c>
      <c r="B94" s="167" t="s">
        <v>442</v>
      </c>
      <c r="C94" s="18">
        <f t="shared" si="94"/>
        <v>19</v>
      </c>
      <c r="D94" s="18">
        <v>17</v>
      </c>
      <c r="E94" s="48">
        <v>2</v>
      </c>
      <c r="F94" s="18"/>
      <c r="G94" s="48"/>
      <c r="H94" s="48"/>
      <c r="I94" s="18">
        <f>J94+K94</f>
        <v>15</v>
      </c>
      <c r="J94" s="18">
        <v>13</v>
      </c>
      <c r="K94" s="18">
        <v>2</v>
      </c>
      <c r="L94" s="18"/>
      <c r="M94" s="18"/>
      <c r="N94" s="18"/>
      <c r="O94" s="18">
        <f t="shared" si="95"/>
        <v>18</v>
      </c>
      <c r="P94" s="18">
        <v>16</v>
      </c>
      <c r="Q94" s="48">
        <v>2</v>
      </c>
      <c r="R94" s="18">
        <f t="shared" si="106"/>
        <v>0</v>
      </c>
      <c r="S94" s="48">
        <v>0</v>
      </c>
      <c r="T94" s="48"/>
      <c r="U94" s="150">
        <f t="shared" si="85"/>
        <v>-1</v>
      </c>
      <c r="V94" s="150">
        <f t="shared" si="86"/>
        <v>-1</v>
      </c>
      <c r="W94" s="150">
        <f t="shared" si="87"/>
        <v>0</v>
      </c>
      <c r="X94" s="150">
        <f t="shared" si="88"/>
        <v>0</v>
      </c>
      <c r="Y94" s="150">
        <f t="shared" si="89"/>
        <v>0</v>
      </c>
      <c r="Z94" s="150">
        <f t="shared" si="90"/>
        <v>0</v>
      </c>
      <c r="AA94" s="18">
        <f t="shared" si="96"/>
        <v>19</v>
      </c>
      <c r="AB94" s="18">
        <v>17</v>
      </c>
      <c r="AC94" s="48">
        <v>2</v>
      </c>
      <c r="AD94" s="18">
        <f t="shared" si="97"/>
        <v>0</v>
      </c>
      <c r="AE94" s="48">
        <v>0</v>
      </c>
      <c r="AF94" s="48"/>
      <c r="AG94" s="44">
        <f t="shared" si="98"/>
        <v>4</v>
      </c>
      <c r="AH94" s="147">
        <f t="shared" si="100"/>
        <v>4</v>
      </c>
      <c r="AI94" s="147">
        <f t="shared" si="101"/>
        <v>0</v>
      </c>
      <c r="AJ94" s="147">
        <f t="shared" si="102"/>
        <v>0</v>
      </c>
      <c r="AK94" s="147">
        <f t="shared" si="103"/>
        <v>0</v>
      </c>
      <c r="AL94" s="147">
        <f t="shared" si="104"/>
        <v>0</v>
      </c>
      <c r="AM94" s="157"/>
      <c r="AN94" s="99"/>
    </row>
    <row r="95" spans="1:40" s="102" customFormat="1" ht="35.1" customHeight="1">
      <c r="A95" s="166">
        <v>19</v>
      </c>
      <c r="B95" s="167" t="s">
        <v>443</v>
      </c>
      <c r="C95" s="18">
        <f t="shared" si="94"/>
        <v>19</v>
      </c>
      <c r="D95" s="18">
        <v>19</v>
      </c>
      <c r="E95" s="48"/>
      <c r="F95" s="18">
        <f t="shared" si="105"/>
        <v>1</v>
      </c>
      <c r="G95" s="48">
        <v>1</v>
      </c>
      <c r="H95" s="48"/>
      <c r="I95" s="18">
        <f t="shared" si="99"/>
        <v>18</v>
      </c>
      <c r="J95" s="18">
        <v>18</v>
      </c>
      <c r="K95" s="18"/>
      <c r="L95" s="18"/>
      <c r="M95" s="48"/>
      <c r="N95" s="48"/>
      <c r="O95" s="18">
        <f t="shared" si="95"/>
        <v>19</v>
      </c>
      <c r="P95" s="18">
        <v>19</v>
      </c>
      <c r="Q95" s="48"/>
      <c r="R95" s="18">
        <f t="shared" si="106"/>
        <v>1</v>
      </c>
      <c r="S95" s="48">
        <v>1</v>
      </c>
      <c r="T95" s="48"/>
      <c r="U95" s="150">
        <f t="shared" si="85"/>
        <v>0</v>
      </c>
      <c r="V95" s="150">
        <f t="shared" si="86"/>
        <v>0</v>
      </c>
      <c r="W95" s="150">
        <f t="shared" si="87"/>
        <v>0</v>
      </c>
      <c r="X95" s="150">
        <f t="shared" si="88"/>
        <v>0</v>
      </c>
      <c r="Y95" s="150">
        <f t="shared" si="89"/>
        <v>0</v>
      </c>
      <c r="Z95" s="150">
        <f t="shared" si="90"/>
        <v>0</v>
      </c>
      <c r="AA95" s="18">
        <f t="shared" si="96"/>
        <v>19</v>
      </c>
      <c r="AB95" s="18">
        <v>19</v>
      </c>
      <c r="AC95" s="48"/>
      <c r="AD95" s="18">
        <f t="shared" si="97"/>
        <v>1</v>
      </c>
      <c r="AE95" s="48">
        <v>1</v>
      </c>
      <c r="AF95" s="48"/>
      <c r="AG95" s="44">
        <f t="shared" si="98"/>
        <v>1</v>
      </c>
      <c r="AH95" s="147">
        <f t="shared" si="100"/>
        <v>1</v>
      </c>
      <c r="AI95" s="147">
        <f t="shared" si="101"/>
        <v>0</v>
      </c>
      <c r="AJ95" s="147">
        <f t="shared" si="102"/>
        <v>1</v>
      </c>
      <c r="AK95" s="147">
        <f t="shared" si="103"/>
        <v>1</v>
      </c>
      <c r="AL95" s="147">
        <f t="shared" si="104"/>
        <v>0</v>
      </c>
      <c r="AM95" s="157"/>
      <c r="AN95" s="99"/>
    </row>
    <row r="96" spans="1:40" s="102" customFormat="1" ht="35.1" customHeight="1">
      <c r="A96" s="166">
        <v>20</v>
      </c>
      <c r="B96" s="167" t="s">
        <v>444</v>
      </c>
      <c r="C96" s="18">
        <f t="shared" si="94"/>
        <v>23</v>
      </c>
      <c r="D96" s="18">
        <v>21</v>
      </c>
      <c r="E96" s="48">
        <v>2</v>
      </c>
      <c r="F96" s="18"/>
      <c r="G96" s="48"/>
      <c r="H96" s="48"/>
      <c r="I96" s="174">
        <f>J96+K96</f>
        <v>21</v>
      </c>
      <c r="J96" s="145">
        <v>20</v>
      </c>
      <c r="K96" s="145">
        <v>1</v>
      </c>
      <c r="L96" s="174"/>
      <c r="M96" s="145"/>
      <c r="N96" s="145"/>
      <c r="O96" s="18">
        <f t="shared" si="95"/>
        <v>23</v>
      </c>
      <c r="P96" s="18">
        <v>21</v>
      </c>
      <c r="Q96" s="48">
        <v>2</v>
      </c>
      <c r="R96" s="18">
        <f t="shared" si="106"/>
        <v>0</v>
      </c>
      <c r="S96" s="48"/>
      <c r="T96" s="48"/>
      <c r="U96" s="150">
        <f t="shared" si="85"/>
        <v>0</v>
      </c>
      <c r="V96" s="150">
        <f t="shared" si="86"/>
        <v>0</v>
      </c>
      <c r="W96" s="150">
        <f t="shared" si="87"/>
        <v>0</v>
      </c>
      <c r="X96" s="150">
        <f t="shared" si="88"/>
        <v>0</v>
      </c>
      <c r="Y96" s="150">
        <f t="shared" si="89"/>
        <v>0</v>
      </c>
      <c r="Z96" s="150">
        <f t="shared" si="90"/>
        <v>0</v>
      </c>
      <c r="AA96" s="18">
        <f t="shared" si="96"/>
        <v>23</v>
      </c>
      <c r="AB96" s="18">
        <v>21</v>
      </c>
      <c r="AC96" s="48">
        <v>2</v>
      </c>
      <c r="AD96" s="18">
        <f t="shared" si="97"/>
        <v>0</v>
      </c>
      <c r="AE96" s="48"/>
      <c r="AF96" s="48"/>
      <c r="AG96" s="44">
        <f t="shared" si="98"/>
        <v>2</v>
      </c>
      <c r="AH96" s="147">
        <f t="shared" si="100"/>
        <v>1</v>
      </c>
      <c r="AI96" s="147">
        <f t="shared" si="101"/>
        <v>1</v>
      </c>
      <c r="AJ96" s="147">
        <f t="shared" si="102"/>
        <v>0</v>
      </c>
      <c r="AK96" s="147">
        <f t="shared" si="103"/>
        <v>0</v>
      </c>
      <c r="AL96" s="147">
        <f t="shared" si="104"/>
        <v>0</v>
      </c>
      <c r="AM96" s="157"/>
      <c r="AN96" s="99"/>
    </row>
    <row r="97" spans="1:40" s="102" customFormat="1" ht="35.1" customHeight="1">
      <c r="A97" s="166">
        <v>21</v>
      </c>
      <c r="B97" s="167" t="s">
        <v>445</v>
      </c>
      <c r="C97" s="18">
        <f t="shared" si="94"/>
        <v>20</v>
      </c>
      <c r="D97" s="18">
        <v>20</v>
      </c>
      <c r="E97" s="48"/>
      <c r="F97" s="18">
        <f t="shared" si="105"/>
        <v>1</v>
      </c>
      <c r="G97" s="48">
        <v>1</v>
      </c>
      <c r="H97" s="48"/>
      <c r="I97" s="18">
        <v>17</v>
      </c>
      <c r="J97" s="18">
        <v>17</v>
      </c>
      <c r="K97" s="18"/>
      <c r="L97" s="18"/>
      <c r="M97" s="18"/>
      <c r="N97" s="18"/>
      <c r="O97" s="18">
        <f t="shared" si="95"/>
        <v>20</v>
      </c>
      <c r="P97" s="18">
        <v>20</v>
      </c>
      <c r="Q97" s="48"/>
      <c r="R97" s="18">
        <f t="shared" si="106"/>
        <v>1</v>
      </c>
      <c r="S97" s="48">
        <v>1</v>
      </c>
      <c r="T97" s="48"/>
      <c r="U97" s="150">
        <f t="shared" si="85"/>
        <v>0</v>
      </c>
      <c r="V97" s="150">
        <f t="shared" si="86"/>
        <v>0</v>
      </c>
      <c r="W97" s="150">
        <f t="shared" si="87"/>
        <v>0</v>
      </c>
      <c r="X97" s="150">
        <f t="shared" si="88"/>
        <v>0</v>
      </c>
      <c r="Y97" s="150">
        <f t="shared" si="89"/>
        <v>0</v>
      </c>
      <c r="Z97" s="150">
        <f t="shared" si="90"/>
        <v>0</v>
      </c>
      <c r="AA97" s="18">
        <f t="shared" si="96"/>
        <v>20</v>
      </c>
      <c r="AB97" s="18">
        <v>20</v>
      </c>
      <c r="AC97" s="48"/>
      <c r="AD97" s="18">
        <f t="shared" si="97"/>
        <v>0</v>
      </c>
      <c r="AE97" s="48"/>
      <c r="AF97" s="48"/>
      <c r="AG97" s="44">
        <f t="shared" si="98"/>
        <v>3</v>
      </c>
      <c r="AH97" s="147">
        <f t="shared" si="100"/>
        <v>3</v>
      </c>
      <c r="AI97" s="147">
        <f t="shared" si="101"/>
        <v>0</v>
      </c>
      <c r="AJ97" s="147">
        <f t="shared" si="102"/>
        <v>0</v>
      </c>
      <c r="AK97" s="147">
        <f t="shared" si="103"/>
        <v>0</v>
      </c>
      <c r="AL97" s="147">
        <f t="shared" si="104"/>
        <v>0</v>
      </c>
      <c r="AM97" s="157"/>
      <c r="AN97" s="99"/>
    </row>
    <row r="98" spans="1:40" s="102" customFormat="1" ht="35.1" customHeight="1">
      <c r="A98" s="166">
        <v>22</v>
      </c>
      <c r="B98" s="167" t="s">
        <v>446</v>
      </c>
      <c r="C98" s="18">
        <f t="shared" si="94"/>
        <v>18</v>
      </c>
      <c r="D98" s="18">
        <v>18</v>
      </c>
      <c r="E98" s="48"/>
      <c r="F98" s="18"/>
      <c r="G98" s="48"/>
      <c r="H98" s="48"/>
      <c r="I98" s="18">
        <f>J98+K98</f>
        <v>18</v>
      </c>
      <c r="J98" s="18">
        <v>18</v>
      </c>
      <c r="K98" s="18"/>
      <c r="L98" s="18"/>
      <c r="M98" s="18"/>
      <c r="N98" s="18"/>
      <c r="O98" s="18">
        <f t="shared" si="95"/>
        <v>19</v>
      </c>
      <c r="P98" s="18">
        <v>19</v>
      </c>
      <c r="Q98" s="48"/>
      <c r="R98" s="18"/>
      <c r="S98" s="48"/>
      <c r="T98" s="48"/>
      <c r="U98" s="150">
        <f t="shared" si="85"/>
        <v>1</v>
      </c>
      <c r="V98" s="150">
        <f t="shared" si="86"/>
        <v>1</v>
      </c>
      <c r="W98" s="150">
        <f t="shared" si="87"/>
        <v>0</v>
      </c>
      <c r="X98" s="150">
        <f t="shared" si="88"/>
        <v>0</v>
      </c>
      <c r="Y98" s="150">
        <f t="shared" si="89"/>
        <v>0</v>
      </c>
      <c r="Z98" s="150">
        <f t="shared" si="90"/>
        <v>0</v>
      </c>
      <c r="AA98" s="18">
        <f t="shared" si="96"/>
        <v>18</v>
      </c>
      <c r="AB98" s="18">
        <v>18</v>
      </c>
      <c r="AC98" s="48"/>
      <c r="AD98" s="18">
        <f t="shared" si="97"/>
        <v>0</v>
      </c>
      <c r="AE98" s="48"/>
      <c r="AF98" s="48"/>
      <c r="AG98" s="44">
        <f t="shared" si="98"/>
        <v>0</v>
      </c>
      <c r="AH98" s="147">
        <f t="shared" si="100"/>
        <v>0</v>
      </c>
      <c r="AI98" s="147">
        <f t="shared" si="101"/>
        <v>0</v>
      </c>
      <c r="AJ98" s="147">
        <f t="shared" si="102"/>
        <v>0</v>
      </c>
      <c r="AK98" s="147">
        <f t="shared" si="103"/>
        <v>0</v>
      </c>
      <c r="AL98" s="147">
        <f t="shared" si="104"/>
        <v>0</v>
      </c>
      <c r="AM98" s="157"/>
      <c r="AN98" s="99"/>
    </row>
    <row r="99" spans="1:40" s="102" customFormat="1" ht="35.1" customHeight="1">
      <c r="A99" s="166">
        <v>23</v>
      </c>
      <c r="B99" s="167" t="s">
        <v>447</v>
      </c>
      <c r="C99" s="18">
        <f t="shared" si="94"/>
        <v>19</v>
      </c>
      <c r="D99" s="18">
        <v>19</v>
      </c>
      <c r="E99" s="48"/>
      <c r="F99" s="18">
        <f t="shared" si="105"/>
        <v>2</v>
      </c>
      <c r="G99" s="48">
        <v>2</v>
      </c>
      <c r="H99" s="48"/>
      <c r="I99" s="18">
        <f t="shared" si="99"/>
        <v>18</v>
      </c>
      <c r="J99" s="18">
        <v>18</v>
      </c>
      <c r="K99" s="18"/>
      <c r="L99" s="18">
        <v>2</v>
      </c>
      <c r="M99" s="48">
        <v>2</v>
      </c>
      <c r="N99" s="48"/>
      <c r="O99" s="18">
        <f t="shared" si="95"/>
        <v>19</v>
      </c>
      <c r="P99" s="18">
        <v>19</v>
      </c>
      <c r="Q99" s="48"/>
      <c r="R99" s="18">
        <f t="shared" si="106"/>
        <v>2</v>
      </c>
      <c r="S99" s="48">
        <v>2</v>
      </c>
      <c r="T99" s="48"/>
      <c r="U99" s="150">
        <f t="shared" si="85"/>
        <v>0</v>
      </c>
      <c r="V99" s="150">
        <f t="shared" si="86"/>
        <v>0</v>
      </c>
      <c r="W99" s="150">
        <f t="shared" si="87"/>
        <v>0</v>
      </c>
      <c r="X99" s="150">
        <f t="shared" si="88"/>
        <v>0</v>
      </c>
      <c r="Y99" s="150">
        <f t="shared" si="89"/>
        <v>0</v>
      </c>
      <c r="Z99" s="150">
        <f t="shared" si="90"/>
        <v>0</v>
      </c>
      <c r="AA99" s="18">
        <f t="shared" si="96"/>
        <v>19</v>
      </c>
      <c r="AB99" s="18">
        <v>19</v>
      </c>
      <c r="AC99" s="48"/>
      <c r="AD99" s="18">
        <f t="shared" si="97"/>
        <v>2</v>
      </c>
      <c r="AE99" s="48">
        <v>2</v>
      </c>
      <c r="AF99" s="48"/>
      <c r="AG99" s="44">
        <f t="shared" si="98"/>
        <v>1</v>
      </c>
      <c r="AH99" s="147">
        <f t="shared" si="100"/>
        <v>1</v>
      </c>
      <c r="AI99" s="147">
        <f t="shared" si="101"/>
        <v>0</v>
      </c>
      <c r="AJ99" s="147">
        <f t="shared" si="102"/>
        <v>0</v>
      </c>
      <c r="AK99" s="147">
        <f t="shared" si="103"/>
        <v>0</v>
      </c>
      <c r="AL99" s="147">
        <f t="shared" si="104"/>
        <v>0</v>
      </c>
      <c r="AM99" s="157"/>
      <c r="AN99" s="99"/>
    </row>
    <row r="100" spans="1:40" s="102" customFormat="1" ht="35.1" customHeight="1">
      <c r="A100" s="166">
        <v>24</v>
      </c>
      <c r="B100" s="167" t="s">
        <v>448</v>
      </c>
      <c r="C100" s="18">
        <f t="shared" si="94"/>
        <v>21</v>
      </c>
      <c r="D100" s="18">
        <v>21</v>
      </c>
      <c r="E100" s="48"/>
      <c r="F100" s="18">
        <f t="shared" si="105"/>
        <v>1</v>
      </c>
      <c r="G100" s="48">
        <v>1</v>
      </c>
      <c r="H100" s="48"/>
      <c r="I100" s="136">
        <f>J100+K100</f>
        <v>21</v>
      </c>
      <c r="J100" s="136">
        <v>21</v>
      </c>
      <c r="K100" s="136"/>
      <c r="L100" s="136">
        <f>M100+N100</f>
        <v>1</v>
      </c>
      <c r="M100" s="136">
        <v>1</v>
      </c>
      <c r="N100" s="136"/>
      <c r="O100" s="18">
        <f t="shared" si="95"/>
        <v>21</v>
      </c>
      <c r="P100" s="18">
        <v>21</v>
      </c>
      <c r="Q100" s="48"/>
      <c r="R100" s="18">
        <f t="shared" si="106"/>
        <v>1</v>
      </c>
      <c r="S100" s="48">
        <v>1</v>
      </c>
      <c r="T100" s="48"/>
      <c r="U100" s="150">
        <f t="shared" si="85"/>
        <v>0</v>
      </c>
      <c r="V100" s="150">
        <f t="shared" si="86"/>
        <v>0</v>
      </c>
      <c r="W100" s="150">
        <f t="shared" si="87"/>
        <v>0</v>
      </c>
      <c r="X100" s="150">
        <f t="shared" si="88"/>
        <v>0</v>
      </c>
      <c r="Y100" s="150">
        <f t="shared" si="89"/>
        <v>0</v>
      </c>
      <c r="Z100" s="150">
        <f t="shared" si="90"/>
        <v>0</v>
      </c>
      <c r="AA100" s="18">
        <f t="shared" si="96"/>
        <v>21</v>
      </c>
      <c r="AB100" s="18">
        <v>21</v>
      </c>
      <c r="AC100" s="48"/>
      <c r="AD100" s="18">
        <f t="shared" si="97"/>
        <v>1</v>
      </c>
      <c r="AE100" s="48">
        <v>1</v>
      </c>
      <c r="AF100" s="48"/>
      <c r="AG100" s="44">
        <f t="shared" si="98"/>
        <v>0</v>
      </c>
      <c r="AH100" s="147">
        <f t="shared" si="100"/>
        <v>0</v>
      </c>
      <c r="AI100" s="147">
        <f t="shared" si="101"/>
        <v>0</v>
      </c>
      <c r="AJ100" s="147">
        <f t="shared" si="102"/>
        <v>0</v>
      </c>
      <c r="AK100" s="147">
        <f t="shared" si="103"/>
        <v>0</v>
      </c>
      <c r="AL100" s="147">
        <f t="shared" si="104"/>
        <v>0</v>
      </c>
      <c r="AM100" s="157"/>
      <c r="AN100" s="99"/>
    </row>
    <row r="101" spans="1:40" s="102" customFormat="1" ht="31.5" customHeight="1">
      <c r="A101" s="395" t="s">
        <v>449</v>
      </c>
      <c r="B101" s="168" t="s">
        <v>450</v>
      </c>
      <c r="C101" s="17">
        <f t="shared" ref="C101:H101" si="107">SUM(C102:C103)</f>
        <v>97</v>
      </c>
      <c r="D101" s="17">
        <f t="shared" si="107"/>
        <v>93</v>
      </c>
      <c r="E101" s="17">
        <f t="shared" si="107"/>
        <v>4</v>
      </c>
      <c r="F101" s="17">
        <f t="shared" si="107"/>
        <v>28</v>
      </c>
      <c r="G101" s="17">
        <f t="shared" si="107"/>
        <v>28</v>
      </c>
      <c r="H101" s="17">
        <f t="shared" si="107"/>
        <v>0</v>
      </c>
      <c r="I101" s="17">
        <f t="shared" ref="I101:T101" si="108">SUM(I102:I103)</f>
        <v>95</v>
      </c>
      <c r="J101" s="17">
        <f t="shared" si="108"/>
        <v>91</v>
      </c>
      <c r="K101" s="17">
        <f t="shared" si="108"/>
        <v>4</v>
      </c>
      <c r="L101" s="17">
        <f t="shared" si="108"/>
        <v>26</v>
      </c>
      <c r="M101" s="17">
        <f t="shared" si="108"/>
        <v>26</v>
      </c>
      <c r="N101" s="17">
        <f t="shared" si="108"/>
        <v>0</v>
      </c>
      <c r="O101" s="17">
        <f t="shared" si="108"/>
        <v>90</v>
      </c>
      <c r="P101" s="17">
        <f t="shared" si="108"/>
        <v>86</v>
      </c>
      <c r="Q101" s="17">
        <f t="shared" si="108"/>
        <v>4</v>
      </c>
      <c r="R101" s="17">
        <f t="shared" si="108"/>
        <v>38</v>
      </c>
      <c r="S101" s="17">
        <f t="shared" si="108"/>
        <v>38</v>
      </c>
      <c r="T101" s="17">
        <f t="shared" si="108"/>
        <v>0</v>
      </c>
      <c r="U101" s="150">
        <f t="shared" si="85"/>
        <v>-7</v>
      </c>
      <c r="V101" s="150">
        <f t="shared" si="86"/>
        <v>-7</v>
      </c>
      <c r="W101" s="150">
        <f t="shared" si="87"/>
        <v>0</v>
      </c>
      <c r="X101" s="150">
        <f t="shared" si="88"/>
        <v>10</v>
      </c>
      <c r="Y101" s="150">
        <f t="shared" si="89"/>
        <v>10</v>
      </c>
      <c r="Z101" s="150">
        <f t="shared" si="90"/>
        <v>0</v>
      </c>
      <c r="AA101" s="17">
        <f t="shared" ref="AA101:AF101" si="109">SUM(AA102:AA103)</f>
        <v>97</v>
      </c>
      <c r="AB101" s="17">
        <f t="shared" si="109"/>
        <v>93</v>
      </c>
      <c r="AC101" s="17">
        <f t="shared" si="109"/>
        <v>4</v>
      </c>
      <c r="AD101" s="17">
        <f t="shared" si="109"/>
        <v>18</v>
      </c>
      <c r="AE101" s="17">
        <f t="shared" si="109"/>
        <v>18</v>
      </c>
      <c r="AF101" s="17">
        <f t="shared" si="109"/>
        <v>0</v>
      </c>
      <c r="AG101" s="155">
        <f t="shared" si="98"/>
        <v>2</v>
      </c>
      <c r="AH101" s="156">
        <f t="shared" si="100"/>
        <v>2</v>
      </c>
      <c r="AI101" s="156">
        <f t="shared" si="101"/>
        <v>0</v>
      </c>
      <c r="AJ101" s="156">
        <f t="shared" si="102"/>
        <v>-8</v>
      </c>
      <c r="AK101" s="156">
        <f t="shared" si="103"/>
        <v>-8</v>
      </c>
      <c r="AL101" s="156">
        <f t="shared" si="104"/>
        <v>0</v>
      </c>
      <c r="AM101" s="157"/>
      <c r="AN101" s="99"/>
    </row>
    <row r="102" spans="1:40" s="102" customFormat="1" ht="24.95" customHeight="1">
      <c r="A102" s="166">
        <v>1</v>
      </c>
      <c r="B102" s="167" t="s">
        <v>451</v>
      </c>
      <c r="C102" s="18">
        <f t="shared" ref="C102:C117" si="110">SUM(D102:E102)</f>
        <v>88</v>
      </c>
      <c r="D102" s="18">
        <v>85</v>
      </c>
      <c r="E102" s="48">
        <v>3</v>
      </c>
      <c r="F102" s="18">
        <v>28</v>
      </c>
      <c r="G102" s="48">
        <v>28</v>
      </c>
      <c r="H102" s="48"/>
      <c r="I102" s="18">
        <f>SUM(J102:K102)</f>
        <v>86</v>
      </c>
      <c r="J102" s="18">
        <v>83</v>
      </c>
      <c r="K102" s="18">
        <v>3</v>
      </c>
      <c r="L102" s="18">
        <v>26</v>
      </c>
      <c r="M102" s="48">
        <v>26</v>
      </c>
      <c r="N102" s="48"/>
      <c r="O102" s="18">
        <v>81</v>
      </c>
      <c r="P102" s="18">
        <v>78</v>
      </c>
      <c r="Q102" s="48">
        <v>3</v>
      </c>
      <c r="R102" s="18">
        <v>38</v>
      </c>
      <c r="S102" s="48">
        <v>38</v>
      </c>
      <c r="T102" s="48"/>
      <c r="U102" s="150">
        <f t="shared" si="85"/>
        <v>-7</v>
      </c>
      <c r="V102" s="150">
        <f t="shared" si="86"/>
        <v>-7</v>
      </c>
      <c r="W102" s="150">
        <f t="shared" si="87"/>
        <v>0</v>
      </c>
      <c r="X102" s="150">
        <f t="shared" si="88"/>
        <v>10</v>
      </c>
      <c r="Y102" s="150">
        <f t="shared" si="89"/>
        <v>10</v>
      </c>
      <c r="Z102" s="150">
        <f t="shared" si="90"/>
        <v>0</v>
      </c>
      <c r="AA102" s="18">
        <f>SUM(AB102:AC102)</f>
        <v>88</v>
      </c>
      <c r="AB102" s="18">
        <v>85</v>
      </c>
      <c r="AC102" s="48">
        <v>3</v>
      </c>
      <c r="AD102" s="18">
        <v>18</v>
      </c>
      <c r="AE102" s="48">
        <v>18</v>
      </c>
      <c r="AF102" s="48"/>
      <c r="AG102" s="44">
        <f t="shared" si="98"/>
        <v>2</v>
      </c>
      <c r="AH102" s="147">
        <f t="shared" si="100"/>
        <v>2</v>
      </c>
      <c r="AI102" s="147">
        <f t="shared" si="101"/>
        <v>0</v>
      </c>
      <c r="AJ102" s="147">
        <f t="shared" si="102"/>
        <v>-8</v>
      </c>
      <c r="AK102" s="147">
        <f t="shared" si="103"/>
        <v>-8</v>
      </c>
      <c r="AL102" s="147">
        <f t="shared" si="104"/>
        <v>0</v>
      </c>
      <c r="AM102" s="157"/>
      <c r="AN102" s="99"/>
    </row>
    <row r="103" spans="1:40" s="102" customFormat="1" ht="30" customHeight="1">
      <c r="A103" s="169">
        <v>2</v>
      </c>
      <c r="B103" s="32" t="s">
        <v>452</v>
      </c>
      <c r="C103" s="18">
        <f t="shared" si="110"/>
        <v>9</v>
      </c>
      <c r="D103" s="18">
        <v>8</v>
      </c>
      <c r="E103" s="170">
        <v>1</v>
      </c>
      <c r="F103" s="18">
        <f>SUM(G103:H103)</f>
        <v>0</v>
      </c>
      <c r="G103" s="170"/>
      <c r="H103" s="170"/>
      <c r="I103" s="18">
        <f>SUM(J103:K103)</f>
        <v>9</v>
      </c>
      <c r="J103" s="18">
        <v>8</v>
      </c>
      <c r="K103" s="18">
        <v>1</v>
      </c>
      <c r="L103" s="18">
        <f>SUM(M103:N103)</f>
        <v>0</v>
      </c>
      <c r="M103" s="170"/>
      <c r="N103" s="170"/>
      <c r="O103" s="18">
        <f>SUM(P103:Q103)</f>
        <v>9</v>
      </c>
      <c r="P103" s="18">
        <v>8</v>
      </c>
      <c r="Q103" s="170">
        <v>1</v>
      </c>
      <c r="R103" s="18"/>
      <c r="S103" s="170"/>
      <c r="T103" s="170"/>
      <c r="U103" s="150">
        <f t="shared" si="85"/>
        <v>0</v>
      </c>
      <c r="V103" s="150">
        <f t="shared" si="86"/>
        <v>0</v>
      </c>
      <c r="W103" s="150">
        <f t="shared" si="87"/>
        <v>0</v>
      </c>
      <c r="X103" s="175">
        <f t="shared" si="88"/>
        <v>0</v>
      </c>
      <c r="Y103" s="175">
        <f t="shared" si="89"/>
        <v>0</v>
      </c>
      <c r="Z103" s="150">
        <f t="shared" si="90"/>
        <v>0</v>
      </c>
      <c r="AA103" s="18">
        <f>SUM(AB103:AC103)</f>
        <v>9</v>
      </c>
      <c r="AB103" s="18">
        <v>8</v>
      </c>
      <c r="AC103" s="170">
        <v>1</v>
      </c>
      <c r="AD103" s="18">
        <f>SUM(AE103:AF103)</f>
        <v>0</v>
      </c>
      <c r="AE103" s="170"/>
      <c r="AF103" s="170"/>
      <c r="AG103" s="44">
        <f t="shared" si="98"/>
        <v>0</v>
      </c>
      <c r="AH103" s="147">
        <f t="shared" si="100"/>
        <v>0</v>
      </c>
      <c r="AI103" s="147">
        <f t="shared" si="101"/>
        <v>0</v>
      </c>
      <c r="AJ103" s="147">
        <f t="shared" si="102"/>
        <v>0</v>
      </c>
      <c r="AK103" s="147">
        <f t="shared" si="103"/>
        <v>0</v>
      </c>
      <c r="AL103" s="147">
        <f t="shared" si="104"/>
        <v>0</v>
      </c>
      <c r="AM103" s="157"/>
      <c r="AN103" s="99"/>
    </row>
    <row r="104" spans="1:40" s="102" customFormat="1" ht="31.5" customHeight="1">
      <c r="A104" s="171" t="s">
        <v>453</v>
      </c>
      <c r="B104" s="131" t="s">
        <v>454</v>
      </c>
      <c r="C104" s="17">
        <f t="shared" ref="C104:J104" si="111">SUM(C105:C117)</f>
        <v>180</v>
      </c>
      <c r="D104" s="17">
        <f t="shared" si="111"/>
        <v>180</v>
      </c>
      <c r="E104" s="17">
        <f t="shared" si="111"/>
        <v>0</v>
      </c>
      <c r="F104" s="17">
        <f t="shared" si="111"/>
        <v>0</v>
      </c>
      <c r="G104" s="17">
        <f t="shared" si="111"/>
        <v>0</v>
      </c>
      <c r="H104" s="17">
        <f t="shared" si="111"/>
        <v>0</v>
      </c>
      <c r="I104" s="17">
        <f t="shared" si="111"/>
        <v>153</v>
      </c>
      <c r="J104" s="17">
        <f t="shared" si="111"/>
        <v>153</v>
      </c>
      <c r="K104" s="17"/>
      <c r="L104" s="17">
        <f>SUM(L105:L117)</f>
        <v>0</v>
      </c>
      <c r="M104" s="17">
        <f>SUM(M105:M117)</f>
        <v>0</v>
      </c>
      <c r="N104" s="17">
        <f>SUM(N105:N117)</f>
        <v>0</v>
      </c>
      <c r="O104" s="17">
        <f t="shared" ref="O104:T104" si="112">SUM(O105:O117)</f>
        <v>173</v>
      </c>
      <c r="P104" s="17">
        <f t="shared" si="112"/>
        <v>173</v>
      </c>
      <c r="Q104" s="17">
        <f t="shared" si="112"/>
        <v>0</v>
      </c>
      <c r="R104" s="17">
        <f t="shared" si="112"/>
        <v>0</v>
      </c>
      <c r="S104" s="17">
        <f t="shared" si="112"/>
        <v>0</v>
      </c>
      <c r="T104" s="17">
        <f t="shared" si="112"/>
        <v>0</v>
      </c>
      <c r="U104" s="150">
        <f t="shared" si="85"/>
        <v>-7</v>
      </c>
      <c r="V104" s="150">
        <f t="shared" si="86"/>
        <v>-7</v>
      </c>
      <c r="W104" s="150">
        <f t="shared" si="87"/>
        <v>0</v>
      </c>
      <c r="X104" s="150">
        <f t="shared" si="88"/>
        <v>0</v>
      </c>
      <c r="Y104" s="150">
        <f t="shared" si="89"/>
        <v>0</v>
      </c>
      <c r="Z104" s="150">
        <f t="shared" si="90"/>
        <v>0</v>
      </c>
      <c r="AA104" s="17">
        <f t="shared" ref="AA104:AF104" si="113">SUM(AA105:AA117)</f>
        <v>182</v>
      </c>
      <c r="AB104" s="17">
        <f t="shared" si="113"/>
        <v>182</v>
      </c>
      <c r="AC104" s="17">
        <f t="shared" si="113"/>
        <v>0</v>
      </c>
      <c r="AD104" s="17">
        <f t="shared" si="113"/>
        <v>0</v>
      </c>
      <c r="AE104" s="17">
        <f t="shared" si="113"/>
        <v>0</v>
      </c>
      <c r="AF104" s="17">
        <f t="shared" si="113"/>
        <v>0</v>
      </c>
      <c r="AG104" s="155">
        <f t="shared" si="98"/>
        <v>29</v>
      </c>
      <c r="AH104" s="156">
        <f t="shared" si="100"/>
        <v>29</v>
      </c>
      <c r="AI104" s="156">
        <f t="shared" si="101"/>
        <v>0</v>
      </c>
      <c r="AJ104" s="156">
        <f t="shared" si="102"/>
        <v>0</v>
      </c>
      <c r="AK104" s="156">
        <f t="shared" si="103"/>
        <v>0</v>
      </c>
      <c r="AL104" s="156">
        <f t="shared" si="104"/>
        <v>0</v>
      </c>
      <c r="AM104" s="157"/>
      <c r="AN104" s="99"/>
    </row>
    <row r="105" spans="1:40" s="102" customFormat="1" ht="32.1" customHeight="1">
      <c r="A105" s="112">
        <v>1</v>
      </c>
      <c r="B105" s="31" t="s">
        <v>455</v>
      </c>
      <c r="C105" s="18">
        <f t="shared" si="110"/>
        <v>12</v>
      </c>
      <c r="D105" s="18">
        <v>12</v>
      </c>
      <c r="E105" s="18"/>
      <c r="F105" s="18"/>
      <c r="G105" s="18"/>
      <c r="H105" s="18"/>
      <c r="I105" s="149">
        <v>12</v>
      </c>
      <c r="J105" s="149">
        <v>12</v>
      </c>
      <c r="K105" s="149"/>
      <c r="L105" s="149"/>
      <c r="M105" s="149"/>
      <c r="N105" s="149"/>
      <c r="O105" s="18">
        <f t="shared" ref="O105:O117" si="114">SUM(P105:Q105)</f>
        <v>12</v>
      </c>
      <c r="P105" s="18">
        <v>12</v>
      </c>
      <c r="Q105" s="18"/>
      <c r="R105" s="18"/>
      <c r="S105" s="18"/>
      <c r="T105" s="18"/>
      <c r="U105" s="150">
        <f t="shared" si="85"/>
        <v>0</v>
      </c>
      <c r="V105" s="150">
        <f t="shared" si="86"/>
        <v>0</v>
      </c>
      <c r="W105" s="150">
        <f t="shared" si="87"/>
        <v>0</v>
      </c>
      <c r="X105" s="150">
        <f t="shared" si="88"/>
        <v>0</v>
      </c>
      <c r="Y105" s="150">
        <f t="shared" si="89"/>
        <v>0</v>
      </c>
      <c r="Z105" s="150">
        <f t="shared" si="90"/>
        <v>0</v>
      </c>
      <c r="AA105" s="18">
        <f t="shared" ref="AA105:AA117" si="115">SUM(AB105:AC105)</f>
        <v>12</v>
      </c>
      <c r="AB105" s="18">
        <v>12</v>
      </c>
      <c r="AC105" s="18"/>
      <c r="AD105" s="18"/>
      <c r="AE105" s="18"/>
      <c r="AF105" s="18"/>
      <c r="AG105" s="44">
        <f t="shared" si="98"/>
        <v>0</v>
      </c>
      <c r="AH105" s="147">
        <f t="shared" si="100"/>
        <v>0</v>
      </c>
      <c r="AI105" s="147">
        <f t="shared" si="101"/>
        <v>0</v>
      </c>
      <c r="AJ105" s="147">
        <f t="shared" si="102"/>
        <v>0</v>
      </c>
      <c r="AK105" s="147">
        <f t="shared" si="103"/>
        <v>0</v>
      </c>
      <c r="AL105" s="147">
        <f t="shared" si="104"/>
        <v>0</v>
      </c>
      <c r="AM105" s="157"/>
      <c r="AN105" s="99"/>
    </row>
    <row r="106" spans="1:40" s="102" customFormat="1" ht="32.1" customHeight="1">
      <c r="A106" s="112">
        <v>2</v>
      </c>
      <c r="B106" s="31" t="s">
        <v>456</v>
      </c>
      <c r="C106" s="18">
        <f t="shared" si="110"/>
        <v>10</v>
      </c>
      <c r="D106" s="18">
        <v>10</v>
      </c>
      <c r="E106" s="18"/>
      <c r="F106" s="18"/>
      <c r="G106" s="18"/>
      <c r="H106" s="18"/>
      <c r="I106" s="18">
        <f t="shared" ref="I106:I114" si="116">SUM(J106:K106)</f>
        <v>9</v>
      </c>
      <c r="J106" s="18">
        <v>9</v>
      </c>
      <c r="K106" s="18"/>
      <c r="L106" s="18"/>
      <c r="M106" s="137"/>
      <c r="N106" s="137"/>
      <c r="O106" s="18">
        <f t="shared" si="114"/>
        <v>10</v>
      </c>
      <c r="P106" s="18">
        <v>10</v>
      </c>
      <c r="Q106" s="18"/>
      <c r="R106" s="18"/>
      <c r="S106" s="18"/>
      <c r="T106" s="18"/>
      <c r="U106" s="150">
        <f t="shared" si="85"/>
        <v>0</v>
      </c>
      <c r="V106" s="150">
        <f t="shared" si="86"/>
        <v>0</v>
      </c>
      <c r="W106" s="150">
        <f t="shared" si="87"/>
        <v>0</v>
      </c>
      <c r="X106" s="150">
        <f t="shared" si="88"/>
        <v>0</v>
      </c>
      <c r="Y106" s="150">
        <f t="shared" si="89"/>
        <v>0</v>
      </c>
      <c r="Z106" s="150">
        <f t="shared" si="90"/>
        <v>0</v>
      </c>
      <c r="AA106" s="18">
        <f t="shared" si="115"/>
        <v>10</v>
      </c>
      <c r="AB106" s="18">
        <v>10</v>
      </c>
      <c r="AC106" s="18"/>
      <c r="AD106" s="18"/>
      <c r="AE106" s="18"/>
      <c r="AF106" s="18"/>
      <c r="AG106" s="44">
        <f t="shared" si="98"/>
        <v>1</v>
      </c>
      <c r="AH106" s="147">
        <f t="shared" si="100"/>
        <v>1</v>
      </c>
      <c r="AI106" s="147">
        <f t="shared" si="101"/>
        <v>0</v>
      </c>
      <c r="AJ106" s="147">
        <f t="shared" si="102"/>
        <v>0</v>
      </c>
      <c r="AK106" s="147">
        <f t="shared" si="103"/>
        <v>0</v>
      </c>
      <c r="AL106" s="147">
        <f t="shared" si="104"/>
        <v>0</v>
      </c>
      <c r="AM106" s="157"/>
      <c r="AN106" s="99"/>
    </row>
    <row r="107" spans="1:40" s="102" customFormat="1" ht="32.1" customHeight="1">
      <c r="A107" s="112">
        <v>3</v>
      </c>
      <c r="B107" s="31" t="s">
        <v>457</v>
      </c>
      <c r="C107" s="18">
        <f t="shared" si="110"/>
        <v>15</v>
      </c>
      <c r="D107" s="18">
        <v>15</v>
      </c>
      <c r="E107" s="18"/>
      <c r="F107" s="18"/>
      <c r="G107" s="18"/>
      <c r="H107" s="18"/>
      <c r="I107" s="33">
        <f>J107+K107</f>
        <v>14</v>
      </c>
      <c r="J107" s="33">
        <v>14</v>
      </c>
      <c r="K107" s="33"/>
      <c r="L107" s="33"/>
      <c r="M107" s="33"/>
      <c r="N107" s="33"/>
      <c r="O107" s="18">
        <f t="shared" si="114"/>
        <v>15</v>
      </c>
      <c r="P107" s="18">
        <v>15</v>
      </c>
      <c r="Q107" s="18"/>
      <c r="R107" s="18"/>
      <c r="S107" s="18"/>
      <c r="T107" s="18"/>
      <c r="U107" s="150">
        <f t="shared" si="85"/>
        <v>0</v>
      </c>
      <c r="V107" s="150">
        <f t="shared" si="86"/>
        <v>0</v>
      </c>
      <c r="W107" s="150">
        <f t="shared" si="87"/>
        <v>0</v>
      </c>
      <c r="X107" s="150">
        <f t="shared" si="88"/>
        <v>0</v>
      </c>
      <c r="Y107" s="150">
        <f t="shared" si="89"/>
        <v>0</v>
      </c>
      <c r="Z107" s="150">
        <f t="shared" si="90"/>
        <v>0</v>
      </c>
      <c r="AA107" s="18">
        <f t="shared" si="115"/>
        <v>15</v>
      </c>
      <c r="AB107" s="18">
        <v>15</v>
      </c>
      <c r="AC107" s="18"/>
      <c r="AD107" s="18"/>
      <c r="AE107" s="18"/>
      <c r="AF107" s="18"/>
      <c r="AG107" s="44">
        <f t="shared" si="98"/>
        <v>1</v>
      </c>
      <c r="AH107" s="147">
        <f t="shared" si="100"/>
        <v>1</v>
      </c>
      <c r="AI107" s="147">
        <f t="shared" si="101"/>
        <v>0</v>
      </c>
      <c r="AJ107" s="147">
        <f t="shared" si="102"/>
        <v>0</v>
      </c>
      <c r="AK107" s="147">
        <f t="shared" si="103"/>
        <v>0</v>
      </c>
      <c r="AL107" s="147">
        <f t="shared" si="104"/>
        <v>0</v>
      </c>
      <c r="AM107" s="157"/>
      <c r="AN107" s="99"/>
    </row>
    <row r="108" spans="1:40" s="102" customFormat="1" ht="32.1" customHeight="1">
      <c r="A108" s="112">
        <v>4</v>
      </c>
      <c r="B108" s="31" t="s">
        <v>458</v>
      </c>
      <c r="C108" s="18">
        <f t="shared" si="110"/>
        <v>13</v>
      </c>
      <c r="D108" s="18">
        <v>13</v>
      </c>
      <c r="E108" s="18"/>
      <c r="F108" s="18"/>
      <c r="G108" s="18"/>
      <c r="H108" s="18"/>
      <c r="I108" s="18">
        <f t="shared" si="116"/>
        <v>12</v>
      </c>
      <c r="J108" s="18">
        <v>12</v>
      </c>
      <c r="K108" s="18"/>
      <c r="L108" s="18"/>
      <c r="M108" s="137"/>
      <c r="N108" s="137"/>
      <c r="O108" s="18">
        <f t="shared" si="114"/>
        <v>13</v>
      </c>
      <c r="P108" s="18">
        <v>13</v>
      </c>
      <c r="Q108" s="18"/>
      <c r="R108" s="18"/>
      <c r="S108" s="18"/>
      <c r="T108" s="18"/>
      <c r="U108" s="150">
        <f t="shared" si="85"/>
        <v>0</v>
      </c>
      <c r="V108" s="150">
        <f t="shared" si="86"/>
        <v>0</v>
      </c>
      <c r="W108" s="150">
        <f t="shared" si="87"/>
        <v>0</v>
      </c>
      <c r="X108" s="150">
        <f t="shared" si="88"/>
        <v>0</v>
      </c>
      <c r="Y108" s="150">
        <f t="shared" si="89"/>
        <v>0</v>
      </c>
      <c r="Z108" s="150">
        <f t="shared" si="90"/>
        <v>0</v>
      </c>
      <c r="AA108" s="18">
        <f t="shared" si="115"/>
        <v>13</v>
      </c>
      <c r="AB108" s="18">
        <v>13</v>
      </c>
      <c r="AC108" s="18"/>
      <c r="AD108" s="18"/>
      <c r="AE108" s="18"/>
      <c r="AF108" s="18"/>
      <c r="AG108" s="44">
        <f t="shared" si="98"/>
        <v>1</v>
      </c>
      <c r="AH108" s="147">
        <f t="shared" si="100"/>
        <v>1</v>
      </c>
      <c r="AI108" s="147">
        <f t="shared" si="101"/>
        <v>0</v>
      </c>
      <c r="AJ108" s="147">
        <f t="shared" si="102"/>
        <v>0</v>
      </c>
      <c r="AK108" s="147">
        <f t="shared" si="103"/>
        <v>0</v>
      </c>
      <c r="AL108" s="147">
        <f t="shared" si="104"/>
        <v>0</v>
      </c>
      <c r="AM108" s="157"/>
      <c r="AN108" s="99"/>
    </row>
    <row r="109" spans="1:40" s="102" customFormat="1" ht="32.1" customHeight="1">
      <c r="A109" s="112">
        <v>5</v>
      </c>
      <c r="B109" s="31" t="s">
        <v>459</v>
      </c>
      <c r="C109" s="18">
        <f t="shared" si="110"/>
        <v>16</v>
      </c>
      <c r="D109" s="18">
        <v>16</v>
      </c>
      <c r="E109" s="18"/>
      <c r="F109" s="18"/>
      <c r="G109" s="18"/>
      <c r="H109" s="18"/>
      <c r="I109" s="18">
        <f t="shared" si="116"/>
        <v>12</v>
      </c>
      <c r="J109" s="18">
        <v>12</v>
      </c>
      <c r="K109" s="18"/>
      <c r="L109" s="18"/>
      <c r="M109" s="137"/>
      <c r="N109" s="137"/>
      <c r="O109" s="18">
        <f t="shared" si="114"/>
        <v>12</v>
      </c>
      <c r="P109" s="18">
        <v>12</v>
      </c>
      <c r="Q109" s="18"/>
      <c r="R109" s="18"/>
      <c r="S109" s="18"/>
      <c r="T109" s="18"/>
      <c r="U109" s="150">
        <f t="shared" si="85"/>
        <v>-4</v>
      </c>
      <c r="V109" s="150">
        <f t="shared" si="86"/>
        <v>-4</v>
      </c>
      <c r="W109" s="150">
        <f t="shared" si="87"/>
        <v>0</v>
      </c>
      <c r="X109" s="150">
        <f t="shared" si="88"/>
        <v>0</v>
      </c>
      <c r="Y109" s="150">
        <f t="shared" si="89"/>
        <v>0</v>
      </c>
      <c r="Z109" s="150">
        <f t="shared" si="90"/>
        <v>0</v>
      </c>
      <c r="AA109" s="18">
        <f t="shared" si="115"/>
        <v>17</v>
      </c>
      <c r="AB109" s="18">
        <v>17</v>
      </c>
      <c r="AC109" s="18"/>
      <c r="AD109" s="18"/>
      <c r="AE109" s="18"/>
      <c r="AF109" s="18"/>
      <c r="AG109" s="44">
        <f t="shared" ref="AG109:AG139" si="117">AA109-I109</f>
        <v>5</v>
      </c>
      <c r="AH109" s="147">
        <f t="shared" si="100"/>
        <v>5</v>
      </c>
      <c r="AI109" s="147">
        <f t="shared" si="101"/>
        <v>0</v>
      </c>
      <c r="AJ109" s="147">
        <f t="shared" si="102"/>
        <v>0</v>
      </c>
      <c r="AK109" s="147">
        <f t="shared" si="103"/>
        <v>0</v>
      </c>
      <c r="AL109" s="147">
        <f t="shared" si="104"/>
        <v>0</v>
      </c>
      <c r="AM109" s="157"/>
      <c r="AN109" s="99"/>
    </row>
    <row r="110" spans="1:40" s="102" customFormat="1" ht="32.1" customHeight="1">
      <c r="A110" s="112">
        <v>6</v>
      </c>
      <c r="B110" s="31" t="s">
        <v>460</v>
      </c>
      <c r="C110" s="18">
        <f t="shared" si="110"/>
        <v>15</v>
      </c>
      <c r="D110" s="18">
        <v>15</v>
      </c>
      <c r="E110" s="18"/>
      <c r="F110" s="18"/>
      <c r="G110" s="18"/>
      <c r="H110" s="18"/>
      <c r="I110" s="47">
        <f>J110+K110</f>
        <v>12</v>
      </c>
      <c r="J110" s="47">
        <v>12</v>
      </c>
      <c r="K110" s="47"/>
      <c r="L110" s="47"/>
      <c r="M110" s="47"/>
      <c r="N110" s="47"/>
      <c r="O110" s="18">
        <f t="shared" si="114"/>
        <v>15</v>
      </c>
      <c r="P110" s="18">
        <v>15</v>
      </c>
      <c r="Q110" s="18"/>
      <c r="R110" s="18"/>
      <c r="S110" s="18"/>
      <c r="T110" s="18"/>
      <c r="U110" s="150">
        <f t="shared" si="85"/>
        <v>0</v>
      </c>
      <c r="V110" s="150">
        <f t="shared" si="86"/>
        <v>0</v>
      </c>
      <c r="W110" s="150">
        <f t="shared" si="87"/>
        <v>0</v>
      </c>
      <c r="X110" s="150">
        <f t="shared" si="88"/>
        <v>0</v>
      </c>
      <c r="Y110" s="150">
        <f t="shared" si="89"/>
        <v>0</v>
      </c>
      <c r="Z110" s="150">
        <f t="shared" si="90"/>
        <v>0</v>
      </c>
      <c r="AA110" s="18">
        <f t="shared" si="115"/>
        <v>15</v>
      </c>
      <c r="AB110" s="18">
        <v>15</v>
      </c>
      <c r="AC110" s="18"/>
      <c r="AD110" s="18"/>
      <c r="AE110" s="18"/>
      <c r="AF110" s="18"/>
      <c r="AG110" s="44">
        <f t="shared" si="117"/>
        <v>3</v>
      </c>
      <c r="AH110" s="147">
        <f t="shared" si="100"/>
        <v>3</v>
      </c>
      <c r="AI110" s="147">
        <f t="shared" si="101"/>
        <v>0</v>
      </c>
      <c r="AJ110" s="147">
        <f t="shared" si="102"/>
        <v>0</v>
      </c>
      <c r="AK110" s="147">
        <f t="shared" si="103"/>
        <v>0</v>
      </c>
      <c r="AL110" s="147">
        <f t="shared" si="104"/>
        <v>0</v>
      </c>
      <c r="AM110" s="157"/>
      <c r="AN110" s="99"/>
    </row>
    <row r="111" spans="1:40" s="102" customFormat="1" ht="32.1" customHeight="1">
      <c r="A111" s="112">
        <v>7</v>
      </c>
      <c r="B111" s="31" t="s">
        <v>461</v>
      </c>
      <c r="C111" s="18">
        <f t="shared" si="110"/>
        <v>16</v>
      </c>
      <c r="D111" s="18">
        <v>16</v>
      </c>
      <c r="E111" s="18"/>
      <c r="F111" s="18"/>
      <c r="G111" s="18"/>
      <c r="H111" s="18"/>
      <c r="I111" s="18">
        <f t="shared" si="116"/>
        <v>12</v>
      </c>
      <c r="J111" s="18">
        <v>12</v>
      </c>
      <c r="K111" s="18"/>
      <c r="L111" s="18"/>
      <c r="M111" s="137"/>
      <c r="N111" s="137"/>
      <c r="O111" s="18">
        <f t="shared" si="114"/>
        <v>16</v>
      </c>
      <c r="P111" s="18">
        <v>16</v>
      </c>
      <c r="Q111" s="18"/>
      <c r="R111" s="18"/>
      <c r="S111" s="18"/>
      <c r="T111" s="18"/>
      <c r="U111" s="150">
        <f t="shared" si="85"/>
        <v>0</v>
      </c>
      <c r="V111" s="150">
        <f t="shared" si="86"/>
        <v>0</v>
      </c>
      <c r="W111" s="150">
        <f t="shared" si="87"/>
        <v>0</v>
      </c>
      <c r="X111" s="150">
        <f t="shared" si="88"/>
        <v>0</v>
      </c>
      <c r="Y111" s="150">
        <f t="shared" si="89"/>
        <v>0</v>
      </c>
      <c r="Z111" s="150">
        <f t="shared" si="90"/>
        <v>0</v>
      </c>
      <c r="AA111" s="18">
        <f t="shared" si="115"/>
        <v>17</v>
      </c>
      <c r="AB111" s="18">
        <v>17</v>
      </c>
      <c r="AC111" s="18"/>
      <c r="AD111" s="18"/>
      <c r="AE111" s="18"/>
      <c r="AF111" s="18"/>
      <c r="AG111" s="44">
        <f t="shared" si="117"/>
        <v>5</v>
      </c>
      <c r="AH111" s="147">
        <f t="shared" ref="AH111:AH141" si="118">AB111-J111</f>
        <v>5</v>
      </c>
      <c r="AI111" s="147">
        <f t="shared" ref="AI111:AI141" si="119">AC111-K111</f>
        <v>0</v>
      </c>
      <c r="AJ111" s="147">
        <f t="shared" ref="AJ111:AJ141" si="120">AD111-L111</f>
        <v>0</v>
      </c>
      <c r="AK111" s="147">
        <f t="shared" ref="AK111:AK141" si="121">AE111-M111</f>
        <v>0</v>
      </c>
      <c r="AL111" s="147">
        <f t="shared" ref="AL111:AL141" si="122">AF111-N111</f>
        <v>0</v>
      </c>
      <c r="AM111" s="157"/>
      <c r="AN111" s="99"/>
    </row>
    <row r="112" spans="1:40" s="102" customFormat="1" ht="32.1" customHeight="1">
      <c r="A112" s="112">
        <v>8</v>
      </c>
      <c r="B112" s="31" t="s">
        <v>462</v>
      </c>
      <c r="C112" s="18">
        <f t="shared" si="110"/>
        <v>13</v>
      </c>
      <c r="D112" s="18">
        <v>13</v>
      </c>
      <c r="E112" s="18"/>
      <c r="F112" s="18"/>
      <c r="G112" s="18"/>
      <c r="H112" s="18"/>
      <c r="I112" s="18">
        <v>11</v>
      </c>
      <c r="J112" s="18">
        <v>11</v>
      </c>
      <c r="K112" s="18"/>
      <c r="L112" s="18"/>
      <c r="M112" s="18"/>
      <c r="N112" s="18"/>
      <c r="O112" s="18">
        <f t="shared" si="114"/>
        <v>12</v>
      </c>
      <c r="P112" s="18">
        <v>12</v>
      </c>
      <c r="Q112" s="18"/>
      <c r="R112" s="18"/>
      <c r="S112" s="18"/>
      <c r="T112" s="18"/>
      <c r="U112" s="150">
        <f t="shared" si="85"/>
        <v>-1</v>
      </c>
      <c r="V112" s="150">
        <f t="shared" si="86"/>
        <v>-1</v>
      </c>
      <c r="W112" s="150">
        <f t="shared" si="87"/>
        <v>0</v>
      </c>
      <c r="X112" s="150">
        <f t="shared" si="88"/>
        <v>0</v>
      </c>
      <c r="Y112" s="150">
        <f t="shared" si="89"/>
        <v>0</v>
      </c>
      <c r="Z112" s="150">
        <f t="shared" si="90"/>
        <v>0</v>
      </c>
      <c r="AA112" s="18">
        <f t="shared" si="115"/>
        <v>13</v>
      </c>
      <c r="AB112" s="18">
        <v>13</v>
      </c>
      <c r="AC112" s="18"/>
      <c r="AD112" s="18"/>
      <c r="AE112" s="18"/>
      <c r="AF112" s="18"/>
      <c r="AG112" s="44">
        <f t="shared" si="117"/>
        <v>2</v>
      </c>
      <c r="AH112" s="147">
        <f t="shared" si="118"/>
        <v>2</v>
      </c>
      <c r="AI112" s="147">
        <f t="shared" si="119"/>
        <v>0</v>
      </c>
      <c r="AJ112" s="147">
        <f t="shared" si="120"/>
        <v>0</v>
      </c>
      <c r="AK112" s="147">
        <f t="shared" si="121"/>
        <v>0</v>
      </c>
      <c r="AL112" s="147">
        <f t="shared" si="122"/>
        <v>0</v>
      </c>
      <c r="AM112" s="157"/>
      <c r="AN112" s="99"/>
    </row>
    <row r="113" spans="1:40" s="102" customFormat="1" ht="32.1" customHeight="1">
      <c r="A113" s="112">
        <v>9</v>
      </c>
      <c r="B113" s="31" t="s">
        <v>463</v>
      </c>
      <c r="C113" s="18">
        <f t="shared" si="110"/>
        <v>14</v>
      </c>
      <c r="D113" s="18">
        <v>14</v>
      </c>
      <c r="E113" s="18"/>
      <c r="F113" s="18"/>
      <c r="G113" s="18"/>
      <c r="H113" s="18"/>
      <c r="I113" s="136">
        <f>J113+K113</f>
        <v>8</v>
      </c>
      <c r="J113" s="136">
        <v>8</v>
      </c>
      <c r="K113" s="136"/>
      <c r="L113" s="136"/>
      <c r="M113" s="136"/>
      <c r="N113" s="136"/>
      <c r="O113" s="18">
        <f t="shared" si="114"/>
        <v>14</v>
      </c>
      <c r="P113" s="18">
        <v>14</v>
      </c>
      <c r="Q113" s="18"/>
      <c r="R113" s="18"/>
      <c r="S113" s="18"/>
      <c r="T113" s="18"/>
      <c r="U113" s="150">
        <f t="shared" si="85"/>
        <v>0</v>
      </c>
      <c r="V113" s="150">
        <f t="shared" si="86"/>
        <v>0</v>
      </c>
      <c r="W113" s="150">
        <f t="shared" si="87"/>
        <v>0</v>
      </c>
      <c r="X113" s="150">
        <f t="shared" si="88"/>
        <v>0</v>
      </c>
      <c r="Y113" s="150">
        <f t="shared" si="89"/>
        <v>0</v>
      </c>
      <c r="Z113" s="150">
        <f t="shared" si="90"/>
        <v>0</v>
      </c>
      <c r="AA113" s="18">
        <f t="shared" si="115"/>
        <v>14</v>
      </c>
      <c r="AB113" s="18">
        <v>14</v>
      </c>
      <c r="AC113" s="18"/>
      <c r="AD113" s="18"/>
      <c r="AE113" s="18"/>
      <c r="AF113" s="18"/>
      <c r="AG113" s="44">
        <f t="shared" si="117"/>
        <v>6</v>
      </c>
      <c r="AH113" s="147">
        <f t="shared" si="118"/>
        <v>6</v>
      </c>
      <c r="AI113" s="147">
        <f t="shared" si="119"/>
        <v>0</v>
      </c>
      <c r="AJ113" s="147">
        <f t="shared" si="120"/>
        <v>0</v>
      </c>
      <c r="AK113" s="147">
        <f t="shared" si="121"/>
        <v>0</v>
      </c>
      <c r="AL113" s="147">
        <f t="shared" si="122"/>
        <v>0</v>
      </c>
      <c r="AM113" s="157"/>
      <c r="AN113" s="99"/>
    </row>
    <row r="114" spans="1:40" s="102" customFormat="1" ht="32.1" customHeight="1">
      <c r="A114" s="112">
        <v>10</v>
      </c>
      <c r="B114" s="31" t="s">
        <v>464</v>
      </c>
      <c r="C114" s="18">
        <f t="shared" si="110"/>
        <v>17</v>
      </c>
      <c r="D114" s="18">
        <v>17</v>
      </c>
      <c r="E114" s="18"/>
      <c r="F114" s="18"/>
      <c r="G114" s="18"/>
      <c r="H114" s="18"/>
      <c r="I114" s="18">
        <f t="shared" si="116"/>
        <v>16</v>
      </c>
      <c r="J114" s="18">
        <v>16</v>
      </c>
      <c r="K114" s="18"/>
      <c r="L114" s="18"/>
      <c r="M114" s="137"/>
      <c r="N114" s="137"/>
      <c r="O114" s="18">
        <f t="shared" si="114"/>
        <v>16</v>
      </c>
      <c r="P114" s="18">
        <v>16</v>
      </c>
      <c r="Q114" s="18"/>
      <c r="R114" s="18"/>
      <c r="S114" s="18"/>
      <c r="T114" s="18"/>
      <c r="U114" s="150">
        <f t="shared" si="85"/>
        <v>-1</v>
      </c>
      <c r="V114" s="150">
        <f t="shared" si="86"/>
        <v>-1</v>
      </c>
      <c r="W114" s="150">
        <f t="shared" si="87"/>
        <v>0</v>
      </c>
      <c r="X114" s="150">
        <f t="shared" si="88"/>
        <v>0</v>
      </c>
      <c r="Y114" s="150">
        <f t="shared" si="89"/>
        <v>0</v>
      </c>
      <c r="Z114" s="150">
        <f t="shared" si="90"/>
        <v>0</v>
      </c>
      <c r="AA114" s="18">
        <f t="shared" si="115"/>
        <v>17</v>
      </c>
      <c r="AB114" s="18">
        <v>17</v>
      </c>
      <c r="AC114" s="18"/>
      <c r="AD114" s="18"/>
      <c r="AE114" s="18"/>
      <c r="AF114" s="18"/>
      <c r="AG114" s="44">
        <f t="shared" si="117"/>
        <v>1</v>
      </c>
      <c r="AH114" s="147">
        <f t="shared" si="118"/>
        <v>1</v>
      </c>
      <c r="AI114" s="147">
        <f t="shared" si="119"/>
        <v>0</v>
      </c>
      <c r="AJ114" s="147">
        <f t="shared" si="120"/>
        <v>0</v>
      </c>
      <c r="AK114" s="147">
        <f t="shared" si="121"/>
        <v>0</v>
      </c>
      <c r="AL114" s="147">
        <f t="shared" si="122"/>
        <v>0</v>
      </c>
      <c r="AM114" s="157"/>
      <c r="AN114" s="99"/>
    </row>
    <row r="115" spans="1:40" s="102" customFormat="1" ht="32.1" customHeight="1">
      <c r="A115" s="112">
        <v>11</v>
      </c>
      <c r="B115" s="31" t="s">
        <v>465</v>
      </c>
      <c r="C115" s="18">
        <f t="shared" si="110"/>
        <v>17</v>
      </c>
      <c r="D115" s="18">
        <v>17</v>
      </c>
      <c r="E115" s="18"/>
      <c r="F115" s="18"/>
      <c r="G115" s="18"/>
      <c r="H115" s="18"/>
      <c r="I115" s="48">
        <f>J115+K115</f>
        <v>16</v>
      </c>
      <c r="J115" s="18">
        <v>16</v>
      </c>
      <c r="K115" s="145"/>
      <c r="L115" s="174"/>
      <c r="M115" s="145"/>
      <c r="N115" s="145"/>
      <c r="O115" s="18">
        <f t="shared" si="114"/>
        <v>16</v>
      </c>
      <c r="P115" s="18">
        <v>16</v>
      </c>
      <c r="Q115" s="18"/>
      <c r="R115" s="18"/>
      <c r="S115" s="18"/>
      <c r="T115" s="18"/>
      <c r="U115" s="150">
        <f t="shared" si="85"/>
        <v>-1</v>
      </c>
      <c r="V115" s="150">
        <f t="shared" si="86"/>
        <v>-1</v>
      </c>
      <c r="W115" s="150">
        <f t="shared" si="87"/>
        <v>0</v>
      </c>
      <c r="X115" s="150">
        <f t="shared" si="88"/>
        <v>0</v>
      </c>
      <c r="Y115" s="150">
        <f t="shared" si="89"/>
        <v>0</v>
      </c>
      <c r="Z115" s="150">
        <f t="shared" si="90"/>
        <v>0</v>
      </c>
      <c r="AA115" s="18">
        <f t="shared" si="115"/>
        <v>17</v>
      </c>
      <c r="AB115" s="18">
        <v>17</v>
      </c>
      <c r="AC115" s="18"/>
      <c r="AD115" s="18"/>
      <c r="AE115" s="18"/>
      <c r="AF115" s="18"/>
      <c r="AG115" s="44">
        <f t="shared" si="117"/>
        <v>1</v>
      </c>
      <c r="AH115" s="147">
        <f t="shared" si="118"/>
        <v>1</v>
      </c>
      <c r="AI115" s="147">
        <f t="shared" si="119"/>
        <v>0</v>
      </c>
      <c r="AJ115" s="147">
        <f t="shared" si="120"/>
        <v>0</v>
      </c>
      <c r="AK115" s="147">
        <f t="shared" si="121"/>
        <v>0</v>
      </c>
      <c r="AL115" s="147">
        <f t="shared" si="122"/>
        <v>0</v>
      </c>
      <c r="AM115" s="157"/>
      <c r="AN115" s="99"/>
    </row>
    <row r="116" spans="1:40" s="102" customFormat="1" ht="32.1" customHeight="1">
      <c r="A116" s="112">
        <v>12</v>
      </c>
      <c r="B116" s="31" t="s">
        <v>466</v>
      </c>
      <c r="C116" s="18">
        <f t="shared" si="110"/>
        <v>11</v>
      </c>
      <c r="D116" s="18">
        <v>11</v>
      </c>
      <c r="E116" s="18"/>
      <c r="F116" s="18"/>
      <c r="G116" s="18"/>
      <c r="H116" s="18"/>
      <c r="I116" s="18">
        <v>11</v>
      </c>
      <c r="J116" s="18">
        <v>11</v>
      </c>
      <c r="K116" s="18"/>
      <c r="L116" s="18"/>
      <c r="M116" s="18"/>
      <c r="N116" s="18"/>
      <c r="O116" s="18">
        <f t="shared" si="114"/>
        <v>11</v>
      </c>
      <c r="P116" s="18">
        <v>11</v>
      </c>
      <c r="Q116" s="18"/>
      <c r="R116" s="18"/>
      <c r="S116" s="18"/>
      <c r="T116" s="18"/>
      <c r="U116" s="150">
        <f t="shared" si="85"/>
        <v>0</v>
      </c>
      <c r="V116" s="150">
        <f t="shared" si="86"/>
        <v>0</v>
      </c>
      <c r="W116" s="150">
        <f t="shared" si="87"/>
        <v>0</v>
      </c>
      <c r="X116" s="150">
        <f t="shared" si="88"/>
        <v>0</v>
      </c>
      <c r="Y116" s="150">
        <f t="shared" si="89"/>
        <v>0</v>
      </c>
      <c r="Z116" s="150">
        <f t="shared" si="90"/>
        <v>0</v>
      </c>
      <c r="AA116" s="18">
        <f t="shared" si="115"/>
        <v>11</v>
      </c>
      <c r="AB116" s="18">
        <v>11</v>
      </c>
      <c r="AC116" s="18"/>
      <c r="AD116" s="18"/>
      <c r="AE116" s="18"/>
      <c r="AF116" s="18"/>
      <c r="AG116" s="44">
        <f t="shared" si="117"/>
        <v>0</v>
      </c>
      <c r="AH116" s="147">
        <f t="shared" si="118"/>
        <v>0</v>
      </c>
      <c r="AI116" s="147">
        <f t="shared" si="119"/>
        <v>0</v>
      </c>
      <c r="AJ116" s="147">
        <f t="shared" si="120"/>
        <v>0</v>
      </c>
      <c r="AK116" s="147">
        <f t="shared" si="121"/>
        <v>0</v>
      </c>
      <c r="AL116" s="147">
        <f t="shared" si="122"/>
        <v>0</v>
      </c>
      <c r="AM116" s="157"/>
      <c r="AN116" s="99"/>
    </row>
    <row r="117" spans="1:40" s="102" customFormat="1" ht="32.1" customHeight="1">
      <c r="A117" s="112">
        <v>13</v>
      </c>
      <c r="B117" s="31" t="s">
        <v>467</v>
      </c>
      <c r="C117" s="18">
        <f t="shared" si="110"/>
        <v>11</v>
      </c>
      <c r="D117" s="18">
        <v>11</v>
      </c>
      <c r="E117" s="18"/>
      <c r="F117" s="18"/>
      <c r="G117" s="18"/>
      <c r="H117" s="18"/>
      <c r="I117" s="144">
        <f>+J117+K117</f>
        <v>8</v>
      </c>
      <c r="J117" s="144">
        <v>8</v>
      </c>
      <c r="K117" s="144"/>
      <c r="L117" s="144"/>
      <c r="M117" s="144"/>
      <c r="N117" s="144"/>
      <c r="O117" s="18">
        <f t="shared" si="114"/>
        <v>11</v>
      </c>
      <c r="P117" s="18">
        <v>11</v>
      </c>
      <c r="Q117" s="18"/>
      <c r="R117" s="18"/>
      <c r="S117" s="18"/>
      <c r="T117" s="18"/>
      <c r="U117" s="150">
        <f t="shared" si="85"/>
        <v>0</v>
      </c>
      <c r="V117" s="150">
        <f t="shared" si="86"/>
        <v>0</v>
      </c>
      <c r="W117" s="150">
        <f t="shared" si="87"/>
        <v>0</v>
      </c>
      <c r="X117" s="150">
        <f t="shared" si="88"/>
        <v>0</v>
      </c>
      <c r="Y117" s="150">
        <f t="shared" si="89"/>
        <v>0</v>
      </c>
      <c r="Z117" s="150">
        <f t="shared" si="90"/>
        <v>0</v>
      </c>
      <c r="AA117" s="18">
        <f t="shared" si="115"/>
        <v>11</v>
      </c>
      <c r="AB117" s="18">
        <v>11</v>
      </c>
      <c r="AC117" s="18"/>
      <c r="AD117" s="18"/>
      <c r="AE117" s="18"/>
      <c r="AF117" s="18"/>
      <c r="AG117" s="44">
        <f t="shared" si="117"/>
        <v>3</v>
      </c>
      <c r="AH117" s="147">
        <f t="shared" si="118"/>
        <v>3</v>
      </c>
      <c r="AI117" s="147">
        <f t="shared" si="119"/>
        <v>0</v>
      </c>
      <c r="AJ117" s="147">
        <f t="shared" si="120"/>
        <v>0</v>
      </c>
      <c r="AK117" s="147">
        <f t="shared" si="121"/>
        <v>0</v>
      </c>
      <c r="AL117" s="147">
        <f t="shared" si="122"/>
        <v>0</v>
      </c>
      <c r="AM117" s="157"/>
      <c r="AN117" s="99"/>
    </row>
    <row r="118" spans="1:40" s="102" customFormat="1" ht="38.25" customHeight="1">
      <c r="A118" s="111" t="s">
        <v>468</v>
      </c>
      <c r="B118" s="117" t="s">
        <v>469</v>
      </c>
      <c r="C118" s="17">
        <f t="shared" ref="C118:H118" si="123">SUM(C119:C155)</f>
        <v>640</v>
      </c>
      <c r="D118" s="172">
        <f t="shared" si="123"/>
        <v>599</v>
      </c>
      <c r="E118" s="17">
        <f t="shared" si="123"/>
        <v>41</v>
      </c>
      <c r="F118" s="17">
        <f t="shared" si="123"/>
        <v>147</v>
      </c>
      <c r="G118" s="17">
        <f t="shared" si="123"/>
        <v>146</v>
      </c>
      <c r="H118" s="17">
        <f t="shared" si="123"/>
        <v>1</v>
      </c>
      <c r="I118" s="17">
        <f t="shared" ref="I118:T118" si="124">SUM(I119:I155)</f>
        <v>531</v>
      </c>
      <c r="J118" s="17">
        <f t="shared" si="124"/>
        <v>494</v>
      </c>
      <c r="K118" s="17">
        <f t="shared" si="124"/>
        <v>37</v>
      </c>
      <c r="L118" s="17">
        <f t="shared" si="124"/>
        <v>63</v>
      </c>
      <c r="M118" s="17">
        <f t="shared" si="124"/>
        <v>62</v>
      </c>
      <c r="N118" s="17">
        <f t="shared" si="124"/>
        <v>1</v>
      </c>
      <c r="O118" s="17">
        <f t="shared" si="124"/>
        <v>615</v>
      </c>
      <c r="P118" s="17">
        <f t="shared" si="124"/>
        <v>575</v>
      </c>
      <c r="Q118" s="17">
        <f t="shared" si="124"/>
        <v>40</v>
      </c>
      <c r="R118" s="17">
        <f t="shared" si="124"/>
        <v>148</v>
      </c>
      <c r="S118" s="172">
        <f t="shared" si="124"/>
        <v>148</v>
      </c>
      <c r="T118" s="17">
        <f t="shared" si="124"/>
        <v>0</v>
      </c>
      <c r="U118" s="150">
        <f t="shared" si="85"/>
        <v>-25</v>
      </c>
      <c r="V118" s="150">
        <f t="shared" si="86"/>
        <v>-24</v>
      </c>
      <c r="W118" s="150">
        <f t="shared" si="87"/>
        <v>-1</v>
      </c>
      <c r="X118" s="150">
        <f t="shared" si="88"/>
        <v>1</v>
      </c>
      <c r="Y118" s="150">
        <f t="shared" si="89"/>
        <v>2</v>
      </c>
      <c r="Z118" s="150">
        <f t="shared" si="90"/>
        <v>-1</v>
      </c>
      <c r="AA118" s="17">
        <f t="shared" ref="AA118:AF118" si="125">SUM(AA119:AA155)</f>
        <v>632</v>
      </c>
      <c r="AB118" s="17">
        <f t="shared" si="125"/>
        <v>591</v>
      </c>
      <c r="AC118" s="17">
        <f t="shared" si="125"/>
        <v>41</v>
      </c>
      <c r="AD118" s="17">
        <f t="shared" si="125"/>
        <v>92</v>
      </c>
      <c r="AE118" s="17">
        <f t="shared" si="125"/>
        <v>91</v>
      </c>
      <c r="AF118" s="17">
        <f t="shared" si="125"/>
        <v>1</v>
      </c>
      <c r="AG118" s="155">
        <f t="shared" si="117"/>
        <v>101</v>
      </c>
      <c r="AH118" s="156">
        <f t="shared" si="118"/>
        <v>97</v>
      </c>
      <c r="AI118" s="156">
        <f t="shared" si="119"/>
        <v>4</v>
      </c>
      <c r="AJ118" s="156">
        <f t="shared" si="120"/>
        <v>29</v>
      </c>
      <c r="AK118" s="156">
        <f t="shared" si="121"/>
        <v>29</v>
      </c>
      <c r="AL118" s="156">
        <f t="shared" si="122"/>
        <v>0</v>
      </c>
      <c r="AM118" s="157"/>
      <c r="AN118" s="99"/>
    </row>
    <row r="119" spans="1:40" s="102" customFormat="1" ht="24" customHeight="1">
      <c r="A119" s="134">
        <v>1</v>
      </c>
      <c r="B119" s="32" t="s">
        <v>470</v>
      </c>
      <c r="C119" s="18">
        <f t="shared" ref="C119:C143" si="126">SUM(D119:E119)</f>
        <v>15</v>
      </c>
      <c r="D119" s="18">
        <v>12</v>
      </c>
      <c r="E119" s="121">
        <v>3</v>
      </c>
      <c r="F119" s="18">
        <v>5</v>
      </c>
      <c r="G119" s="121">
        <v>5</v>
      </c>
      <c r="H119" s="121"/>
      <c r="I119" s="18">
        <v>14</v>
      </c>
      <c r="J119" s="18">
        <v>11</v>
      </c>
      <c r="K119" s="18">
        <v>3</v>
      </c>
      <c r="L119" s="18"/>
      <c r="M119" s="18"/>
      <c r="N119" s="18"/>
      <c r="O119" s="18">
        <f t="shared" ref="O119:O144" si="127">SUM(P119:Q119)</f>
        <v>15</v>
      </c>
      <c r="P119" s="18">
        <v>12</v>
      </c>
      <c r="Q119" s="121">
        <v>3</v>
      </c>
      <c r="R119" s="18">
        <v>5</v>
      </c>
      <c r="S119" s="121">
        <v>5</v>
      </c>
      <c r="T119" s="121"/>
      <c r="U119" s="150">
        <f t="shared" si="85"/>
        <v>0</v>
      </c>
      <c r="V119" s="150">
        <f t="shared" si="86"/>
        <v>0</v>
      </c>
      <c r="W119" s="150">
        <f t="shared" si="87"/>
        <v>0</v>
      </c>
      <c r="X119" s="150">
        <f t="shared" si="88"/>
        <v>0</v>
      </c>
      <c r="Y119" s="150">
        <f t="shared" si="89"/>
        <v>0</v>
      </c>
      <c r="Z119" s="150">
        <f t="shared" si="90"/>
        <v>0</v>
      </c>
      <c r="AA119" s="18">
        <f t="shared" ref="AA119:AA133" si="128">SUM(AB119:AC119)</f>
        <v>15</v>
      </c>
      <c r="AB119" s="18">
        <v>12</v>
      </c>
      <c r="AC119" s="121">
        <v>3</v>
      </c>
      <c r="AD119" s="18"/>
      <c r="AE119" s="121"/>
      <c r="AF119" s="121"/>
      <c r="AG119" s="44">
        <f t="shared" si="117"/>
        <v>1</v>
      </c>
      <c r="AH119" s="147">
        <f t="shared" si="118"/>
        <v>1</v>
      </c>
      <c r="AI119" s="147">
        <f t="shared" si="119"/>
        <v>0</v>
      </c>
      <c r="AJ119" s="147">
        <f t="shared" si="120"/>
        <v>0</v>
      </c>
      <c r="AK119" s="147">
        <f t="shared" si="121"/>
        <v>0</v>
      </c>
      <c r="AL119" s="147">
        <f t="shared" si="122"/>
        <v>0</v>
      </c>
      <c r="AM119" s="157"/>
      <c r="AN119" s="99"/>
    </row>
    <row r="120" spans="1:40" s="102" customFormat="1" ht="37.5" customHeight="1">
      <c r="A120" s="134">
        <v>2</v>
      </c>
      <c r="B120" s="32" t="s">
        <v>471</v>
      </c>
      <c r="C120" s="18">
        <f t="shared" si="126"/>
        <v>10</v>
      </c>
      <c r="D120" s="18">
        <v>8</v>
      </c>
      <c r="E120" s="121">
        <v>2</v>
      </c>
      <c r="F120" s="18"/>
      <c r="G120" s="121"/>
      <c r="H120" s="121"/>
      <c r="I120" s="18">
        <f>SUM(J120:K120)</f>
        <v>9</v>
      </c>
      <c r="J120" s="18">
        <v>7</v>
      </c>
      <c r="K120" s="18">
        <v>2</v>
      </c>
      <c r="L120" s="18"/>
      <c r="M120" s="121"/>
      <c r="N120" s="121"/>
      <c r="O120" s="18">
        <f t="shared" si="127"/>
        <v>10</v>
      </c>
      <c r="P120" s="18">
        <v>8</v>
      </c>
      <c r="Q120" s="121">
        <v>2</v>
      </c>
      <c r="R120" s="18">
        <f t="shared" ref="R120:R136" si="129">SUM(S120:T120)</f>
        <v>0</v>
      </c>
      <c r="S120" s="121"/>
      <c r="T120" s="121"/>
      <c r="U120" s="150">
        <f t="shared" si="85"/>
        <v>0</v>
      </c>
      <c r="V120" s="150">
        <f t="shared" si="86"/>
        <v>0</v>
      </c>
      <c r="W120" s="150">
        <f t="shared" si="87"/>
        <v>0</v>
      </c>
      <c r="X120" s="150">
        <f t="shared" si="88"/>
        <v>0</v>
      </c>
      <c r="Y120" s="150">
        <f t="shared" si="89"/>
        <v>0</v>
      </c>
      <c r="Z120" s="150">
        <f t="shared" si="90"/>
        <v>0</v>
      </c>
      <c r="AA120" s="18">
        <f t="shared" si="128"/>
        <v>10</v>
      </c>
      <c r="AB120" s="18">
        <v>8</v>
      </c>
      <c r="AC120" s="121">
        <v>2</v>
      </c>
      <c r="AD120" s="18">
        <f t="shared" ref="AD120:AD136" si="130">SUM(AE120:AF120)</f>
        <v>0</v>
      </c>
      <c r="AE120" s="121"/>
      <c r="AF120" s="121"/>
      <c r="AG120" s="44">
        <f t="shared" si="117"/>
        <v>1</v>
      </c>
      <c r="AH120" s="147">
        <f t="shared" si="118"/>
        <v>1</v>
      </c>
      <c r="AI120" s="147">
        <f t="shared" si="119"/>
        <v>0</v>
      </c>
      <c r="AJ120" s="147">
        <f t="shared" si="120"/>
        <v>0</v>
      </c>
      <c r="AK120" s="147">
        <f t="shared" si="121"/>
        <v>0</v>
      </c>
      <c r="AL120" s="147">
        <f t="shared" si="122"/>
        <v>0</v>
      </c>
      <c r="AM120" s="157"/>
      <c r="AN120" s="99"/>
    </row>
    <row r="121" spans="1:40" s="102" customFormat="1" ht="37.5" customHeight="1">
      <c r="A121" s="134">
        <v>3</v>
      </c>
      <c r="B121" s="32" t="s">
        <v>472</v>
      </c>
      <c r="C121" s="18">
        <f t="shared" si="126"/>
        <v>7</v>
      </c>
      <c r="D121" s="18">
        <v>7</v>
      </c>
      <c r="E121" s="18"/>
      <c r="F121" s="18"/>
      <c r="G121" s="137"/>
      <c r="H121" s="137"/>
      <c r="I121" s="18">
        <f>SUM(J121:K121)</f>
        <v>7</v>
      </c>
      <c r="J121" s="137">
        <v>7</v>
      </c>
      <c r="K121" s="18"/>
      <c r="L121" s="18"/>
      <c r="M121" s="137"/>
      <c r="N121" s="137"/>
      <c r="O121" s="18">
        <f t="shared" si="127"/>
        <v>7</v>
      </c>
      <c r="P121" s="18">
        <v>7</v>
      </c>
      <c r="Q121" s="18"/>
      <c r="R121" s="18">
        <f t="shared" si="129"/>
        <v>0</v>
      </c>
      <c r="S121" s="137"/>
      <c r="T121" s="137"/>
      <c r="U121" s="150">
        <f t="shared" si="85"/>
        <v>0</v>
      </c>
      <c r="V121" s="150">
        <f t="shared" si="86"/>
        <v>0</v>
      </c>
      <c r="W121" s="150">
        <f t="shared" si="87"/>
        <v>0</v>
      </c>
      <c r="X121" s="150">
        <f t="shared" si="88"/>
        <v>0</v>
      </c>
      <c r="Y121" s="150">
        <f t="shared" si="89"/>
        <v>0</v>
      </c>
      <c r="Z121" s="150">
        <f t="shared" si="90"/>
        <v>0</v>
      </c>
      <c r="AA121" s="18">
        <f t="shared" si="128"/>
        <v>7</v>
      </c>
      <c r="AB121" s="18">
        <v>7</v>
      </c>
      <c r="AC121" s="18"/>
      <c r="AD121" s="18">
        <f t="shared" si="130"/>
        <v>0</v>
      </c>
      <c r="AE121" s="137"/>
      <c r="AF121" s="137"/>
      <c r="AG121" s="44">
        <f t="shared" si="117"/>
        <v>0</v>
      </c>
      <c r="AH121" s="147">
        <f t="shared" si="118"/>
        <v>0</v>
      </c>
      <c r="AI121" s="147">
        <f t="shared" si="119"/>
        <v>0</v>
      </c>
      <c r="AJ121" s="147">
        <f t="shared" si="120"/>
        <v>0</v>
      </c>
      <c r="AK121" s="147">
        <f t="shared" si="121"/>
        <v>0</v>
      </c>
      <c r="AL121" s="147">
        <f t="shared" si="122"/>
        <v>0</v>
      </c>
      <c r="AM121" s="157"/>
      <c r="AN121" s="99"/>
    </row>
    <row r="122" spans="1:40" s="102" customFormat="1" ht="30.95" customHeight="1">
      <c r="A122" s="134">
        <v>4</v>
      </c>
      <c r="B122" s="32" t="s">
        <v>473</v>
      </c>
      <c r="C122" s="18">
        <f t="shared" si="126"/>
        <v>4</v>
      </c>
      <c r="D122" s="18">
        <v>4</v>
      </c>
      <c r="E122" s="18"/>
      <c r="F122" s="18"/>
      <c r="G122" s="137"/>
      <c r="H122" s="137"/>
      <c r="I122" s="18">
        <f>SUM(J122:K122)</f>
        <v>3</v>
      </c>
      <c r="J122" s="18">
        <v>3</v>
      </c>
      <c r="K122" s="18"/>
      <c r="L122" s="18"/>
      <c r="M122" s="137"/>
      <c r="N122" s="137"/>
      <c r="O122" s="18">
        <f t="shared" si="127"/>
        <v>4</v>
      </c>
      <c r="P122" s="18">
        <v>4</v>
      </c>
      <c r="Q122" s="18"/>
      <c r="R122" s="18">
        <f t="shared" si="129"/>
        <v>0</v>
      </c>
      <c r="S122" s="137"/>
      <c r="T122" s="137"/>
      <c r="U122" s="150">
        <f t="shared" si="85"/>
        <v>0</v>
      </c>
      <c r="V122" s="150">
        <f t="shared" si="86"/>
        <v>0</v>
      </c>
      <c r="W122" s="150">
        <f t="shared" si="87"/>
        <v>0</v>
      </c>
      <c r="X122" s="150">
        <f t="shared" si="88"/>
        <v>0</v>
      </c>
      <c r="Y122" s="150">
        <f t="shared" si="89"/>
        <v>0</v>
      </c>
      <c r="Z122" s="150">
        <f t="shared" si="90"/>
        <v>0</v>
      </c>
      <c r="AA122" s="18">
        <f t="shared" si="128"/>
        <v>4</v>
      </c>
      <c r="AB122" s="18">
        <v>4</v>
      </c>
      <c r="AC122" s="18"/>
      <c r="AD122" s="18">
        <f t="shared" si="130"/>
        <v>0</v>
      </c>
      <c r="AE122" s="137"/>
      <c r="AF122" s="137"/>
      <c r="AG122" s="44">
        <f t="shared" si="117"/>
        <v>1</v>
      </c>
      <c r="AH122" s="147">
        <f t="shared" si="118"/>
        <v>1</v>
      </c>
      <c r="AI122" s="147">
        <f t="shared" si="119"/>
        <v>0</v>
      </c>
      <c r="AJ122" s="147">
        <f t="shared" si="120"/>
        <v>0</v>
      </c>
      <c r="AK122" s="147">
        <f t="shared" si="121"/>
        <v>0</v>
      </c>
      <c r="AL122" s="147">
        <f t="shared" si="122"/>
        <v>0</v>
      </c>
      <c r="AM122" s="157"/>
    </row>
    <row r="123" spans="1:40" s="102" customFormat="1" ht="48" customHeight="1">
      <c r="A123" s="134">
        <v>5</v>
      </c>
      <c r="B123" s="32" t="s">
        <v>474</v>
      </c>
      <c r="C123" s="18">
        <f t="shared" si="126"/>
        <v>2</v>
      </c>
      <c r="D123" s="18">
        <v>2</v>
      </c>
      <c r="E123" s="18"/>
      <c r="F123" s="18"/>
      <c r="G123" s="137"/>
      <c r="H123" s="137"/>
      <c r="I123" s="18">
        <f>SUM(J123:K123)</f>
        <v>2</v>
      </c>
      <c r="J123" s="18">
        <v>2</v>
      </c>
      <c r="K123" s="18"/>
      <c r="L123" s="18"/>
      <c r="M123" s="137"/>
      <c r="N123" s="137"/>
      <c r="O123" s="18">
        <f t="shared" si="127"/>
        <v>2</v>
      </c>
      <c r="P123" s="18">
        <v>2</v>
      </c>
      <c r="Q123" s="18"/>
      <c r="R123" s="18">
        <f t="shared" si="129"/>
        <v>0</v>
      </c>
      <c r="S123" s="137"/>
      <c r="T123" s="137"/>
      <c r="U123" s="150">
        <f t="shared" si="85"/>
        <v>0</v>
      </c>
      <c r="V123" s="150">
        <f t="shared" si="86"/>
        <v>0</v>
      </c>
      <c r="W123" s="150">
        <f t="shared" si="87"/>
        <v>0</v>
      </c>
      <c r="X123" s="150">
        <f t="shared" si="88"/>
        <v>0</v>
      </c>
      <c r="Y123" s="150">
        <f t="shared" si="89"/>
        <v>0</v>
      </c>
      <c r="Z123" s="150">
        <f t="shared" si="90"/>
        <v>0</v>
      </c>
      <c r="AA123" s="18">
        <f t="shared" si="128"/>
        <v>2</v>
      </c>
      <c r="AB123" s="18">
        <v>2</v>
      </c>
      <c r="AC123" s="18"/>
      <c r="AD123" s="18">
        <f t="shared" si="130"/>
        <v>0</v>
      </c>
      <c r="AE123" s="137"/>
      <c r="AF123" s="137"/>
      <c r="AG123" s="44">
        <f t="shared" si="117"/>
        <v>0</v>
      </c>
      <c r="AH123" s="147">
        <f t="shared" si="118"/>
        <v>0</v>
      </c>
      <c r="AI123" s="147">
        <f t="shared" si="119"/>
        <v>0</v>
      </c>
      <c r="AJ123" s="147">
        <f t="shared" si="120"/>
        <v>0</v>
      </c>
      <c r="AK123" s="147">
        <f t="shared" si="121"/>
        <v>0</v>
      </c>
      <c r="AL123" s="147">
        <f t="shared" si="122"/>
        <v>0</v>
      </c>
      <c r="AM123" s="157"/>
    </row>
    <row r="124" spans="1:40" s="102" customFormat="1" ht="27.95" customHeight="1">
      <c r="A124" s="134">
        <v>6</v>
      </c>
      <c r="B124" s="32" t="s">
        <v>475</v>
      </c>
      <c r="C124" s="18">
        <f t="shared" si="126"/>
        <v>41</v>
      </c>
      <c r="D124" s="18">
        <v>40</v>
      </c>
      <c r="E124" s="18">
        <v>1</v>
      </c>
      <c r="F124" s="18"/>
      <c r="G124" s="137"/>
      <c r="H124" s="137"/>
      <c r="I124" s="121">
        <f t="shared" ref="I124:I133" si="131">J124+K124</f>
        <v>36</v>
      </c>
      <c r="J124" s="121">
        <v>35</v>
      </c>
      <c r="K124" s="121">
        <v>1</v>
      </c>
      <c r="L124" s="121"/>
      <c r="M124" s="121"/>
      <c r="N124" s="121"/>
      <c r="O124" s="18">
        <f t="shared" si="127"/>
        <v>40</v>
      </c>
      <c r="P124" s="18">
        <v>39</v>
      </c>
      <c r="Q124" s="18">
        <v>1</v>
      </c>
      <c r="R124" s="18">
        <f t="shared" si="129"/>
        <v>0</v>
      </c>
      <c r="S124" s="137"/>
      <c r="T124" s="137"/>
      <c r="U124" s="150">
        <f t="shared" si="85"/>
        <v>-1</v>
      </c>
      <c r="V124" s="150">
        <f t="shared" si="86"/>
        <v>-1</v>
      </c>
      <c r="W124" s="150">
        <f t="shared" si="87"/>
        <v>0</v>
      </c>
      <c r="X124" s="150">
        <f t="shared" si="88"/>
        <v>0</v>
      </c>
      <c r="Y124" s="150">
        <f t="shared" si="89"/>
        <v>0</v>
      </c>
      <c r="Z124" s="150">
        <f t="shared" si="90"/>
        <v>0</v>
      </c>
      <c r="AA124" s="18">
        <f t="shared" si="128"/>
        <v>41</v>
      </c>
      <c r="AB124" s="18">
        <v>40</v>
      </c>
      <c r="AC124" s="18">
        <v>1</v>
      </c>
      <c r="AD124" s="18">
        <f t="shared" si="130"/>
        <v>0</v>
      </c>
      <c r="AE124" s="137"/>
      <c r="AF124" s="137"/>
      <c r="AG124" s="44">
        <f t="shared" si="117"/>
        <v>5</v>
      </c>
      <c r="AH124" s="147">
        <f t="shared" si="118"/>
        <v>5</v>
      </c>
      <c r="AI124" s="147">
        <f t="shared" si="119"/>
        <v>0</v>
      </c>
      <c r="AJ124" s="147">
        <f t="shared" si="120"/>
        <v>0</v>
      </c>
      <c r="AK124" s="147">
        <f t="shared" si="121"/>
        <v>0</v>
      </c>
      <c r="AL124" s="147">
        <f t="shared" si="122"/>
        <v>0</v>
      </c>
      <c r="AM124" s="157"/>
    </row>
    <row r="125" spans="1:40" s="102" customFormat="1" ht="36.75" customHeight="1">
      <c r="A125" s="134">
        <v>7</v>
      </c>
      <c r="B125" s="32" t="s">
        <v>476</v>
      </c>
      <c r="C125" s="18">
        <f t="shared" si="126"/>
        <v>17</v>
      </c>
      <c r="D125" s="18">
        <v>17</v>
      </c>
      <c r="E125" s="18"/>
      <c r="F125" s="121">
        <f>G125+H125</f>
        <v>15</v>
      </c>
      <c r="G125" s="121">
        <v>15</v>
      </c>
      <c r="H125" s="121"/>
      <c r="I125" s="121">
        <f t="shared" si="131"/>
        <v>16</v>
      </c>
      <c r="J125" s="121">
        <v>16</v>
      </c>
      <c r="K125" s="121"/>
      <c r="L125" s="121"/>
      <c r="M125" s="121"/>
      <c r="N125" s="121"/>
      <c r="O125" s="18">
        <f t="shared" si="127"/>
        <v>17</v>
      </c>
      <c r="P125" s="18">
        <v>17</v>
      </c>
      <c r="Q125" s="18"/>
      <c r="R125" s="121">
        <f>S125+T125</f>
        <v>15</v>
      </c>
      <c r="S125" s="121">
        <v>15</v>
      </c>
      <c r="T125" s="121"/>
      <c r="U125" s="150">
        <f t="shared" si="85"/>
        <v>0</v>
      </c>
      <c r="V125" s="150">
        <f t="shared" si="86"/>
        <v>0</v>
      </c>
      <c r="W125" s="150">
        <f t="shared" si="87"/>
        <v>0</v>
      </c>
      <c r="X125" s="150">
        <f t="shared" si="88"/>
        <v>0</v>
      </c>
      <c r="Y125" s="150">
        <f t="shared" si="89"/>
        <v>0</v>
      </c>
      <c r="Z125" s="150">
        <f t="shared" si="90"/>
        <v>0</v>
      </c>
      <c r="AA125" s="18">
        <f t="shared" si="128"/>
        <v>17</v>
      </c>
      <c r="AB125" s="18">
        <v>17</v>
      </c>
      <c r="AC125" s="18"/>
      <c r="AD125" s="18">
        <f t="shared" si="130"/>
        <v>25</v>
      </c>
      <c r="AE125" s="137">
        <v>25</v>
      </c>
      <c r="AF125" s="137"/>
      <c r="AG125" s="44">
        <f t="shared" si="117"/>
        <v>1</v>
      </c>
      <c r="AH125" s="147">
        <f t="shared" si="118"/>
        <v>1</v>
      </c>
      <c r="AI125" s="147">
        <f t="shared" si="119"/>
        <v>0</v>
      </c>
      <c r="AJ125" s="147">
        <f t="shared" si="120"/>
        <v>25</v>
      </c>
      <c r="AK125" s="147">
        <f t="shared" si="121"/>
        <v>25</v>
      </c>
      <c r="AL125" s="147">
        <f t="shared" si="122"/>
        <v>0</v>
      </c>
      <c r="AM125" s="157"/>
    </row>
    <row r="126" spans="1:40" s="102" customFormat="1" ht="36.75" customHeight="1">
      <c r="A126" s="134">
        <v>8</v>
      </c>
      <c r="B126" s="32" t="s">
        <v>477</v>
      </c>
      <c r="C126" s="18">
        <f t="shared" si="126"/>
        <v>6</v>
      </c>
      <c r="D126" s="18">
        <v>5</v>
      </c>
      <c r="E126" s="18">
        <v>1</v>
      </c>
      <c r="F126" s="121">
        <f>G126+H126</f>
        <v>19</v>
      </c>
      <c r="G126" s="121">
        <v>19</v>
      </c>
      <c r="H126" s="121"/>
      <c r="I126" s="121">
        <f t="shared" si="131"/>
        <v>6</v>
      </c>
      <c r="J126" s="121">
        <v>5</v>
      </c>
      <c r="K126" s="121">
        <v>1</v>
      </c>
      <c r="L126" s="121">
        <f t="shared" ref="L126:L133" si="132">M126+N126</f>
        <v>8</v>
      </c>
      <c r="M126" s="121">
        <v>8</v>
      </c>
      <c r="N126" s="121"/>
      <c r="O126" s="18">
        <f t="shared" si="127"/>
        <v>5</v>
      </c>
      <c r="P126" s="18">
        <v>4</v>
      </c>
      <c r="Q126" s="18">
        <v>1</v>
      </c>
      <c r="R126" s="121">
        <f>S126+T126</f>
        <v>30</v>
      </c>
      <c r="S126" s="121">
        <v>30</v>
      </c>
      <c r="T126" s="121"/>
      <c r="U126" s="150">
        <f t="shared" si="85"/>
        <v>-1</v>
      </c>
      <c r="V126" s="150">
        <f t="shared" si="86"/>
        <v>-1</v>
      </c>
      <c r="W126" s="150">
        <f t="shared" si="87"/>
        <v>0</v>
      </c>
      <c r="X126" s="150">
        <f t="shared" si="88"/>
        <v>11</v>
      </c>
      <c r="Y126" s="150">
        <f t="shared" si="89"/>
        <v>11</v>
      </c>
      <c r="Z126" s="150">
        <f t="shared" si="90"/>
        <v>0</v>
      </c>
      <c r="AA126" s="18">
        <f t="shared" si="128"/>
        <v>9</v>
      </c>
      <c r="AB126" s="18">
        <v>8</v>
      </c>
      <c r="AC126" s="18">
        <v>1</v>
      </c>
      <c r="AD126" s="18">
        <f t="shared" si="130"/>
        <v>9</v>
      </c>
      <c r="AE126" s="137">
        <v>9</v>
      </c>
      <c r="AF126" s="137"/>
      <c r="AG126" s="44">
        <f t="shared" si="117"/>
        <v>3</v>
      </c>
      <c r="AH126" s="147">
        <f t="shared" si="118"/>
        <v>3</v>
      </c>
      <c r="AI126" s="147">
        <f t="shared" si="119"/>
        <v>0</v>
      </c>
      <c r="AJ126" s="147">
        <f t="shared" si="120"/>
        <v>1</v>
      </c>
      <c r="AK126" s="147">
        <f t="shared" si="121"/>
        <v>1</v>
      </c>
      <c r="AL126" s="147">
        <f t="shared" si="122"/>
        <v>0</v>
      </c>
      <c r="AM126" s="157"/>
    </row>
    <row r="127" spans="1:40" s="102" customFormat="1" ht="36.75" customHeight="1">
      <c r="A127" s="134">
        <v>9</v>
      </c>
      <c r="B127" s="32" t="s">
        <v>478</v>
      </c>
      <c r="C127" s="18">
        <f t="shared" si="126"/>
        <v>12</v>
      </c>
      <c r="D127" s="18">
        <v>10</v>
      </c>
      <c r="E127" s="18">
        <v>2</v>
      </c>
      <c r="F127" s="121">
        <f>G127+H127</f>
        <v>8</v>
      </c>
      <c r="G127" s="121">
        <v>8</v>
      </c>
      <c r="H127" s="121"/>
      <c r="I127" s="121">
        <f t="shared" si="131"/>
        <v>10</v>
      </c>
      <c r="J127" s="121">
        <v>8</v>
      </c>
      <c r="K127" s="121">
        <v>2</v>
      </c>
      <c r="L127" s="121">
        <f t="shared" si="132"/>
        <v>2</v>
      </c>
      <c r="M127" s="121">
        <v>2</v>
      </c>
      <c r="N127" s="121"/>
      <c r="O127" s="18">
        <f t="shared" si="127"/>
        <v>12</v>
      </c>
      <c r="P127" s="18">
        <v>10</v>
      </c>
      <c r="Q127" s="18">
        <v>2</v>
      </c>
      <c r="R127" s="121">
        <f>S127+T127</f>
        <v>8</v>
      </c>
      <c r="S127" s="121">
        <v>8</v>
      </c>
      <c r="T127" s="121"/>
      <c r="U127" s="150">
        <f t="shared" si="85"/>
        <v>0</v>
      </c>
      <c r="V127" s="150">
        <f t="shared" si="86"/>
        <v>0</v>
      </c>
      <c r="W127" s="150">
        <f t="shared" si="87"/>
        <v>0</v>
      </c>
      <c r="X127" s="150">
        <f t="shared" si="88"/>
        <v>0</v>
      </c>
      <c r="Y127" s="150">
        <f t="shared" si="89"/>
        <v>0</v>
      </c>
      <c r="Z127" s="150">
        <f t="shared" si="90"/>
        <v>0</v>
      </c>
      <c r="AA127" s="18">
        <f t="shared" si="128"/>
        <v>10</v>
      </c>
      <c r="AB127" s="18">
        <v>8</v>
      </c>
      <c r="AC127" s="18">
        <v>2</v>
      </c>
      <c r="AD127" s="18">
        <f t="shared" si="130"/>
        <v>8</v>
      </c>
      <c r="AE127" s="137">
        <v>8</v>
      </c>
      <c r="AF127" s="137"/>
      <c r="AG127" s="44">
        <f t="shared" si="117"/>
        <v>0</v>
      </c>
      <c r="AH127" s="147">
        <f t="shared" si="118"/>
        <v>0</v>
      </c>
      <c r="AI127" s="147">
        <f t="shared" si="119"/>
        <v>0</v>
      </c>
      <c r="AJ127" s="147">
        <f t="shared" si="120"/>
        <v>6</v>
      </c>
      <c r="AK127" s="147">
        <f t="shared" si="121"/>
        <v>6</v>
      </c>
      <c r="AL127" s="147">
        <f t="shared" si="122"/>
        <v>0</v>
      </c>
      <c r="AM127" s="157"/>
    </row>
    <row r="128" spans="1:40" s="102" customFormat="1" ht="36.75" customHeight="1">
      <c r="A128" s="134">
        <v>10</v>
      </c>
      <c r="B128" s="32" t="s">
        <v>479</v>
      </c>
      <c r="C128" s="18">
        <f t="shared" si="126"/>
        <v>73</v>
      </c>
      <c r="D128" s="18">
        <v>68</v>
      </c>
      <c r="E128" s="18">
        <v>5</v>
      </c>
      <c r="F128" s="18">
        <f t="shared" ref="F128:F136" si="133">SUM(G128:H128)</f>
        <v>0</v>
      </c>
      <c r="G128" s="137"/>
      <c r="H128" s="137"/>
      <c r="I128" s="121">
        <f t="shared" si="131"/>
        <v>56</v>
      </c>
      <c r="J128" s="121">
        <v>51</v>
      </c>
      <c r="K128" s="121">
        <v>5</v>
      </c>
      <c r="L128" s="121">
        <f t="shared" si="132"/>
        <v>0</v>
      </c>
      <c r="M128" s="121"/>
      <c r="N128" s="121"/>
      <c r="O128" s="18">
        <f t="shared" si="127"/>
        <v>73</v>
      </c>
      <c r="P128" s="18">
        <v>68</v>
      </c>
      <c r="Q128" s="18">
        <v>5</v>
      </c>
      <c r="R128" s="18">
        <f t="shared" si="129"/>
        <v>0</v>
      </c>
      <c r="S128" s="137"/>
      <c r="T128" s="137"/>
      <c r="U128" s="150">
        <f t="shared" si="85"/>
        <v>0</v>
      </c>
      <c r="V128" s="150">
        <f t="shared" si="86"/>
        <v>0</v>
      </c>
      <c r="W128" s="150">
        <f t="shared" si="87"/>
        <v>0</v>
      </c>
      <c r="X128" s="150">
        <f t="shared" si="88"/>
        <v>0</v>
      </c>
      <c r="Y128" s="150">
        <f t="shared" si="89"/>
        <v>0</v>
      </c>
      <c r="Z128" s="150">
        <f t="shared" si="90"/>
        <v>0</v>
      </c>
      <c r="AA128" s="18">
        <f t="shared" si="128"/>
        <v>73</v>
      </c>
      <c r="AB128" s="18">
        <v>68</v>
      </c>
      <c r="AC128" s="18">
        <v>5</v>
      </c>
      <c r="AD128" s="18">
        <f t="shared" si="130"/>
        <v>0</v>
      </c>
      <c r="AE128" s="137"/>
      <c r="AF128" s="137"/>
      <c r="AG128" s="44">
        <f t="shared" si="117"/>
        <v>17</v>
      </c>
      <c r="AH128" s="147">
        <f t="shared" si="118"/>
        <v>17</v>
      </c>
      <c r="AI128" s="147">
        <f t="shared" si="119"/>
        <v>0</v>
      </c>
      <c r="AJ128" s="147">
        <f t="shared" si="120"/>
        <v>0</v>
      </c>
      <c r="AK128" s="147">
        <f t="shared" si="121"/>
        <v>0</v>
      </c>
      <c r="AL128" s="147">
        <f t="shared" si="122"/>
        <v>0</v>
      </c>
      <c r="AM128" s="157"/>
    </row>
    <row r="129" spans="1:40" s="102" customFormat="1" ht="36.75" customHeight="1">
      <c r="A129" s="134">
        <v>11</v>
      </c>
      <c r="B129" s="32" t="s">
        <v>480</v>
      </c>
      <c r="C129" s="18">
        <f t="shared" si="126"/>
        <v>63</v>
      </c>
      <c r="D129" s="18">
        <v>59</v>
      </c>
      <c r="E129" s="18">
        <v>4</v>
      </c>
      <c r="F129" s="18">
        <f t="shared" si="133"/>
        <v>0</v>
      </c>
      <c r="G129" s="137"/>
      <c r="H129" s="137"/>
      <c r="I129" s="121">
        <f t="shared" si="131"/>
        <v>49</v>
      </c>
      <c r="J129" s="121">
        <v>45</v>
      </c>
      <c r="K129" s="121">
        <v>4</v>
      </c>
      <c r="L129" s="121">
        <f t="shared" si="132"/>
        <v>0</v>
      </c>
      <c r="M129" s="121"/>
      <c r="N129" s="121"/>
      <c r="O129" s="18">
        <f t="shared" si="127"/>
        <v>63</v>
      </c>
      <c r="P129" s="18">
        <v>59</v>
      </c>
      <c r="Q129" s="18">
        <v>4</v>
      </c>
      <c r="R129" s="18">
        <f t="shared" si="129"/>
        <v>0</v>
      </c>
      <c r="S129" s="137"/>
      <c r="T129" s="137"/>
      <c r="U129" s="150">
        <f t="shared" si="85"/>
        <v>0</v>
      </c>
      <c r="V129" s="150">
        <f t="shared" si="86"/>
        <v>0</v>
      </c>
      <c r="W129" s="150">
        <f t="shared" si="87"/>
        <v>0</v>
      </c>
      <c r="X129" s="150">
        <f t="shared" si="88"/>
        <v>0</v>
      </c>
      <c r="Y129" s="150">
        <f t="shared" si="89"/>
        <v>0</v>
      </c>
      <c r="Z129" s="150">
        <f t="shared" si="90"/>
        <v>0</v>
      </c>
      <c r="AA129" s="18">
        <f t="shared" si="128"/>
        <v>63</v>
      </c>
      <c r="AB129" s="18">
        <v>59</v>
      </c>
      <c r="AC129" s="18">
        <v>4</v>
      </c>
      <c r="AD129" s="18">
        <f t="shared" si="130"/>
        <v>0</v>
      </c>
      <c r="AE129" s="137"/>
      <c r="AF129" s="137"/>
      <c r="AG129" s="44">
        <f t="shared" si="117"/>
        <v>14</v>
      </c>
      <c r="AH129" s="147">
        <f t="shared" si="118"/>
        <v>14</v>
      </c>
      <c r="AI129" s="147">
        <f t="shared" si="119"/>
        <v>0</v>
      </c>
      <c r="AJ129" s="147">
        <f t="shared" si="120"/>
        <v>0</v>
      </c>
      <c r="AK129" s="147">
        <f t="shared" si="121"/>
        <v>0</v>
      </c>
      <c r="AL129" s="147">
        <f t="shared" si="122"/>
        <v>0</v>
      </c>
      <c r="AM129" s="157"/>
    </row>
    <row r="130" spans="1:40" s="102" customFormat="1" ht="36.75" customHeight="1">
      <c r="A130" s="134">
        <v>12</v>
      </c>
      <c r="B130" s="32" t="s">
        <v>481</v>
      </c>
      <c r="C130" s="18">
        <f t="shared" si="126"/>
        <v>39</v>
      </c>
      <c r="D130" s="18">
        <v>38</v>
      </c>
      <c r="E130" s="18">
        <v>1</v>
      </c>
      <c r="F130" s="18">
        <f t="shared" si="133"/>
        <v>0</v>
      </c>
      <c r="G130" s="137"/>
      <c r="H130" s="137"/>
      <c r="I130" s="121">
        <f t="shared" si="131"/>
        <v>27</v>
      </c>
      <c r="J130" s="18">
        <v>26</v>
      </c>
      <c r="K130" s="18">
        <v>1</v>
      </c>
      <c r="L130" s="121">
        <f t="shared" si="132"/>
        <v>0</v>
      </c>
      <c r="M130" s="18"/>
      <c r="N130" s="18"/>
      <c r="O130" s="18">
        <f t="shared" si="127"/>
        <v>40</v>
      </c>
      <c r="P130" s="18">
        <v>38</v>
      </c>
      <c r="Q130" s="18">
        <v>2</v>
      </c>
      <c r="R130" s="18">
        <f t="shared" si="129"/>
        <v>0</v>
      </c>
      <c r="S130" s="137"/>
      <c r="T130" s="137"/>
      <c r="U130" s="150">
        <f t="shared" si="85"/>
        <v>1</v>
      </c>
      <c r="V130" s="150">
        <f t="shared" si="86"/>
        <v>0</v>
      </c>
      <c r="W130" s="150">
        <f t="shared" si="87"/>
        <v>1</v>
      </c>
      <c r="X130" s="150">
        <f t="shared" si="88"/>
        <v>0</v>
      </c>
      <c r="Y130" s="150">
        <f t="shared" si="89"/>
        <v>0</v>
      </c>
      <c r="Z130" s="150">
        <f t="shared" si="90"/>
        <v>0</v>
      </c>
      <c r="AA130" s="18">
        <f t="shared" si="128"/>
        <v>39</v>
      </c>
      <c r="AB130" s="18">
        <v>38</v>
      </c>
      <c r="AC130" s="18">
        <v>1</v>
      </c>
      <c r="AD130" s="18">
        <f t="shared" si="130"/>
        <v>0</v>
      </c>
      <c r="AE130" s="137"/>
      <c r="AF130" s="137"/>
      <c r="AG130" s="44">
        <f t="shared" si="117"/>
        <v>12</v>
      </c>
      <c r="AH130" s="147">
        <f t="shared" si="118"/>
        <v>12</v>
      </c>
      <c r="AI130" s="147">
        <f t="shared" si="119"/>
        <v>0</v>
      </c>
      <c r="AJ130" s="147">
        <f t="shared" si="120"/>
        <v>0</v>
      </c>
      <c r="AK130" s="147">
        <f t="shared" si="121"/>
        <v>0</v>
      </c>
      <c r="AL130" s="147">
        <f t="shared" si="122"/>
        <v>0</v>
      </c>
      <c r="AM130" s="157"/>
    </row>
    <row r="131" spans="1:40" s="102" customFormat="1" ht="36.75" customHeight="1">
      <c r="A131" s="134">
        <v>13</v>
      </c>
      <c r="B131" s="32" t="s">
        <v>482</v>
      </c>
      <c r="C131" s="18">
        <f t="shared" si="126"/>
        <v>22</v>
      </c>
      <c r="D131" s="18">
        <v>22</v>
      </c>
      <c r="E131" s="18">
        <v>0</v>
      </c>
      <c r="F131" s="18">
        <f t="shared" si="133"/>
        <v>8</v>
      </c>
      <c r="G131" s="137">
        <v>8</v>
      </c>
      <c r="H131" s="137"/>
      <c r="I131" s="121">
        <f t="shared" si="131"/>
        <v>14</v>
      </c>
      <c r="J131" s="18">
        <v>14</v>
      </c>
      <c r="K131" s="17"/>
      <c r="L131" s="121">
        <f t="shared" si="132"/>
        <v>0</v>
      </c>
      <c r="M131" s="17"/>
      <c r="N131" s="17"/>
      <c r="O131" s="18">
        <f t="shared" si="127"/>
        <v>22</v>
      </c>
      <c r="P131" s="18">
        <v>22</v>
      </c>
      <c r="Q131" s="18">
        <v>0</v>
      </c>
      <c r="R131" s="18">
        <f t="shared" si="129"/>
        <v>8</v>
      </c>
      <c r="S131" s="137">
        <v>8</v>
      </c>
      <c r="T131" s="137"/>
      <c r="U131" s="150">
        <f t="shared" si="85"/>
        <v>0</v>
      </c>
      <c r="V131" s="150">
        <f t="shared" si="86"/>
        <v>0</v>
      </c>
      <c r="W131" s="150">
        <f t="shared" si="87"/>
        <v>0</v>
      </c>
      <c r="X131" s="150">
        <f t="shared" si="88"/>
        <v>0</v>
      </c>
      <c r="Y131" s="150">
        <f t="shared" si="89"/>
        <v>0</v>
      </c>
      <c r="Z131" s="150">
        <f t="shared" si="90"/>
        <v>0</v>
      </c>
      <c r="AA131" s="18">
        <f t="shared" si="128"/>
        <v>22</v>
      </c>
      <c r="AB131" s="18">
        <v>22</v>
      </c>
      <c r="AC131" s="18">
        <v>0</v>
      </c>
      <c r="AD131" s="18">
        <f t="shared" si="130"/>
        <v>0</v>
      </c>
      <c r="AE131" s="137"/>
      <c r="AF131" s="137"/>
      <c r="AG131" s="44">
        <f t="shared" si="117"/>
        <v>8</v>
      </c>
      <c r="AH131" s="147">
        <f t="shared" si="118"/>
        <v>8</v>
      </c>
      <c r="AI131" s="147">
        <f t="shared" si="119"/>
        <v>0</v>
      </c>
      <c r="AJ131" s="147">
        <f t="shared" si="120"/>
        <v>0</v>
      </c>
      <c r="AK131" s="147">
        <f t="shared" si="121"/>
        <v>0</v>
      </c>
      <c r="AL131" s="147">
        <f t="shared" si="122"/>
        <v>0</v>
      </c>
      <c r="AM131" s="157"/>
    </row>
    <row r="132" spans="1:40" s="102" customFormat="1" ht="36.75" customHeight="1">
      <c r="A132" s="134">
        <v>14</v>
      </c>
      <c r="B132" s="32" t="s">
        <v>483</v>
      </c>
      <c r="C132" s="18">
        <f t="shared" si="126"/>
        <v>26</v>
      </c>
      <c r="D132" s="18">
        <v>26</v>
      </c>
      <c r="E132" s="18">
        <v>0</v>
      </c>
      <c r="F132" s="18">
        <f t="shared" si="133"/>
        <v>0</v>
      </c>
      <c r="G132" s="137"/>
      <c r="H132" s="137"/>
      <c r="I132" s="121">
        <f t="shared" si="131"/>
        <v>20</v>
      </c>
      <c r="J132" s="18">
        <v>20</v>
      </c>
      <c r="K132" s="18"/>
      <c r="L132" s="121">
        <f t="shared" si="132"/>
        <v>0</v>
      </c>
      <c r="M132" s="18"/>
      <c r="N132" s="18"/>
      <c r="O132" s="18">
        <f t="shared" si="127"/>
        <v>26</v>
      </c>
      <c r="P132" s="18">
        <v>26</v>
      </c>
      <c r="Q132" s="18">
        <v>0</v>
      </c>
      <c r="R132" s="18">
        <f t="shared" si="129"/>
        <v>0</v>
      </c>
      <c r="S132" s="137"/>
      <c r="T132" s="137"/>
      <c r="U132" s="150">
        <f t="shared" si="85"/>
        <v>0</v>
      </c>
      <c r="V132" s="150">
        <f t="shared" si="86"/>
        <v>0</v>
      </c>
      <c r="W132" s="150">
        <f t="shared" si="87"/>
        <v>0</v>
      </c>
      <c r="X132" s="150">
        <f t="shared" si="88"/>
        <v>0</v>
      </c>
      <c r="Y132" s="150">
        <f t="shared" si="89"/>
        <v>0</v>
      </c>
      <c r="Z132" s="150">
        <f t="shared" si="90"/>
        <v>0</v>
      </c>
      <c r="AA132" s="18">
        <f t="shared" si="128"/>
        <v>26</v>
      </c>
      <c r="AB132" s="18">
        <v>26</v>
      </c>
      <c r="AC132" s="18">
        <v>0</v>
      </c>
      <c r="AD132" s="18">
        <f t="shared" si="130"/>
        <v>0</v>
      </c>
      <c r="AE132" s="137"/>
      <c r="AF132" s="137"/>
      <c r="AG132" s="44">
        <f t="shared" si="117"/>
        <v>6</v>
      </c>
      <c r="AH132" s="147">
        <f t="shared" si="118"/>
        <v>6</v>
      </c>
      <c r="AI132" s="147">
        <f t="shared" si="119"/>
        <v>0</v>
      </c>
      <c r="AJ132" s="147">
        <f t="shared" si="120"/>
        <v>0</v>
      </c>
      <c r="AK132" s="147">
        <f t="shared" si="121"/>
        <v>0</v>
      </c>
      <c r="AL132" s="147">
        <f t="shared" si="122"/>
        <v>0</v>
      </c>
      <c r="AM132" s="157"/>
    </row>
    <row r="133" spans="1:40" s="102" customFormat="1" ht="42.75" customHeight="1">
      <c r="A133" s="134">
        <v>15</v>
      </c>
      <c r="B133" s="32" t="s">
        <v>484</v>
      </c>
      <c r="C133" s="18">
        <f t="shared" si="126"/>
        <v>12</v>
      </c>
      <c r="D133" s="18">
        <v>12</v>
      </c>
      <c r="E133" s="18">
        <v>0</v>
      </c>
      <c r="F133" s="18">
        <f t="shared" si="133"/>
        <v>3</v>
      </c>
      <c r="G133" s="137">
        <v>3</v>
      </c>
      <c r="H133" s="137"/>
      <c r="I133" s="121">
        <f t="shared" si="131"/>
        <v>10</v>
      </c>
      <c r="J133" s="18">
        <v>10</v>
      </c>
      <c r="K133" s="18"/>
      <c r="L133" s="121">
        <f t="shared" si="132"/>
        <v>0</v>
      </c>
      <c r="M133" s="18"/>
      <c r="N133" s="18"/>
      <c r="O133" s="18">
        <f t="shared" si="127"/>
        <v>12</v>
      </c>
      <c r="P133" s="18">
        <v>12</v>
      </c>
      <c r="Q133" s="18">
        <v>0</v>
      </c>
      <c r="R133" s="18">
        <f t="shared" si="129"/>
        <v>3</v>
      </c>
      <c r="S133" s="137">
        <v>3</v>
      </c>
      <c r="T133" s="137"/>
      <c r="U133" s="150">
        <f t="shared" si="85"/>
        <v>0</v>
      </c>
      <c r="V133" s="150">
        <f t="shared" si="86"/>
        <v>0</v>
      </c>
      <c r="W133" s="150">
        <f t="shared" si="87"/>
        <v>0</v>
      </c>
      <c r="X133" s="150">
        <f t="shared" si="88"/>
        <v>0</v>
      </c>
      <c r="Y133" s="150">
        <f t="shared" si="89"/>
        <v>0</v>
      </c>
      <c r="Z133" s="150">
        <f t="shared" si="90"/>
        <v>0</v>
      </c>
      <c r="AA133" s="18">
        <f t="shared" si="128"/>
        <v>12</v>
      </c>
      <c r="AB133" s="18">
        <v>12</v>
      </c>
      <c r="AC133" s="18">
        <v>0</v>
      </c>
      <c r="AD133" s="18">
        <f t="shared" si="130"/>
        <v>0</v>
      </c>
      <c r="AE133" s="137"/>
      <c r="AF133" s="137"/>
      <c r="AG133" s="44">
        <f t="shared" si="117"/>
        <v>2</v>
      </c>
      <c r="AH133" s="147">
        <f t="shared" si="118"/>
        <v>2</v>
      </c>
      <c r="AI133" s="147">
        <f t="shared" si="119"/>
        <v>0</v>
      </c>
      <c r="AJ133" s="147">
        <f t="shared" si="120"/>
        <v>0</v>
      </c>
      <c r="AK133" s="147">
        <f t="shared" si="121"/>
        <v>0</v>
      </c>
      <c r="AL133" s="147">
        <f t="shared" si="122"/>
        <v>0</v>
      </c>
      <c r="AM133" s="157"/>
    </row>
    <row r="134" spans="1:40" s="102" customFormat="1" ht="42.75" customHeight="1">
      <c r="A134" s="134">
        <v>16</v>
      </c>
      <c r="B134" s="31" t="s">
        <v>485</v>
      </c>
      <c r="C134" s="18">
        <f t="shared" si="126"/>
        <v>15</v>
      </c>
      <c r="D134" s="18">
        <v>13</v>
      </c>
      <c r="E134" s="18">
        <v>2</v>
      </c>
      <c r="F134" s="18">
        <f t="shared" si="133"/>
        <v>23</v>
      </c>
      <c r="G134" s="18">
        <v>23</v>
      </c>
      <c r="H134" s="18"/>
      <c r="I134" s="112">
        <v>15</v>
      </c>
      <c r="J134" s="112">
        <v>13</v>
      </c>
      <c r="K134" s="112">
        <v>2</v>
      </c>
      <c r="L134" s="112">
        <v>20</v>
      </c>
      <c r="M134" s="18">
        <v>20</v>
      </c>
      <c r="N134" s="18"/>
      <c r="O134" s="18">
        <f t="shared" si="127"/>
        <v>12</v>
      </c>
      <c r="P134" s="18">
        <v>10</v>
      </c>
      <c r="Q134" s="18">
        <v>2</v>
      </c>
      <c r="R134" s="18">
        <f t="shared" si="129"/>
        <v>26</v>
      </c>
      <c r="S134" s="18">
        <v>26</v>
      </c>
      <c r="T134" s="18"/>
      <c r="U134" s="150">
        <f t="shared" si="85"/>
        <v>-3</v>
      </c>
      <c r="V134" s="150">
        <f t="shared" si="86"/>
        <v>-3</v>
      </c>
      <c r="W134" s="150">
        <f t="shared" si="87"/>
        <v>0</v>
      </c>
      <c r="X134" s="150">
        <f t="shared" si="88"/>
        <v>3</v>
      </c>
      <c r="Y134" s="150">
        <f t="shared" si="89"/>
        <v>3</v>
      </c>
      <c r="Z134" s="150">
        <f t="shared" si="90"/>
        <v>0</v>
      </c>
      <c r="AA134" s="18">
        <f t="shared" ref="AA134:AA155" si="134">SUM(AB134:AC134)</f>
        <v>15</v>
      </c>
      <c r="AB134" s="18">
        <v>13</v>
      </c>
      <c r="AC134" s="18">
        <v>2</v>
      </c>
      <c r="AD134" s="18">
        <f t="shared" si="130"/>
        <v>23</v>
      </c>
      <c r="AE134" s="18">
        <v>23</v>
      </c>
      <c r="AF134" s="18"/>
      <c r="AG134" s="44">
        <f t="shared" si="117"/>
        <v>0</v>
      </c>
      <c r="AH134" s="147">
        <f t="shared" si="118"/>
        <v>0</v>
      </c>
      <c r="AI134" s="147">
        <f t="shared" si="119"/>
        <v>0</v>
      </c>
      <c r="AJ134" s="147">
        <f t="shared" si="120"/>
        <v>3</v>
      </c>
      <c r="AK134" s="147">
        <f t="shared" si="121"/>
        <v>3</v>
      </c>
      <c r="AL134" s="147">
        <f t="shared" si="122"/>
        <v>0</v>
      </c>
      <c r="AM134" s="157"/>
      <c r="AN134" s="193"/>
    </row>
    <row r="135" spans="1:40" s="102" customFormat="1" ht="30" customHeight="1">
      <c r="A135" s="134">
        <v>17</v>
      </c>
      <c r="B135" s="31" t="s">
        <v>486</v>
      </c>
      <c r="C135" s="18">
        <f t="shared" si="126"/>
        <v>5</v>
      </c>
      <c r="D135" s="18">
        <v>5</v>
      </c>
      <c r="E135" s="137"/>
      <c r="F135" s="18">
        <f t="shared" si="133"/>
        <v>1</v>
      </c>
      <c r="G135" s="137">
        <v>1</v>
      </c>
      <c r="H135" s="137"/>
      <c r="I135" s="18">
        <f>SUM(J135:K135)</f>
        <v>5</v>
      </c>
      <c r="J135" s="18">
        <v>5</v>
      </c>
      <c r="K135" s="18"/>
      <c r="L135" s="18">
        <v>1</v>
      </c>
      <c r="M135" s="18">
        <v>1</v>
      </c>
      <c r="N135" s="18"/>
      <c r="O135" s="18">
        <f t="shared" si="127"/>
        <v>4</v>
      </c>
      <c r="P135" s="18">
        <v>4</v>
      </c>
      <c r="Q135" s="137"/>
      <c r="R135" s="18">
        <f t="shared" si="129"/>
        <v>2</v>
      </c>
      <c r="S135" s="137">
        <v>2</v>
      </c>
      <c r="T135" s="137"/>
      <c r="U135" s="150">
        <f t="shared" ref="U135:U155" si="135">O135-C135</f>
        <v>-1</v>
      </c>
      <c r="V135" s="150">
        <f t="shared" ref="V135:V155" si="136">P135-D135</f>
        <v>-1</v>
      </c>
      <c r="W135" s="150">
        <f t="shared" ref="W135:W155" si="137">Q135-E135</f>
        <v>0</v>
      </c>
      <c r="X135" s="150">
        <f t="shared" ref="X135:X155" si="138">R135-F135</f>
        <v>1</v>
      </c>
      <c r="Y135" s="150">
        <f t="shared" ref="Y135:Y155" si="139">S135-G135</f>
        <v>1</v>
      </c>
      <c r="Z135" s="150">
        <f t="shared" ref="Z135:Z155" si="140">T135-H135</f>
        <v>0</v>
      </c>
      <c r="AA135" s="18">
        <f t="shared" si="134"/>
        <v>6</v>
      </c>
      <c r="AB135" s="18">
        <v>6</v>
      </c>
      <c r="AC135" s="137"/>
      <c r="AD135" s="18">
        <f t="shared" si="130"/>
        <v>0</v>
      </c>
      <c r="AE135" s="137"/>
      <c r="AF135" s="137"/>
      <c r="AG135" s="44">
        <f t="shared" si="117"/>
        <v>1</v>
      </c>
      <c r="AH135" s="147">
        <f t="shared" si="118"/>
        <v>1</v>
      </c>
      <c r="AI135" s="147">
        <f t="shared" si="119"/>
        <v>0</v>
      </c>
      <c r="AJ135" s="147">
        <f t="shared" si="120"/>
        <v>-1</v>
      </c>
      <c r="AK135" s="147">
        <f t="shared" si="121"/>
        <v>-1</v>
      </c>
      <c r="AL135" s="147">
        <f t="shared" si="122"/>
        <v>0</v>
      </c>
      <c r="AM135" s="157"/>
    </row>
    <row r="136" spans="1:40" s="102" customFormat="1" ht="30" customHeight="1">
      <c r="A136" s="134">
        <v>18</v>
      </c>
      <c r="B136" s="32" t="s">
        <v>487</v>
      </c>
      <c r="C136" s="18">
        <f t="shared" si="126"/>
        <v>3</v>
      </c>
      <c r="D136" s="18">
        <v>3</v>
      </c>
      <c r="E136" s="121"/>
      <c r="F136" s="18">
        <f t="shared" si="133"/>
        <v>2</v>
      </c>
      <c r="G136" s="121">
        <v>2</v>
      </c>
      <c r="H136" s="121"/>
      <c r="I136" s="18">
        <f>SUM(J136:K136)</f>
        <v>3</v>
      </c>
      <c r="J136" s="121">
        <v>3</v>
      </c>
      <c r="K136" s="121"/>
      <c r="L136" s="18">
        <v>2</v>
      </c>
      <c r="M136" s="121">
        <v>2</v>
      </c>
      <c r="N136" s="121"/>
      <c r="O136" s="18">
        <f t="shared" si="127"/>
        <v>3</v>
      </c>
      <c r="P136" s="18">
        <v>3</v>
      </c>
      <c r="Q136" s="121"/>
      <c r="R136" s="18">
        <f t="shared" si="129"/>
        <v>2</v>
      </c>
      <c r="S136" s="121">
        <v>2</v>
      </c>
      <c r="T136" s="121"/>
      <c r="U136" s="150">
        <f t="shared" si="135"/>
        <v>0</v>
      </c>
      <c r="V136" s="150">
        <f t="shared" si="136"/>
        <v>0</v>
      </c>
      <c r="W136" s="150">
        <f t="shared" si="137"/>
        <v>0</v>
      </c>
      <c r="X136" s="150">
        <f t="shared" si="138"/>
        <v>0</v>
      </c>
      <c r="Y136" s="150">
        <f t="shared" si="139"/>
        <v>0</v>
      </c>
      <c r="Z136" s="150">
        <f t="shared" si="140"/>
        <v>0</v>
      </c>
      <c r="AA136" s="18">
        <f t="shared" si="134"/>
        <v>5</v>
      </c>
      <c r="AB136" s="18">
        <v>5</v>
      </c>
      <c r="AC136" s="121"/>
      <c r="AD136" s="18">
        <f t="shared" si="130"/>
        <v>0</v>
      </c>
      <c r="AE136" s="121"/>
      <c r="AF136" s="121"/>
      <c r="AG136" s="44">
        <f t="shared" si="117"/>
        <v>2</v>
      </c>
      <c r="AH136" s="147">
        <f t="shared" si="118"/>
        <v>2</v>
      </c>
      <c r="AI136" s="147">
        <f t="shared" si="119"/>
        <v>0</v>
      </c>
      <c r="AJ136" s="147">
        <f t="shared" si="120"/>
        <v>-2</v>
      </c>
      <c r="AK136" s="147">
        <f t="shared" si="121"/>
        <v>-2</v>
      </c>
      <c r="AL136" s="147">
        <f t="shared" si="122"/>
        <v>0</v>
      </c>
      <c r="AM136" s="157"/>
    </row>
    <row r="137" spans="1:40" s="102" customFormat="1" ht="30" customHeight="1">
      <c r="A137" s="134">
        <v>19</v>
      </c>
      <c r="B137" s="32" t="s">
        <v>488</v>
      </c>
      <c r="C137" s="18">
        <f t="shared" si="126"/>
        <v>16</v>
      </c>
      <c r="D137" s="18">
        <v>16</v>
      </c>
      <c r="E137" s="121"/>
      <c r="F137" s="18"/>
      <c r="G137" s="121"/>
      <c r="H137" s="121"/>
      <c r="I137" s="18">
        <f>SUM(J137:K137)</f>
        <v>16</v>
      </c>
      <c r="J137" s="121">
        <v>16</v>
      </c>
      <c r="K137" s="121"/>
      <c r="L137" s="18"/>
      <c r="M137" s="121"/>
      <c r="N137" s="121"/>
      <c r="O137" s="18">
        <f t="shared" si="127"/>
        <v>16</v>
      </c>
      <c r="P137" s="18">
        <v>16</v>
      </c>
      <c r="Q137" s="121"/>
      <c r="R137" s="18"/>
      <c r="S137" s="121"/>
      <c r="T137" s="121"/>
      <c r="U137" s="150">
        <f t="shared" si="135"/>
        <v>0</v>
      </c>
      <c r="V137" s="150">
        <f t="shared" si="136"/>
        <v>0</v>
      </c>
      <c r="W137" s="150">
        <f t="shared" si="137"/>
        <v>0</v>
      </c>
      <c r="X137" s="150">
        <f t="shared" si="138"/>
        <v>0</v>
      </c>
      <c r="Y137" s="150">
        <f t="shared" si="139"/>
        <v>0</v>
      </c>
      <c r="Z137" s="150">
        <f t="shared" si="140"/>
        <v>0</v>
      </c>
      <c r="AA137" s="18">
        <f t="shared" si="134"/>
        <v>16</v>
      </c>
      <c r="AB137" s="18">
        <v>16</v>
      </c>
      <c r="AC137" s="121"/>
      <c r="AD137" s="18"/>
      <c r="AE137" s="121"/>
      <c r="AF137" s="121"/>
      <c r="AG137" s="44">
        <f t="shared" si="117"/>
        <v>0</v>
      </c>
      <c r="AH137" s="147">
        <f t="shared" si="118"/>
        <v>0</v>
      </c>
      <c r="AI137" s="147">
        <f t="shared" si="119"/>
        <v>0</v>
      </c>
      <c r="AJ137" s="147">
        <f t="shared" si="120"/>
        <v>0</v>
      </c>
      <c r="AK137" s="147">
        <f t="shared" si="121"/>
        <v>0</v>
      </c>
      <c r="AL137" s="147">
        <f t="shared" si="122"/>
        <v>0</v>
      </c>
      <c r="AM137" s="157"/>
    </row>
    <row r="138" spans="1:40" s="102" customFormat="1" ht="30" customHeight="1">
      <c r="A138" s="134">
        <v>20</v>
      </c>
      <c r="B138" s="32" t="s">
        <v>489</v>
      </c>
      <c r="C138" s="18">
        <f t="shared" si="126"/>
        <v>5</v>
      </c>
      <c r="D138" s="18">
        <v>5</v>
      </c>
      <c r="E138" s="121"/>
      <c r="F138" s="18">
        <f>SUM(G138:H138)</f>
        <v>4</v>
      </c>
      <c r="G138" s="121">
        <v>4</v>
      </c>
      <c r="H138" s="121"/>
      <c r="I138" s="18">
        <f>SUM(J138:K138)</f>
        <v>5</v>
      </c>
      <c r="J138" s="121">
        <v>5</v>
      </c>
      <c r="K138" s="121"/>
      <c r="L138" s="18">
        <f>SUM(M138:N138)</f>
        <v>4</v>
      </c>
      <c r="M138" s="121">
        <v>4</v>
      </c>
      <c r="N138" s="121">
        <v>0</v>
      </c>
      <c r="O138" s="18">
        <f t="shared" si="127"/>
        <v>4</v>
      </c>
      <c r="P138" s="18">
        <v>4</v>
      </c>
      <c r="Q138" s="121"/>
      <c r="R138" s="18">
        <f>SUM(S138:T138)</f>
        <v>5</v>
      </c>
      <c r="S138" s="121">
        <v>5</v>
      </c>
      <c r="T138" s="121"/>
      <c r="U138" s="150">
        <f t="shared" si="135"/>
        <v>-1</v>
      </c>
      <c r="V138" s="150">
        <f t="shared" si="136"/>
        <v>-1</v>
      </c>
      <c r="W138" s="150">
        <f t="shared" si="137"/>
        <v>0</v>
      </c>
      <c r="X138" s="150">
        <f t="shared" si="138"/>
        <v>1</v>
      </c>
      <c r="Y138" s="150">
        <f t="shared" si="139"/>
        <v>1</v>
      </c>
      <c r="Z138" s="150">
        <f t="shared" si="140"/>
        <v>0</v>
      </c>
      <c r="AA138" s="18">
        <f t="shared" si="134"/>
        <v>7</v>
      </c>
      <c r="AB138" s="18">
        <v>7</v>
      </c>
      <c r="AC138" s="121"/>
      <c r="AD138" s="18">
        <f t="shared" ref="AD138:AD144" si="141">SUM(AE138:AF138)</f>
        <v>2</v>
      </c>
      <c r="AE138" s="121">
        <v>2</v>
      </c>
      <c r="AF138" s="121"/>
      <c r="AG138" s="44">
        <f t="shared" si="117"/>
        <v>2</v>
      </c>
      <c r="AH138" s="147">
        <f t="shared" si="118"/>
        <v>2</v>
      </c>
      <c r="AI138" s="147">
        <f t="shared" si="119"/>
        <v>0</v>
      </c>
      <c r="AJ138" s="147">
        <f t="shared" si="120"/>
        <v>-2</v>
      </c>
      <c r="AK138" s="147">
        <f t="shared" si="121"/>
        <v>-2</v>
      </c>
      <c r="AL138" s="147">
        <f t="shared" si="122"/>
        <v>0</v>
      </c>
      <c r="AM138" s="157"/>
    </row>
    <row r="139" spans="1:40" s="105" customFormat="1" ht="27.95" customHeight="1">
      <c r="A139" s="176">
        <v>21</v>
      </c>
      <c r="B139" s="123" t="s">
        <v>490</v>
      </c>
      <c r="C139" s="124">
        <f t="shared" si="126"/>
        <v>6</v>
      </c>
      <c r="D139" s="124">
        <v>6</v>
      </c>
      <c r="E139" s="125"/>
      <c r="F139" s="124">
        <f>SUM(G139:H139)</f>
        <v>25</v>
      </c>
      <c r="G139" s="125">
        <v>25</v>
      </c>
      <c r="H139" s="125"/>
      <c r="I139" s="124">
        <v>6</v>
      </c>
      <c r="J139" s="124">
        <v>6</v>
      </c>
      <c r="K139" s="124"/>
      <c r="L139" s="124">
        <v>5</v>
      </c>
      <c r="M139" s="124">
        <v>5</v>
      </c>
      <c r="N139" s="124"/>
      <c r="O139" s="124">
        <f t="shared" si="127"/>
        <v>0</v>
      </c>
      <c r="P139" s="124">
        <v>0</v>
      </c>
      <c r="Q139" s="125"/>
      <c r="R139" s="124">
        <v>0</v>
      </c>
      <c r="S139" s="125">
        <v>0</v>
      </c>
      <c r="T139" s="125">
        <v>0</v>
      </c>
      <c r="U139" s="151">
        <f t="shared" si="135"/>
        <v>-6</v>
      </c>
      <c r="V139" s="151">
        <f t="shared" si="136"/>
        <v>-6</v>
      </c>
      <c r="W139" s="151">
        <f t="shared" si="137"/>
        <v>0</v>
      </c>
      <c r="X139" s="151">
        <f t="shared" si="138"/>
        <v>-25</v>
      </c>
      <c r="Y139" s="151">
        <f t="shared" si="139"/>
        <v>-25</v>
      </c>
      <c r="Z139" s="151">
        <f t="shared" si="140"/>
        <v>0</v>
      </c>
      <c r="AA139" s="124">
        <f t="shared" si="134"/>
        <v>8</v>
      </c>
      <c r="AB139" s="124">
        <v>8</v>
      </c>
      <c r="AC139" s="125">
        <v>0</v>
      </c>
      <c r="AD139" s="124">
        <f t="shared" si="141"/>
        <v>5</v>
      </c>
      <c r="AE139" s="125">
        <v>5</v>
      </c>
      <c r="AF139" s="125">
        <v>0</v>
      </c>
      <c r="AG139" s="160">
        <f t="shared" si="117"/>
        <v>2</v>
      </c>
      <c r="AH139" s="161">
        <f t="shared" si="118"/>
        <v>2</v>
      </c>
      <c r="AI139" s="161">
        <f t="shared" si="119"/>
        <v>0</v>
      </c>
      <c r="AJ139" s="161">
        <f t="shared" si="120"/>
        <v>0</v>
      </c>
      <c r="AK139" s="161">
        <f t="shared" si="121"/>
        <v>0</v>
      </c>
      <c r="AL139" s="161">
        <f t="shared" si="122"/>
        <v>0</v>
      </c>
      <c r="AM139" s="162"/>
    </row>
    <row r="140" spans="1:40" s="102" customFormat="1" ht="42.75" customHeight="1">
      <c r="A140" s="134">
        <v>22</v>
      </c>
      <c r="B140" s="32" t="s">
        <v>491</v>
      </c>
      <c r="C140" s="18">
        <f t="shared" si="126"/>
        <v>37</v>
      </c>
      <c r="D140" s="18">
        <v>35</v>
      </c>
      <c r="E140" s="18">
        <v>2</v>
      </c>
      <c r="F140" s="18"/>
      <c r="G140" s="121"/>
      <c r="H140" s="121"/>
      <c r="I140" s="185">
        <v>29</v>
      </c>
      <c r="J140" s="185">
        <v>28</v>
      </c>
      <c r="K140" s="185">
        <v>1</v>
      </c>
      <c r="L140" s="18"/>
      <c r="M140" s="18"/>
      <c r="N140" s="18"/>
      <c r="O140" s="18">
        <f t="shared" si="127"/>
        <v>37</v>
      </c>
      <c r="P140" s="18">
        <v>35</v>
      </c>
      <c r="Q140" s="18">
        <v>2</v>
      </c>
      <c r="R140" s="18"/>
      <c r="S140" s="121"/>
      <c r="T140" s="121"/>
      <c r="U140" s="150">
        <f t="shared" si="135"/>
        <v>0</v>
      </c>
      <c r="V140" s="150">
        <f t="shared" si="136"/>
        <v>0</v>
      </c>
      <c r="W140" s="150">
        <f t="shared" si="137"/>
        <v>0</v>
      </c>
      <c r="X140" s="150">
        <f t="shared" si="138"/>
        <v>0</v>
      </c>
      <c r="Y140" s="150">
        <f t="shared" si="139"/>
        <v>0</v>
      </c>
      <c r="Z140" s="150">
        <f t="shared" si="140"/>
        <v>0</v>
      </c>
      <c r="AA140" s="18">
        <f t="shared" si="134"/>
        <v>37</v>
      </c>
      <c r="AB140" s="18">
        <v>35</v>
      </c>
      <c r="AC140" s="18">
        <v>2</v>
      </c>
      <c r="AD140" s="18">
        <f t="shared" si="141"/>
        <v>0</v>
      </c>
      <c r="AE140" s="121"/>
      <c r="AF140" s="121"/>
      <c r="AG140" s="44">
        <f t="shared" ref="AG140:AG155" si="142">AA140-I140</f>
        <v>8</v>
      </c>
      <c r="AH140" s="147">
        <f t="shared" si="118"/>
        <v>7</v>
      </c>
      <c r="AI140" s="147">
        <f t="shared" si="119"/>
        <v>1</v>
      </c>
      <c r="AJ140" s="147">
        <f t="shared" si="120"/>
        <v>0</v>
      </c>
      <c r="AK140" s="147">
        <f t="shared" si="121"/>
        <v>0</v>
      </c>
      <c r="AL140" s="147">
        <f t="shared" si="122"/>
        <v>0</v>
      </c>
      <c r="AM140" s="157"/>
    </row>
    <row r="141" spans="1:40" s="102" customFormat="1" ht="60.75" customHeight="1">
      <c r="A141" s="134">
        <v>23</v>
      </c>
      <c r="B141" s="32" t="s">
        <v>492</v>
      </c>
      <c r="C141" s="18">
        <f t="shared" si="126"/>
        <v>37</v>
      </c>
      <c r="D141" s="18">
        <v>32</v>
      </c>
      <c r="E141" s="18">
        <v>5</v>
      </c>
      <c r="F141" s="18"/>
      <c r="G141" s="121"/>
      <c r="H141" s="121"/>
      <c r="I141" s="121">
        <v>35</v>
      </c>
      <c r="J141" s="121">
        <v>30</v>
      </c>
      <c r="K141" s="121">
        <v>5</v>
      </c>
      <c r="L141" s="121"/>
      <c r="M141" s="121"/>
      <c r="N141" s="121"/>
      <c r="O141" s="18">
        <f t="shared" si="127"/>
        <v>37</v>
      </c>
      <c r="P141" s="18">
        <v>32</v>
      </c>
      <c r="Q141" s="18">
        <v>5</v>
      </c>
      <c r="R141" s="18"/>
      <c r="S141" s="121"/>
      <c r="T141" s="121"/>
      <c r="U141" s="150">
        <f t="shared" si="135"/>
        <v>0</v>
      </c>
      <c r="V141" s="150">
        <f t="shared" si="136"/>
        <v>0</v>
      </c>
      <c r="W141" s="150">
        <f t="shared" si="137"/>
        <v>0</v>
      </c>
      <c r="X141" s="150">
        <f t="shared" si="138"/>
        <v>0</v>
      </c>
      <c r="Y141" s="150">
        <f t="shared" si="139"/>
        <v>0</v>
      </c>
      <c r="Z141" s="150">
        <f t="shared" si="140"/>
        <v>0</v>
      </c>
      <c r="AA141" s="18">
        <f t="shared" si="134"/>
        <v>37</v>
      </c>
      <c r="AB141" s="18">
        <v>32</v>
      </c>
      <c r="AC141" s="18">
        <v>5</v>
      </c>
      <c r="AD141" s="18">
        <f t="shared" si="141"/>
        <v>0</v>
      </c>
      <c r="AE141" s="121"/>
      <c r="AF141" s="121"/>
      <c r="AG141" s="44">
        <f t="shared" si="142"/>
        <v>2</v>
      </c>
      <c r="AH141" s="147">
        <f t="shared" si="118"/>
        <v>2</v>
      </c>
      <c r="AI141" s="147">
        <f t="shared" si="119"/>
        <v>0</v>
      </c>
      <c r="AJ141" s="147">
        <f t="shared" si="120"/>
        <v>0</v>
      </c>
      <c r="AK141" s="147">
        <f t="shared" si="121"/>
        <v>0</v>
      </c>
      <c r="AL141" s="147">
        <f t="shared" si="122"/>
        <v>0</v>
      </c>
      <c r="AM141" s="157"/>
    </row>
    <row r="142" spans="1:40" s="102" customFormat="1" ht="30" customHeight="1">
      <c r="A142" s="134">
        <v>24</v>
      </c>
      <c r="B142" s="32" t="s">
        <v>493</v>
      </c>
      <c r="C142" s="18">
        <f t="shared" si="126"/>
        <v>22</v>
      </c>
      <c r="D142" s="18">
        <v>21</v>
      </c>
      <c r="E142" s="18">
        <v>1</v>
      </c>
      <c r="F142" s="18"/>
      <c r="G142" s="121"/>
      <c r="H142" s="121"/>
      <c r="I142" s="18">
        <f>J142+K142</f>
        <v>19</v>
      </c>
      <c r="J142" s="18">
        <v>19</v>
      </c>
      <c r="K142" s="18"/>
      <c r="L142" s="18"/>
      <c r="M142" s="18"/>
      <c r="N142" s="18"/>
      <c r="O142" s="18">
        <f t="shared" si="127"/>
        <v>22</v>
      </c>
      <c r="P142" s="18">
        <v>21</v>
      </c>
      <c r="Q142" s="18">
        <v>1</v>
      </c>
      <c r="R142" s="18"/>
      <c r="S142" s="121"/>
      <c r="T142" s="121"/>
      <c r="U142" s="150">
        <f t="shared" si="135"/>
        <v>0</v>
      </c>
      <c r="V142" s="150">
        <f t="shared" si="136"/>
        <v>0</v>
      </c>
      <c r="W142" s="150">
        <f t="shared" si="137"/>
        <v>0</v>
      </c>
      <c r="X142" s="150">
        <f t="shared" si="138"/>
        <v>0</v>
      </c>
      <c r="Y142" s="150">
        <f t="shared" si="139"/>
        <v>0</v>
      </c>
      <c r="Z142" s="150">
        <f t="shared" si="140"/>
        <v>0</v>
      </c>
      <c r="AA142" s="18">
        <f t="shared" si="134"/>
        <v>22</v>
      </c>
      <c r="AB142" s="18">
        <v>21</v>
      </c>
      <c r="AC142" s="18">
        <v>1</v>
      </c>
      <c r="AD142" s="18">
        <f t="shared" si="141"/>
        <v>0</v>
      </c>
      <c r="AE142" s="121"/>
      <c r="AF142" s="121"/>
      <c r="AG142" s="44">
        <f t="shared" si="142"/>
        <v>3</v>
      </c>
      <c r="AH142" s="147">
        <f t="shared" ref="AH142:AH155" si="143">AB142-J142</f>
        <v>2</v>
      </c>
      <c r="AI142" s="147">
        <f t="shared" ref="AI142:AI155" si="144">AC142-K142</f>
        <v>1</v>
      </c>
      <c r="AJ142" s="147">
        <f t="shared" ref="AJ142:AJ155" si="145">AD142-L142</f>
        <v>0</v>
      </c>
      <c r="AK142" s="147">
        <f t="shared" ref="AK142:AK155" si="146">AE142-M142</f>
        <v>0</v>
      </c>
      <c r="AL142" s="147">
        <f t="shared" ref="AL142:AL155" si="147">AF142-N142</f>
        <v>0</v>
      </c>
      <c r="AM142" s="157"/>
    </row>
    <row r="143" spans="1:40" s="102" customFormat="1" ht="30" customHeight="1">
      <c r="A143" s="134">
        <v>25</v>
      </c>
      <c r="B143" s="32" t="s">
        <v>494</v>
      </c>
      <c r="C143" s="18">
        <f t="shared" si="126"/>
        <v>34</v>
      </c>
      <c r="D143" s="18">
        <v>31</v>
      </c>
      <c r="E143" s="170">
        <v>3</v>
      </c>
      <c r="F143" s="18"/>
      <c r="G143" s="121"/>
      <c r="H143" s="121"/>
      <c r="I143" s="18">
        <v>32</v>
      </c>
      <c r="J143" s="18">
        <v>29</v>
      </c>
      <c r="K143" s="18">
        <v>3</v>
      </c>
      <c r="L143" s="18"/>
      <c r="M143" s="18"/>
      <c r="N143" s="18"/>
      <c r="O143" s="18">
        <f t="shared" si="127"/>
        <v>34</v>
      </c>
      <c r="P143" s="18">
        <v>31</v>
      </c>
      <c r="Q143" s="170">
        <v>3</v>
      </c>
      <c r="R143" s="18"/>
      <c r="S143" s="121"/>
      <c r="T143" s="121"/>
      <c r="U143" s="150">
        <f t="shared" si="135"/>
        <v>0</v>
      </c>
      <c r="V143" s="150">
        <f t="shared" si="136"/>
        <v>0</v>
      </c>
      <c r="W143" s="150">
        <f t="shared" si="137"/>
        <v>0</v>
      </c>
      <c r="X143" s="150">
        <f t="shared" si="138"/>
        <v>0</v>
      </c>
      <c r="Y143" s="150">
        <f t="shared" si="139"/>
        <v>0</v>
      </c>
      <c r="Z143" s="150">
        <f t="shared" si="140"/>
        <v>0</v>
      </c>
      <c r="AA143" s="18">
        <f t="shared" si="134"/>
        <v>34</v>
      </c>
      <c r="AB143" s="18">
        <v>31</v>
      </c>
      <c r="AC143" s="170">
        <v>3</v>
      </c>
      <c r="AD143" s="18">
        <f t="shared" si="141"/>
        <v>0</v>
      </c>
      <c r="AE143" s="121"/>
      <c r="AF143" s="121"/>
      <c r="AG143" s="44">
        <f t="shared" si="142"/>
        <v>2</v>
      </c>
      <c r="AH143" s="147">
        <f t="shared" si="143"/>
        <v>2</v>
      </c>
      <c r="AI143" s="147">
        <f t="shared" si="144"/>
        <v>0</v>
      </c>
      <c r="AJ143" s="147">
        <f t="shared" si="145"/>
        <v>0</v>
      </c>
      <c r="AK143" s="147">
        <f t="shared" si="146"/>
        <v>0</v>
      </c>
      <c r="AL143" s="147">
        <f t="shared" si="147"/>
        <v>0</v>
      </c>
      <c r="AM143" s="157"/>
    </row>
    <row r="144" spans="1:40" s="102" customFormat="1" ht="37.5" customHeight="1">
      <c r="A144" s="134">
        <v>26</v>
      </c>
      <c r="B144" s="31" t="s">
        <v>495</v>
      </c>
      <c r="C144" s="44">
        <v>22</v>
      </c>
      <c r="D144" s="44">
        <v>19</v>
      </c>
      <c r="E144" s="44">
        <v>3</v>
      </c>
      <c r="F144" s="44">
        <v>3</v>
      </c>
      <c r="G144" s="44">
        <v>3</v>
      </c>
      <c r="H144" s="44"/>
      <c r="I144" s="44">
        <f>J144+K144</f>
        <v>13</v>
      </c>
      <c r="J144" s="44">
        <v>12</v>
      </c>
      <c r="K144" s="44">
        <v>1</v>
      </c>
      <c r="L144" s="44">
        <f>M144+N144</f>
        <v>1</v>
      </c>
      <c r="M144" s="44">
        <v>1</v>
      </c>
      <c r="N144" s="44"/>
      <c r="O144" s="18">
        <f t="shared" si="127"/>
        <v>21</v>
      </c>
      <c r="P144" s="18">
        <v>18</v>
      </c>
      <c r="Q144" s="18">
        <v>3</v>
      </c>
      <c r="R144" s="18">
        <f>SUM(S144:T144)</f>
        <v>4</v>
      </c>
      <c r="S144" s="18">
        <v>4</v>
      </c>
      <c r="T144" s="18"/>
      <c r="U144" s="150">
        <f t="shared" si="135"/>
        <v>-1</v>
      </c>
      <c r="V144" s="150">
        <f t="shared" si="136"/>
        <v>-1</v>
      </c>
      <c r="W144" s="150">
        <f t="shared" si="137"/>
        <v>0</v>
      </c>
      <c r="X144" s="150">
        <f t="shared" si="138"/>
        <v>1</v>
      </c>
      <c r="Y144" s="150">
        <f t="shared" si="139"/>
        <v>1</v>
      </c>
      <c r="Z144" s="150">
        <f t="shared" si="140"/>
        <v>0</v>
      </c>
      <c r="AA144" s="18">
        <f t="shared" si="134"/>
        <v>22</v>
      </c>
      <c r="AB144" s="18">
        <v>19</v>
      </c>
      <c r="AC144" s="18">
        <v>3</v>
      </c>
      <c r="AD144" s="18">
        <f t="shared" si="141"/>
        <v>3</v>
      </c>
      <c r="AE144" s="18">
        <v>3</v>
      </c>
      <c r="AF144" s="18"/>
      <c r="AG144" s="44">
        <f t="shared" si="142"/>
        <v>9</v>
      </c>
      <c r="AH144" s="147">
        <f t="shared" si="143"/>
        <v>7</v>
      </c>
      <c r="AI144" s="147">
        <f t="shared" si="144"/>
        <v>2</v>
      </c>
      <c r="AJ144" s="147">
        <f t="shared" si="145"/>
        <v>2</v>
      </c>
      <c r="AK144" s="147">
        <f t="shared" si="146"/>
        <v>2</v>
      </c>
      <c r="AL144" s="147">
        <f t="shared" si="147"/>
        <v>0</v>
      </c>
      <c r="AM144" s="157"/>
    </row>
    <row r="145" spans="1:41" s="102" customFormat="1" ht="30">
      <c r="A145" s="134">
        <v>27</v>
      </c>
      <c r="B145" s="32" t="s">
        <v>496</v>
      </c>
      <c r="C145" s="18">
        <f>SUM(D145:E145)</f>
        <v>14</v>
      </c>
      <c r="D145" s="18">
        <v>12</v>
      </c>
      <c r="E145" s="170">
        <v>2</v>
      </c>
      <c r="F145" s="18"/>
      <c r="G145" s="170"/>
      <c r="H145" s="170"/>
      <c r="I145" s="18">
        <f t="shared" ref="I145:I159" si="148">SUM(J145:K145)</f>
        <v>14</v>
      </c>
      <c r="J145" s="18">
        <v>12</v>
      </c>
      <c r="K145" s="18">
        <v>2</v>
      </c>
      <c r="L145" s="18"/>
      <c r="M145" s="170"/>
      <c r="N145" s="170"/>
      <c r="O145" s="18">
        <f t="shared" ref="O145:O159" si="149">SUM(P145:Q145)</f>
        <v>14</v>
      </c>
      <c r="P145" s="18">
        <v>12</v>
      </c>
      <c r="Q145" s="170">
        <v>2</v>
      </c>
      <c r="R145" s="18"/>
      <c r="S145" s="170"/>
      <c r="T145" s="170"/>
      <c r="U145" s="150">
        <f t="shared" si="135"/>
        <v>0</v>
      </c>
      <c r="V145" s="150">
        <f t="shared" si="136"/>
        <v>0</v>
      </c>
      <c r="W145" s="150">
        <f t="shared" si="137"/>
        <v>0</v>
      </c>
      <c r="X145" s="175">
        <f t="shared" si="138"/>
        <v>0</v>
      </c>
      <c r="Y145" s="175">
        <f t="shared" si="139"/>
        <v>0</v>
      </c>
      <c r="Z145" s="150">
        <f t="shared" si="140"/>
        <v>0</v>
      </c>
      <c r="AA145" s="18">
        <f t="shared" si="134"/>
        <v>14</v>
      </c>
      <c r="AB145" s="18">
        <v>12</v>
      </c>
      <c r="AC145" s="170">
        <v>2</v>
      </c>
      <c r="AD145" s="18"/>
      <c r="AE145" s="170"/>
      <c r="AF145" s="170"/>
      <c r="AG145" s="44">
        <f t="shared" si="142"/>
        <v>0</v>
      </c>
      <c r="AH145" s="147">
        <f t="shared" si="143"/>
        <v>0</v>
      </c>
      <c r="AI145" s="147">
        <f t="shared" si="144"/>
        <v>0</v>
      </c>
      <c r="AJ145" s="147">
        <f t="shared" si="145"/>
        <v>0</v>
      </c>
      <c r="AK145" s="147">
        <f t="shared" si="146"/>
        <v>0</v>
      </c>
      <c r="AL145" s="147">
        <f t="shared" si="147"/>
        <v>0</v>
      </c>
      <c r="AM145" s="157"/>
    </row>
    <row r="146" spans="1:41" s="102" customFormat="1" ht="30" customHeight="1">
      <c r="A146" s="134">
        <v>28</v>
      </c>
      <c r="B146" s="32" t="s">
        <v>497</v>
      </c>
      <c r="C146" s="18">
        <f>SUM(D146:E146)</f>
        <v>14</v>
      </c>
      <c r="D146" s="18">
        <v>14</v>
      </c>
      <c r="E146" s="121"/>
      <c r="F146" s="18">
        <f>SUM(G146:H146)</f>
        <v>10</v>
      </c>
      <c r="G146" s="121">
        <v>10</v>
      </c>
      <c r="H146" s="121"/>
      <c r="I146" s="18">
        <f t="shared" si="148"/>
        <v>6</v>
      </c>
      <c r="J146" s="18">
        <v>6</v>
      </c>
      <c r="K146" s="18"/>
      <c r="L146" s="18"/>
      <c r="M146" s="121"/>
      <c r="N146" s="121"/>
      <c r="O146" s="18">
        <f t="shared" si="149"/>
        <v>14</v>
      </c>
      <c r="P146" s="18">
        <v>14</v>
      </c>
      <c r="Q146" s="121"/>
      <c r="R146" s="18">
        <f>SUM(S146:T146)</f>
        <v>10</v>
      </c>
      <c r="S146" s="121">
        <v>10</v>
      </c>
      <c r="T146" s="121"/>
      <c r="U146" s="150">
        <f t="shared" si="135"/>
        <v>0</v>
      </c>
      <c r="V146" s="150">
        <f t="shared" si="136"/>
        <v>0</v>
      </c>
      <c r="W146" s="150">
        <f t="shared" si="137"/>
        <v>0</v>
      </c>
      <c r="X146" s="150">
        <f t="shared" si="138"/>
        <v>0</v>
      </c>
      <c r="Y146" s="150">
        <f t="shared" si="139"/>
        <v>0</v>
      </c>
      <c r="Z146" s="150">
        <f t="shared" si="140"/>
        <v>0</v>
      </c>
      <c r="AA146" s="18">
        <f t="shared" si="134"/>
        <v>5</v>
      </c>
      <c r="AB146" s="18">
        <v>5</v>
      </c>
      <c r="AC146" s="121"/>
      <c r="AD146" s="18">
        <f>SUM(AE146:AF146)</f>
        <v>2</v>
      </c>
      <c r="AE146" s="121">
        <v>2</v>
      </c>
      <c r="AF146" s="121"/>
      <c r="AG146" s="44">
        <f t="shared" si="142"/>
        <v>-1</v>
      </c>
      <c r="AH146" s="147">
        <f t="shared" si="143"/>
        <v>-1</v>
      </c>
      <c r="AI146" s="147">
        <f t="shared" si="144"/>
        <v>0</v>
      </c>
      <c r="AJ146" s="147">
        <f t="shared" si="145"/>
        <v>2</v>
      </c>
      <c r="AK146" s="147">
        <f t="shared" si="146"/>
        <v>2</v>
      </c>
      <c r="AL146" s="147">
        <f t="shared" si="147"/>
        <v>0</v>
      </c>
      <c r="AM146" s="157"/>
    </row>
    <row r="147" spans="1:41" s="102" customFormat="1" ht="36" customHeight="1">
      <c r="A147" s="134">
        <v>29</v>
      </c>
      <c r="B147" s="31" t="s">
        <v>498</v>
      </c>
      <c r="C147" s="18">
        <v>2</v>
      </c>
      <c r="D147" s="18">
        <v>2</v>
      </c>
      <c r="E147" s="18"/>
      <c r="F147" s="18">
        <v>5</v>
      </c>
      <c r="G147" s="18">
        <v>5</v>
      </c>
      <c r="H147" s="18">
        <v>0</v>
      </c>
      <c r="I147" s="18">
        <v>2</v>
      </c>
      <c r="J147" s="18">
        <v>2</v>
      </c>
      <c r="K147" s="18"/>
      <c r="L147" s="18">
        <v>5</v>
      </c>
      <c r="M147" s="18">
        <v>5</v>
      </c>
      <c r="N147" s="18"/>
      <c r="O147" s="18">
        <v>2</v>
      </c>
      <c r="P147" s="18">
        <v>2</v>
      </c>
      <c r="Q147" s="18"/>
      <c r="R147" s="18">
        <v>5</v>
      </c>
      <c r="S147" s="18">
        <v>5</v>
      </c>
      <c r="T147" s="18"/>
      <c r="U147" s="150">
        <f t="shared" si="135"/>
        <v>0</v>
      </c>
      <c r="V147" s="150">
        <f t="shared" si="136"/>
        <v>0</v>
      </c>
      <c r="W147" s="150">
        <f t="shared" si="137"/>
        <v>0</v>
      </c>
      <c r="X147" s="150">
        <f t="shared" si="138"/>
        <v>0</v>
      </c>
      <c r="Y147" s="150">
        <f t="shared" si="139"/>
        <v>0</v>
      </c>
      <c r="Z147" s="150">
        <f t="shared" si="140"/>
        <v>0</v>
      </c>
      <c r="AA147" s="18">
        <f t="shared" si="134"/>
        <v>2</v>
      </c>
      <c r="AB147" s="18">
        <v>2</v>
      </c>
      <c r="AC147" s="18"/>
      <c r="AD147" s="18">
        <f>SUM(AE147:AF147)</f>
        <v>5</v>
      </c>
      <c r="AE147" s="18">
        <v>5</v>
      </c>
      <c r="AF147" s="18"/>
      <c r="AG147" s="44">
        <f t="shared" si="142"/>
        <v>0</v>
      </c>
      <c r="AH147" s="147">
        <f t="shared" si="143"/>
        <v>0</v>
      </c>
      <c r="AI147" s="147">
        <f t="shared" si="144"/>
        <v>0</v>
      </c>
      <c r="AJ147" s="147">
        <f t="shared" si="145"/>
        <v>0</v>
      </c>
      <c r="AK147" s="147">
        <f t="shared" si="146"/>
        <v>0</v>
      </c>
      <c r="AL147" s="147">
        <f t="shared" si="147"/>
        <v>0</v>
      </c>
      <c r="AM147" s="157"/>
    </row>
    <row r="148" spans="1:41" s="102" customFormat="1" ht="26.1" customHeight="1">
      <c r="A148" s="134">
        <v>30</v>
      </c>
      <c r="B148" s="31" t="s">
        <v>499</v>
      </c>
      <c r="C148" s="18">
        <v>15</v>
      </c>
      <c r="D148" s="18">
        <v>13</v>
      </c>
      <c r="E148" s="18">
        <v>2</v>
      </c>
      <c r="F148" s="18">
        <v>1</v>
      </c>
      <c r="G148" s="18">
        <v>1</v>
      </c>
      <c r="H148" s="18">
        <v>0</v>
      </c>
      <c r="I148" s="18">
        <v>15</v>
      </c>
      <c r="J148" s="18">
        <v>13</v>
      </c>
      <c r="K148" s="18">
        <v>2</v>
      </c>
      <c r="L148" s="18">
        <v>1</v>
      </c>
      <c r="M148" s="18">
        <v>1</v>
      </c>
      <c r="N148" s="18"/>
      <c r="O148" s="18">
        <v>14</v>
      </c>
      <c r="P148" s="18">
        <v>12</v>
      </c>
      <c r="Q148" s="18">
        <v>2</v>
      </c>
      <c r="R148" s="18">
        <v>3</v>
      </c>
      <c r="S148" s="18">
        <v>3</v>
      </c>
      <c r="T148" s="18">
        <v>0</v>
      </c>
      <c r="U148" s="150">
        <f t="shared" si="135"/>
        <v>-1</v>
      </c>
      <c r="V148" s="150">
        <f t="shared" si="136"/>
        <v>-1</v>
      </c>
      <c r="W148" s="150">
        <f t="shared" si="137"/>
        <v>0</v>
      </c>
      <c r="X148" s="150">
        <f t="shared" si="138"/>
        <v>2</v>
      </c>
      <c r="Y148" s="150">
        <f t="shared" si="139"/>
        <v>2</v>
      </c>
      <c r="Z148" s="150">
        <f t="shared" si="140"/>
        <v>0</v>
      </c>
      <c r="AA148" s="18">
        <f t="shared" si="134"/>
        <v>16</v>
      </c>
      <c r="AB148" s="18">
        <v>14</v>
      </c>
      <c r="AC148" s="137">
        <v>2</v>
      </c>
      <c r="AD148" s="18"/>
      <c r="AE148" s="137"/>
      <c r="AF148" s="137"/>
      <c r="AG148" s="44">
        <f t="shared" si="142"/>
        <v>1</v>
      </c>
      <c r="AH148" s="147">
        <f t="shared" si="143"/>
        <v>1</v>
      </c>
      <c r="AI148" s="147">
        <f t="shared" si="144"/>
        <v>0</v>
      </c>
      <c r="AJ148" s="147">
        <f t="shared" si="145"/>
        <v>-1</v>
      </c>
      <c r="AK148" s="147">
        <f t="shared" si="146"/>
        <v>-1</v>
      </c>
      <c r="AL148" s="147">
        <f t="shared" si="147"/>
        <v>0</v>
      </c>
      <c r="AM148" s="157"/>
    </row>
    <row r="149" spans="1:41" s="105" customFormat="1" ht="36" customHeight="1">
      <c r="A149" s="176">
        <v>31</v>
      </c>
      <c r="B149" s="177" t="s">
        <v>500</v>
      </c>
      <c r="C149" s="124">
        <f t="shared" ref="C149:C159" si="150">SUM(D149:E149)</f>
        <v>3</v>
      </c>
      <c r="D149" s="124">
        <v>3</v>
      </c>
      <c r="E149" s="178"/>
      <c r="F149" s="124"/>
      <c r="G149" s="178"/>
      <c r="H149" s="178"/>
      <c r="I149" s="143">
        <f>J149+K149</f>
        <v>3</v>
      </c>
      <c r="J149" s="143">
        <v>3</v>
      </c>
      <c r="K149" s="143">
        <v>0</v>
      </c>
      <c r="L149" s="143"/>
      <c r="M149" s="143"/>
      <c r="N149" s="143"/>
      <c r="O149" s="124"/>
      <c r="P149" s="124"/>
      <c r="Q149" s="178"/>
      <c r="R149" s="124"/>
      <c r="S149" s="178"/>
      <c r="T149" s="178"/>
      <c r="U149" s="151">
        <f t="shared" si="135"/>
        <v>-3</v>
      </c>
      <c r="V149" s="151">
        <f t="shared" si="136"/>
        <v>-3</v>
      </c>
      <c r="W149" s="151">
        <f t="shared" si="137"/>
        <v>0</v>
      </c>
      <c r="X149" s="151">
        <f t="shared" si="138"/>
        <v>0</v>
      </c>
      <c r="Y149" s="151"/>
      <c r="Z149" s="151">
        <f t="shared" si="140"/>
        <v>0</v>
      </c>
      <c r="AA149" s="124">
        <f t="shared" si="134"/>
        <v>3</v>
      </c>
      <c r="AB149" s="124">
        <v>3</v>
      </c>
      <c r="AC149" s="178"/>
      <c r="AD149" s="124"/>
      <c r="AE149" s="178"/>
      <c r="AF149" s="178"/>
      <c r="AG149" s="160">
        <f t="shared" si="142"/>
        <v>0</v>
      </c>
      <c r="AH149" s="161">
        <f t="shared" si="143"/>
        <v>0</v>
      </c>
      <c r="AI149" s="161">
        <f t="shared" si="144"/>
        <v>0</v>
      </c>
      <c r="AJ149" s="161">
        <f t="shared" si="145"/>
        <v>0</v>
      </c>
      <c r="AK149" s="161">
        <f t="shared" si="146"/>
        <v>0</v>
      </c>
      <c r="AL149" s="161">
        <f t="shared" si="147"/>
        <v>0</v>
      </c>
      <c r="AM149" s="162"/>
    </row>
    <row r="150" spans="1:41" s="102" customFormat="1" ht="45.95" customHeight="1">
      <c r="A150" s="134">
        <v>32</v>
      </c>
      <c r="B150" s="31" t="s">
        <v>501</v>
      </c>
      <c r="C150" s="18">
        <f t="shared" si="150"/>
        <v>5</v>
      </c>
      <c r="D150" s="18">
        <v>5</v>
      </c>
      <c r="E150" s="137"/>
      <c r="F150" s="18">
        <v>9</v>
      </c>
      <c r="G150" s="137">
        <v>9</v>
      </c>
      <c r="H150" s="137"/>
      <c r="I150" s="18">
        <f t="shared" si="148"/>
        <v>5</v>
      </c>
      <c r="J150" s="18">
        <v>5</v>
      </c>
      <c r="K150" s="18"/>
      <c r="L150" s="18">
        <v>9</v>
      </c>
      <c r="M150" s="18">
        <v>9</v>
      </c>
      <c r="N150" s="18"/>
      <c r="O150" s="18">
        <f t="shared" si="149"/>
        <v>5</v>
      </c>
      <c r="P150" s="18">
        <v>5</v>
      </c>
      <c r="Q150" s="137"/>
      <c r="R150" s="18">
        <v>10</v>
      </c>
      <c r="S150" s="137">
        <v>10</v>
      </c>
      <c r="T150" s="137"/>
      <c r="U150" s="150">
        <f t="shared" si="135"/>
        <v>0</v>
      </c>
      <c r="V150" s="150">
        <f t="shared" si="136"/>
        <v>0</v>
      </c>
      <c r="W150" s="150">
        <f t="shared" si="137"/>
        <v>0</v>
      </c>
      <c r="X150" s="150">
        <f t="shared" si="138"/>
        <v>1</v>
      </c>
      <c r="Y150" s="150">
        <f t="shared" si="139"/>
        <v>1</v>
      </c>
      <c r="Z150" s="150">
        <f t="shared" si="140"/>
        <v>0</v>
      </c>
      <c r="AA150" s="18">
        <f t="shared" si="134"/>
        <v>5</v>
      </c>
      <c r="AB150" s="18">
        <v>5</v>
      </c>
      <c r="AC150" s="137"/>
      <c r="AD150" s="18">
        <v>4</v>
      </c>
      <c r="AE150" s="137">
        <v>4</v>
      </c>
      <c r="AF150" s="137"/>
      <c r="AG150" s="44">
        <f t="shared" si="142"/>
        <v>0</v>
      </c>
      <c r="AH150" s="147">
        <f t="shared" si="143"/>
        <v>0</v>
      </c>
      <c r="AI150" s="147">
        <f t="shared" si="144"/>
        <v>0</v>
      </c>
      <c r="AJ150" s="147">
        <f t="shared" si="145"/>
        <v>-5</v>
      </c>
      <c r="AK150" s="147">
        <f t="shared" si="146"/>
        <v>-5</v>
      </c>
      <c r="AL150" s="147">
        <f t="shared" si="147"/>
        <v>0</v>
      </c>
      <c r="AM150" s="157"/>
    </row>
    <row r="151" spans="1:41" s="105" customFormat="1" ht="36" customHeight="1">
      <c r="A151" s="176">
        <v>33</v>
      </c>
      <c r="B151" s="177" t="s">
        <v>502</v>
      </c>
      <c r="C151" s="124">
        <f t="shared" si="150"/>
        <v>6</v>
      </c>
      <c r="D151" s="124">
        <v>4</v>
      </c>
      <c r="E151" s="124">
        <v>2</v>
      </c>
      <c r="F151" s="124">
        <f>SUM(G151:H151)</f>
        <v>6</v>
      </c>
      <c r="G151" s="124">
        <v>5</v>
      </c>
      <c r="H151" s="124">
        <v>1</v>
      </c>
      <c r="I151" s="186">
        <f>J151+K151</f>
        <v>4</v>
      </c>
      <c r="J151" s="187">
        <v>2</v>
      </c>
      <c r="K151" s="186">
        <v>2</v>
      </c>
      <c r="L151" s="186">
        <f>M151+N151</f>
        <v>5</v>
      </c>
      <c r="M151" s="186">
        <v>4</v>
      </c>
      <c r="N151" s="186">
        <v>1</v>
      </c>
      <c r="O151" s="124"/>
      <c r="P151" s="124"/>
      <c r="Q151" s="124"/>
      <c r="R151" s="124">
        <f>SUM(S151:T151)</f>
        <v>0</v>
      </c>
      <c r="S151" s="124"/>
      <c r="T151" s="124"/>
      <c r="U151" s="151">
        <f t="shared" si="135"/>
        <v>-6</v>
      </c>
      <c r="V151" s="151">
        <f t="shared" si="136"/>
        <v>-4</v>
      </c>
      <c r="W151" s="151">
        <f t="shared" si="137"/>
        <v>-2</v>
      </c>
      <c r="X151" s="151">
        <f t="shared" si="138"/>
        <v>-6</v>
      </c>
      <c r="Y151" s="151">
        <f t="shared" si="139"/>
        <v>-5</v>
      </c>
      <c r="Z151" s="151">
        <f t="shared" si="140"/>
        <v>-1</v>
      </c>
      <c r="AA151" s="124">
        <f t="shared" si="134"/>
        <v>6</v>
      </c>
      <c r="AB151" s="124">
        <v>4</v>
      </c>
      <c r="AC151" s="124">
        <v>2</v>
      </c>
      <c r="AD151" s="124">
        <f>SUM(AE151:AF151)</f>
        <v>6</v>
      </c>
      <c r="AE151" s="124">
        <v>5</v>
      </c>
      <c r="AF151" s="124">
        <v>1</v>
      </c>
      <c r="AG151" s="160">
        <f t="shared" si="142"/>
        <v>2</v>
      </c>
      <c r="AH151" s="161">
        <f t="shared" si="143"/>
        <v>2</v>
      </c>
      <c r="AI151" s="161">
        <f t="shared" si="144"/>
        <v>0</v>
      </c>
      <c r="AJ151" s="161">
        <f t="shared" si="145"/>
        <v>1</v>
      </c>
      <c r="AK151" s="161">
        <f t="shared" si="146"/>
        <v>1</v>
      </c>
      <c r="AL151" s="161">
        <f t="shared" si="147"/>
        <v>0</v>
      </c>
      <c r="AM151" s="162"/>
    </row>
    <row r="152" spans="1:41" s="102" customFormat="1" ht="38.25" customHeight="1">
      <c r="A152" s="134">
        <v>34</v>
      </c>
      <c r="B152" s="31" t="s">
        <v>503</v>
      </c>
      <c r="C152" s="18">
        <f t="shared" si="150"/>
        <v>4</v>
      </c>
      <c r="D152" s="18">
        <v>4</v>
      </c>
      <c r="E152" s="137"/>
      <c r="F152" s="18"/>
      <c r="G152" s="137"/>
      <c r="H152" s="137"/>
      <c r="I152" s="18">
        <f t="shared" si="148"/>
        <v>4</v>
      </c>
      <c r="J152" s="18">
        <v>4</v>
      </c>
      <c r="K152" s="18"/>
      <c r="L152" s="18"/>
      <c r="M152" s="18"/>
      <c r="N152" s="18"/>
      <c r="O152" s="18">
        <v>2</v>
      </c>
      <c r="P152" s="18">
        <v>2</v>
      </c>
      <c r="Q152" s="137"/>
      <c r="R152" s="18">
        <v>2</v>
      </c>
      <c r="S152" s="137">
        <v>2</v>
      </c>
      <c r="T152" s="137"/>
      <c r="U152" s="150">
        <f t="shared" si="135"/>
        <v>-2</v>
      </c>
      <c r="V152" s="150">
        <f t="shared" si="136"/>
        <v>-2</v>
      </c>
      <c r="W152" s="150">
        <f t="shared" si="137"/>
        <v>0</v>
      </c>
      <c r="X152" s="150">
        <f t="shared" si="138"/>
        <v>2</v>
      </c>
      <c r="Y152" s="150">
        <f t="shared" si="139"/>
        <v>2</v>
      </c>
      <c r="Z152" s="150">
        <f t="shared" si="140"/>
        <v>0</v>
      </c>
      <c r="AA152" s="18">
        <f t="shared" si="134"/>
        <v>4</v>
      </c>
      <c r="AB152" s="18">
        <v>4</v>
      </c>
      <c r="AC152" s="137"/>
      <c r="AD152" s="18">
        <f>SUM(AE152:AF152)</f>
        <v>0</v>
      </c>
      <c r="AE152" s="137"/>
      <c r="AF152" s="137"/>
      <c r="AG152" s="44">
        <f t="shared" si="142"/>
        <v>0</v>
      </c>
      <c r="AH152" s="147">
        <f t="shared" si="143"/>
        <v>0</v>
      </c>
      <c r="AI152" s="147">
        <f t="shared" si="144"/>
        <v>0</v>
      </c>
      <c r="AJ152" s="147">
        <f t="shared" si="145"/>
        <v>0</v>
      </c>
      <c r="AK152" s="147">
        <f t="shared" si="146"/>
        <v>0</v>
      </c>
      <c r="AL152" s="147">
        <f t="shared" si="147"/>
        <v>0</v>
      </c>
      <c r="AM152" s="157"/>
    </row>
    <row r="153" spans="1:41" s="102" customFormat="1" ht="27.95" customHeight="1">
      <c r="A153" s="134">
        <v>35</v>
      </c>
      <c r="B153" s="31" t="s">
        <v>504</v>
      </c>
      <c r="C153" s="18">
        <f t="shared" si="150"/>
        <v>10</v>
      </c>
      <c r="D153" s="18">
        <v>10</v>
      </c>
      <c r="E153" s="137"/>
      <c r="F153" s="18"/>
      <c r="G153" s="137"/>
      <c r="H153" s="137"/>
      <c r="I153" s="18">
        <f t="shared" si="148"/>
        <v>10</v>
      </c>
      <c r="J153" s="18">
        <v>10</v>
      </c>
      <c r="K153" s="18"/>
      <c r="L153" s="18"/>
      <c r="M153" s="18"/>
      <c r="N153" s="18"/>
      <c r="O153" s="18">
        <f t="shared" si="149"/>
        <v>10</v>
      </c>
      <c r="P153" s="18">
        <v>10</v>
      </c>
      <c r="Q153" s="137"/>
      <c r="R153" s="18">
        <v>5</v>
      </c>
      <c r="S153" s="137">
        <v>5</v>
      </c>
      <c r="T153" s="137"/>
      <c r="U153" s="150">
        <f t="shared" si="135"/>
        <v>0</v>
      </c>
      <c r="V153" s="150">
        <f t="shared" si="136"/>
        <v>0</v>
      </c>
      <c r="W153" s="150">
        <f t="shared" si="137"/>
        <v>0</v>
      </c>
      <c r="X153" s="175">
        <f t="shared" si="138"/>
        <v>5</v>
      </c>
      <c r="Y153" s="175">
        <f t="shared" si="139"/>
        <v>5</v>
      </c>
      <c r="Z153" s="150">
        <f t="shared" si="140"/>
        <v>0</v>
      </c>
      <c r="AA153" s="18">
        <f t="shared" si="134"/>
        <v>10</v>
      </c>
      <c r="AB153" s="18">
        <v>10</v>
      </c>
      <c r="AC153" s="137"/>
      <c r="AD153" s="18">
        <f>SUM(AE153:AF153)</f>
        <v>0</v>
      </c>
      <c r="AE153" s="137"/>
      <c r="AF153" s="137"/>
      <c r="AG153" s="44">
        <f t="shared" si="142"/>
        <v>0</v>
      </c>
      <c r="AH153" s="147">
        <f t="shared" si="143"/>
        <v>0</v>
      </c>
      <c r="AI153" s="147">
        <f t="shared" si="144"/>
        <v>0</v>
      </c>
      <c r="AJ153" s="147">
        <f t="shared" si="145"/>
        <v>0</v>
      </c>
      <c r="AK153" s="147">
        <f t="shared" si="146"/>
        <v>0</v>
      </c>
      <c r="AL153" s="147">
        <f t="shared" si="147"/>
        <v>0</v>
      </c>
      <c r="AM153" s="157"/>
    </row>
    <row r="154" spans="1:41" s="102" customFormat="1" ht="27.95" customHeight="1">
      <c r="A154" s="134">
        <v>36</v>
      </c>
      <c r="B154" s="31" t="s">
        <v>505</v>
      </c>
      <c r="C154" s="18">
        <f t="shared" si="150"/>
        <v>6</v>
      </c>
      <c r="D154" s="18">
        <v>6</v>
      </c>
      <c r="E154" s="137"/>
      <c r="F154" s="18"/>
      <c r="G154" s="137"/>
      <c r="H154" s="137"/>
      <c r="I154" s="18">
        <f t="shared" si="148"/>
        <v>2</v>
      </c>
      <c r="J154" s="18">
        <v>2</v>
      </c>
      <c r="K154" s="18"/>
      <c r="L154" s="18"/>
      <c r="M154" s="18"/>
      <c r="N154" s="18"/>
      <c r="O154" s="18">
        <f t="shared" si="149"/>
        <v>6</v>
      </c>
      <c r="P154" s="18">
        <v>6</v>
      </c>
      <c r="Q154" s="137"/>
      <c r="R154" s="18"/>
      <c r="S154" s="137"/>
      <c r="T154" s="137"/>
      <c r="U154" s="150">
        <f t="shared" si="135"/>
        <v>0</v>
      </c>
      <c r="V154" s="150">
        <f t="shared" si="136"/>
        <v>0</v>
      </c>
      <c r="W154" s="150">
        <f t="shared" si="137"/>
        <v>0</v>
      </c>
      <c r="X154" s="175">
        <f t="shared" si="138"/>
        <v>0</v>
      </c>
      <c r="Y154" s="175">
        <f t="shared" si="139"/>
        <v>0</v>
      </c>
      <c r="Z154" s="150">
        <f t="shared" si="140"/>
        <v>0</v>
      </c>
      <c r="AA154" s="18">
        <f t="shared" si="134"/>
        <v>3</v>
      </c>
      <c r="AB154" s="18">
        <v>3</v>
      </c>
      <c r="AC154" s="137"/>
      <c r="AD154" s="18">
        <f>SUM(AE154:AF154)</f>
        <v>0</v>
      </c>
      <c r="AE154" s="137"/>
      <c r="AF154" s="137"/>
      <c r="AG154" s="44">
        <f t="shared" si="142"/>
        <v>1</v>
      </c>
      <c r="AH154" s="147">
        <f t="shared" si="143"/>
        <v>1</v>
      </c>
      <c r="AI154" s="147">
        <f t="shared" si="144"/>
        <v>0</v>
      </c>
      <c r="AJ154" s="147">
        <f t="shared" si="145"/>
        <v>0</v>
      </c>
      <c r="AK154" s="147">
        <f t="shared" si="146"/>
        <v>0</v>
      </c>
      <c r="AL154" s="147">
        <f t="shared" si="147"/>
        <v>0</v>
      </c>
      <c r="AM154" s="157"/>
    </row>
    <row r="155" spans="1:41" s="102" customFormat="1" ht="27" customHeight="1">
      <c r="A155" s="134">
        <v>37</v>
      </c>
      <c r="B155" s="31" t="s">
        <v>506</v>
      </c>
      <c r="C155" s="18">
        <f t="shared" si="150"/>
        <v>10</v>
      </c>
      <c r="D155" s="18">
        <v>10</v>
      </c>
      <c r="E155" s="137"/>
      <c r="F155" s="18"/>
      <c r="G155" s="137"/>
      <c r="H155" s="137"/>
      <c r="I155" s="18">
        <f t="shared" si="148"/>
        <v>9</v>
      </c>
      <c r="J155" s="18">
        <v>9</v>
      </c>
      <c r="K155" s="18"/>
      <c r="L155" s="18"/>
      <c r="M155" s="18"/>
      <c r="N155" s="18"/>
      <c r="O155" s="18">
        <f t="shared" si="149"/>
        <v>10</v>
      </c>
      <c r="P155" s="18">
        <v>10</v>
      </c>
      <c r="Q155" s="137"/>
      <c r="R155" s="18">
        <v>5</v>
      </c>
      <c r="S155" s="137">
        <v>5</v>
      </c>
      <c r="T155" s="137"/>
      <c r="U155" s="150">
        <f t="shared" si="135"/>
        <v>0</v>
      </c>
      <c r="V155" s="150">
        <f t="shared" si="136"/>
        <v>0</v>
      </c>
      <c r="W155" s="150">
        <f t="shared" si="137"/>
        <v>0</v>
      </c>
      <c r="X155" s="175">
        <f t="shared" si="138"/>
        <v>5</v>
      </c>
      <c r="Y155" s="175">
        <f t="shared" si="139"/>
        <v>5</v>
      </c>
      <c r="Z155" s="150">
        <f t="shared" si="140"/>
        <v>0</v>
      </c>
      <c r="AA155" s="18">
        <f t="shared" si="134"/>
        <v>5</v>
      </c>
      <c r="AB155" s="18">
        <v>5</v>
      </c>
      <c r="AC155" s="137"/>
      <c r="AD155" s="18">
        <f>SUM(AE155:AF155)</f>
        <v>0</v>
      </c>
      <c r="AE155" s="137"/>
      <c r="AF155" s="137"/>
      <c r="AG155" s="44">
        <f t="shared" si="142"/>
        <v>-4</v>
      </c>
      <c r="AH155" s="147">
        <f t="shared" si="143"/>
        <v>-4</v>
      </c>
      <c r="AI155" s="147">
        <f t="shared" si="144"/>
        <v>0</v>
      </c>
      <c r="AJ155" s="147">
        <f t="shared" si="145"/>
        <v>0</v>
      </c>
      <c r="AK155" s="147">
        <f t="shared" si="146"/>
        <v>0</v>
      </c>
      <c r="AL155" s="147">
        <f t="shared" si="147"/>
        <v>0</v>
      </c>
      <c r="AM155" s="157"/>
    </row>
    <row r="156" spans="1:41" ht="30" hidden="1">
      <c r="A156" s="179">
        <v>39</v>
      </c>
      <c r="B156" s="180" t="s">
        <v>507</v>
      </c>
      <c r="C156" s="181">
        <f t="shared" si="150"/>
        <v>6</v>
      </c>
      <c r="D156" s="181">
        <v>6</v>
      </c>
      <c r="E156" s="181"/>
      <c r="F156" s="181"/>
      <c r="G156" s="181"/>
      <c r="H156" s="181"/>
      <c r="I156" s="181">
        <f t="shared" si="148"/>
        <v>6</v>
      </c>
      <c r="J156" s="181">
        <v>6</v>
      </c>
      <c r="K156" s="188"/>
      <c r="L156" s="181">
        <f>SUM(M156:N156)</f>
        <v>0</v>
      </c>
      <c r="M156" s="188"/>
      <c r="N156" s="188"/>
      <c r="O156" s="189">
        <f t="shared" si="149"/>
        <v>6</v>
      </c>
      <c r="P156" s="189">
        <v>6</v>
      </c>
      <c r="Q156" s="189"/>
      <c r="R156" s="189"/>
      <c r="S156" s="189"/>
      <c r="T156" s="189"/>
      <c r="U156" s="189">
        <f>SUM(V156:W156)</f>
        <v>6</v>
      </c>
      <c r="V156" s="189">
        <v>6</v>
      </c>
      <c r="W156" s="189"/>
      <c r="X156" s="189"/>
      <c r="Y156" s="189"/>
      <c r="Z156" s="189"/>
      <c r="AA156" s="181"/>
      <c r="AB156" s="181"/>
      <c r="AC156" s="188"/>
      <c r="AD156" s="181"/>
      <c r="AE156" s="188"/>
      <c r="AF156" s="188"/>
      <c r="AG156" s="102"/>
      <c r="AH156" s="193"/>
      <c r="AI156" s="193"/>
      <c r="AJ156" s="193"/>
      <c r="AK156" s="193"/>
      <c r="AL156" s="193"/>
      <c r="AM156" s="102"/>
      <c r="AN156" s="102"/>
      <c r="AO156" s="102"/>
    </row>
    <row r="157" spans="1:41" ht="30" hidden="1">
      <c r="A157" s="134">
        <v>40</v>
      </c>
      <c r="B157" s="31" t="s">
        <v>508</v>
      </c>
      <c r="C157" s="18">
        <f t="shared" si="150"/>
        <v>4</v>
      </c>
      <c r="D157" s="18">
        <v>4</v>
      </c>
      <c r="E157" s="18"/>
      <c r="F157" s="18"/>
      <c r="G157" s="18"/>
      <c r="H157" s="18"/>
      <c r="I157" s="18">
        <f t="shared" si="148"/>
        <v>4</v>
      </c>
      <c r="J157" s="18">
        <v>4</v>
      </c>
      <c r="K157" s="137"/>
      <c r="L157" s="18">
        <f>SUM(M157:N157)</f>
        <v>0</v>
      </c>
      <c r="M157" s="137"/>
      <c r="N157" s="137"/>
      <c r="O157" s="190">
        <f t="shared" si="149"/>
        <v>4</v>
      </c>
      <c r="P157" s="190">
        <v>4</v>
      </c>
      <c r="Q157" s="190"/>
      <c r="R157" s="190"/>
      <c r="S157" s="190"/>
      <c r="T157" s="190"/>
      <c r="U157" s="190">
        <f>SUM(V157:W157)</f>
        <v>4</v>
      </c>
      <c r="V157" s="190">
        <v>4</v>
      </c>
      <c r="W157" s="190"/>
      <c r="X157" s="190"/>
      <c r="Y157" s="190"/>
      <c r="Z157" s="190"/>
      <c r="AA157" s="18"/>
      <c r="AB157" s="18"/>
      <c r="AC157" s="137"/>
      <c r="AD157" s="18"/>
      <c r="AE157" s="137"/>
      <c r="AF157" s="137"/>
      <c r="AG157" s="102"/>
      <c r="AH157" s="193"/>
      <c r="AI157" s="193"/>
      <c r="AJ157" s="193"/>
      <c r="AK157" s="193"/>
      <c r="AL157" s="193"/>
      <c r="AM157" s="102"/>
      <c r="AN157" s="102"/>
      <c r="AO157" s="102"/>
    </row>
    <row r="158" spans="1:41" ht="30" hidden="1">
      <c r="A158" s="134">
        <v>41</v>
      </c>
      <c r="B158" s="31" t="s">
        <v>509</v>
      </c>
      <c r="C158" s="18">
        <f t="shared" si="150"/>
        <v>3</v>
      </c>
      <c r="D158" s="18">
        <v>3</v>
      </c>
      <c r="E158" s="18"/>
      <c r="F158" s="18"/>
      <c r="G158" s="18"/>
      <c r="H158" s="18"/>
      <c r="I158" s="18">
        <f t="shared" si="148"/>
        <v>3</v>
      </c>
      <c r="J158" s="18">
        <v>3</v>
      </c>
      <c r="K158" s="137"/>
      <c r="L158" s="18">
        <f>SUM(M158:N158)</f>
        <v>0</v>
      </c>
      <c r="M158" s="137"/>
      <c r="N158" s="137"/>
      <c r="O158" s="190">
        <f t="shared" si="149"/>
        <v>3</v>
      </c>
      <c r="P158" s="190">
        <v>3</v>
      </c>
      <c r="Q158" s="190"/>
      <c r="R158" s="190"/>
      <c r="S158" s="190"/>
      <c r="T158" s="190"/>
      <c r="U158" s="190">
        <f>SUM(V158:W158)</f>
        <v>3</v>
      </c>
      <c r="V158" s="190">
        <v>3</v>
      </c>
      <c r="W158" s="190"/>
      <c r="X158" s="190"/>
      <c r="Y158" s="190"/>
      <c r="Z158" s="190"/>
      <c r="AA158" s="18"/>
      <c r="AB158" s="18"/>
      <c r="AC158" s="137"/>
      <c r="AD158" s="18"/>
      <c r="AE158" s="137"/>
      <c r="AF158" s="137"/>
      <c r="AG158" s="102"/>
      <c r="AH158" s="193"/>
      <c r="AI158" s="193"/>
      <c r="AJ158" s="193"/>
      <c r="AK158" s="193"/>
      <c r="AL158" s="193"/>
      <c r="AM158" s="102"/>
      <c r="AN158" s="102"/>
      <c r="AO158" s="102"/>
    </row>
    <row r="159" spans="1:41" hidden="1">
      <c r="A159" s="134">
        <v>42</v>
      </c>
      <c r="B159" s="31" t="s">
        <v>510</v>
      </c>
      <c r="C159" s="18">
        <f t="shared" si="150"/>
        <v>11</v>
      </c>
      <c r="D159" s="18">
        <v>11</v>
      </c>
      <c r="E159" s="18"/>
      <c r="F159" s="18"/>
      <c r="G159" s="18"/>
      <c r="H159" s="18"/>
      <c r="I159" s="18">
        <f t="shared" si="148"/>
        <v>11</v>
      </c>
      <c r="J159" s="18">
        <v>11</v>
      </c>
      <c r="K159" s="137"/>
      <c r="L159" s="18">
        <f>SUM(M159:N159)</f>
        <v>0</v>
      </c>
      <c r="M159" s="137"/>
      <c r="N159" s="137"/>
      <c r="O159" s="190">
        <f t="shared" si="149"/>
        <v>11</v>
      </c>
      <c r="P159" s="190">
        <v>11</v>
      </c>
      <c r="Q159" s="190"/>
      <c r="R159" s="190"/>
      <c r="S159" s="190"/>
      <c r="T159" s="190"/>
      <c r="U159" s="190">
        <f>SUM(V159:W159)</f>
        <v>11</v>
      </c>
      <c r="V159" s="190">
        <v>11</v>
      </c>
      <c r="W159" s="190"/>
      <c r="X159" s="190"/>
      <c r="Y159" s="190"/>
      <c r="Z159" s="190"/>
      <c r="AA159" s="18"/>
      <c r="AB159" s="18"/>
      <c r="AC159" s="137"/>
      <c r="AD159" s="18"/>
      <c r="AE159" s="137"/>
      <c r="AF159" s="137"/>
      <c r="AG159" s="102"/>
      <c r="AH159" s="193"/>
      <c r="AI159" s="193"/>
      <c r="AJ159" s="193"/>
      <c r="AK159" s="193"/>
      <c r="AL159" s="193"/>
      <c r="AM159" s="102"/>
      <c r="AN159" s="102"/>
      <c r="AO159" s="102"/>
    </row>
    <row r="160" spans="1:41">
      <c r="A160" s="182"/>
      <c r="B160" s="183"/>
      <c r="C160" s="184"/>
      <c r="D160" s="184"/>
      <c r="E160" s="184"/>
      <c r="F160" s="184"/>
      <c r="G160" s="184"/>
      <c r="H160" s="184"/>
      <c r="I160" s="184"/>
      <c r="J160" s="184"/>
      <c r="K160" s="191"/>
      <c r="L160" s="184"/>
      <c r="M160" s="191"/>
      <c r="N160" s="191"/>
      <c r="O160" s="192"/>
      <c r="P160" s="192"/>
      <c r="Q160" s="192"/>
      <c r="R160" s="192"/>
      <c r="S160" s="192"/>
      <c r="T160" s="192"/>
      <c r="U160" s="192"/>
      <c r="V160" s="192"/>
      <c r="W160" s="192"/>
      <c r="X160" s="192"/>
      <c r="Y160" s="192"/>
      <c r="Z160" s="192"/>
      <c r="AA160" s="184"/>
      <c r="AB160" s="184"/>
      <c r="AC160" s="191"/>
      <c r="AD160" s="184"/>
      <c r="AE160" s="191"/>
      <c r="AF160" s="191"/>
      <c r="AN160" s="194"/>
    </row>
    <row r="161" spans="15:26" s="62" customFormat="1" ht="16.5">
      <c r="O161" s="9"/>
      <c r="P161" s="9"/>
      <c r="Q161" s="9"/>
      <c r="R161" s="449" t="s">
        <v>629</v>
      </c>
      <c r="S161" s="449"/>
      <c r="T161" s="449"/>
      <c r="U161" s="449"/>
      <c r="V161" s="449"/>
      <c r="W161" s="9"/>
      <c r="X161" s="9"/>
      <c r="Y161" s="9"/>
      <c r="Z161" s="9"/>
    </row>
    <row r="162" spans="15:26" s="62" customFormat="1"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</sheetData>
  <mergeCells count="25">
    <mergeCell ref="R161:V161"/>
    <mergeCell ref="AG5:AI5"/>
    <mergeCell ref="AJ5:AL5"/>
    <mergeCell ref="A4:A6"/>
    <mergeCell ref="B4:B6"/>
    <mergeCell ref="AM4:AM6"/>
    <mergeCell ref="R5:T5"/>
    <mergeCell ref="U5:W5"/>
    <mergeCell ref="X5:Z5"/>
    <mergeCell ref="AA5:AC5"/>
    <mergeCell ref="AD5:AF5"/>
    <mergeCell ref="C5:E5"/>
    <mergeCell ref="F5:H5"/>
    <mergeCell ref="I5:K5"/>
    <mergeCell ref="L5:N5"/>
    <mergeCell ref="O5:Q5"/>
    <mergeCell ref="A1:AM1"/>
    <mergeCell ref="A2:AM2"/>
    <mergeCell ref="A3:AM3"/>
    <mergeCell ref="C4:H4"/>
    <mergeCell ref="I4:N4"/>
    <mergeCell ref="O4:T4"/>
    <mergeCell ref="U4:Z4"/>
    <mergeCell ref="AA4:AF4"/>
    <mergeCell ref="AG4:AL4"/>
  </mergeCells>
  <pageMargins left="0.76" right="0" top="0.5" bottom="0.5" header="0.27" footer="0.2"/>
  <pageSetup paperSize="8" orientation="landscape" r:id="rId1"/>
  <headerFooter alignWithMargins="0"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J69"/>
  <sheetViews>
    <sheetView topLeftCell="A2" workbookViewId="0">
      <selection activeCell="Q22" sqref="Q22"/>
    </sheetView>
  </sheetViews>
  <sheetFormatPr defaultColWidth="9" defaultRowHeight="15"/>
  <cols>
    <col min="1" max="1" width="4.5703125" style="64" customWidth="1"/>
    <col min="2" max="2" width="25.85546875" style="65" customWidth="1"/>
    <col min="3" max="4" width="5" style="66" customWidth="1"/>
    <col min="5" max="5" width="6.5703125" style="66" customWidth="1"/>
    <col min="6" max="9" width="5" style="66" customWidth="1"/>
    <col min="10" max="10" width="6.140625" style="66" customWidth="1"/>
    <col min="11" max="11" width="4.85546875" style="66" customWidth="1"/>
    <col min="12" max="12" width="6.5703125" style="66" customWidth="1"/>
    <col min="13" max="13" width="4.5703125" style="66" customWidth="1"/>
    <col min="14" max="14" width="5.5703125" style="66" customWidth="1"/>
    <col min="15" max="15" width="5.140625" style="66" customWidth="1"/>
    <col min="16" max="16" width="4.42578125" style="66" customWidth="1"/>
    <col min="17" max="18" width="5" style="66" customWidth="1"/>
    <col min="19" max="19" width="6.5703125" style="66" customWidth="1"/>
    <col min="20" max="25" width="5" style="66" customWidth="1"/>
    <col min="26" max="26" width="6.85546875" style="66" customWidth="1"/>
    <col min="27" max="30" width="5" style="66" customWidth="1"/>
    <col min="31" max="31" width="5" customWidth="1"/>
  </cols>
  <sheetData>
    <row r="1" spans="1:36" ht="12" customHeight="1">
      <c r="A1" s="67"/>
      <c r="B1" s="67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6" ht="15.75" customHeight="1">
      <c r="A2" s="430" t="s">
        <v>511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</row>
    <row r="3" spans="1:36" ht="20.100000000000001" customHeight="1">
      <c r="A3" s="431" t="s">
        <v>512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</row>
    <row r="4" spans="1:36" s="62" customFormat="1" ht="16.5" customHeight="1">
      <c r="A4" s="432" t="s">
        <v>2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86"/>
      <c r="AG4" s="86"/>
      <c r="AH4" s="86"/>
      <c r="AI4" s="86"/>
      <c r="AJ4" s="86"/>
    </row>
    <row r="5" spans="1:36" s="62" customFormat="1" ht="12.95" customHeight="1">
      <c r="A5" s="69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86"/>
      <c r="AF5" s="86"/>
      <c r="AG5" s="86"/>
      <c r="AH5" s="86"/>
      <c r="AI5" s="86"/>
      <c r="AJ5" s="86"/>
    </row>
    <row r="6" spans="1:36" s="63" customFormat="1" ht="33.75" customHeight="1">
      <c r="A6" s="433" t="s">
        <v>513</v>
      </c>
      <c r="B6" s="433" t="s">
        <v>514</v>
      </c>
      <c r="C6" s="433" t="s">
        <v>515</v>
      </c>
      <c r="D6" s="433"/>
      <c r="E6" s="433"/>
      <c r="F6" s="433"/>
      <c r="G6" s="433"/>
      <c r="H6" s="433"/>
      <c r="I6" s="433"/>
      <c r="J6" s="433" t="s">
        <v>516</v>
      </c>
      <c r="K6" s="433"/>
      <c r="L6" s="433"/>
      <c r="M6" s="433"/>
      <c r="N6" s="433"/>
      <c r="O6" s="433"/>
      <c r="P6" s="433"/>
      <c r="Q6" s="433" t="s">
        <v>517</v>
      </c>
      <c r="R6" s="433"/>
      <c r="S6" s="433"/>
      <c r="T6" s="433"/>
      <c r="U6" s="433"/>
      <c r="V6" s="433"/>
      <c r="W6" s="433"/>
      <c r="X6" s="433" t="s">
        <v>518</v>
      </c>
      <c r="Y6" s="433"/>
      <c r="Z6" s="433"/>
      <c r="AA6" s="433"/>
      <c r="AB6" s="433"/>
      <c r="AC6" s="433"/>
      <c r="AD6" s="433"/>
      <c r="AE6" s="435" t="s">
        <v>9</v>
      </c>
    </row>
    <row r="7" spans="1:36" s="63" customFormat="1" ht="44.25" customHeight="1">
      <c r="A7" s="433"/>
      <c r="B7" s="433"/>
      <c r="C7" s="434" t="s">
        <v>519</v>
      </c>
      <c r="D7" s="434"/>
      <c r="E7" s="434"/>
      <c r="F7" s="434"/>
      <c r="G7" s="434" t="s">
        <v>520</v>
      </c>
      <c r="H7" s="434"/>
      <c r="I7" s="434"/>
      <c r="J7" s="434" t="s">
        <v>519</v>
      </c>
      <c r="K7" s="434"/>
      <c r="L7" s="434"/>
      <c r="M7" s="434"/>
      <c r="N7" s="434" t="s">
        <v>520</v>
      </c>
      <c r="O7" s="434"/>
      <c r="P7" s="434"/>
      <c r="Q7" s="434" t="s">
        <v>519</v>
      </c>
      <c r="R7" s="434"/>
      <c r="S7" s="434"/>
      <c r="T7" s="434"/>
      <c r="U7" s="434" t="s">
        <v>520</v>
      </c>
      <c r="V7" s="434"/>
      <c r="W7" s="434"/>
      <c r="X7" s="434" t="s">
        <v>519</v>
      </c>
      <c r="Y7" s="434"/>
      <c r="Z7" s="434"/>
      <c r="AA7" s="434"/>
      <c r="AB7" s="434" t="s">
        <v>520</v>
      </c>
      <c r="AC7" s="434"/>
      <c r="AD7" s="434"/>
      <c r="AE7" s="435"/>
    </row>
    <row r="8" spans="1:36" s="63" customFormat="1" ht="55.5" customHeight="1">
      <c r="A8" s="433"/>
      <c r="B8" s="433"/>
      <c r="C8" s="72" t="s">
        <v>10</v>
      </c>
      <c r="D8" s="72" t="s">
        <v>352</v>
      </c>
      <c r="E8" s="36" t="s">
        <v>521</v>
      </c>
      <c r="F8" s="72" t="s">
        <v>353</v>
      </c>
      <c r="G8" s="72" t="s">
        <v>10</v>
      </c>
      <c r="H8" s="72" t="s">
        <v>352</v>
      </c>
      <c r="I8" s="72" t="s">
        <v>353</v>
      </c>
      <c r="J8" s="72" t="s">
        <v>10</v>
      </c>
      <c r="K8" s="72" t="s">
        <v>352</v>
      </c>
      <c r="L8" s="36" t="s">
        <v>521</v>
      </c>
      <c r="M8" s="72" t="s">
        <v>353</v>
      </c>
      <c r="N8" s="72" t="s">
        <v>10</v>
      </c>
      <c r="O8" s="72" t="s">
        <v>352</v>
      </c>
      <c r="P8" s="72" t="s">
        <v>353</v>
      </c>
      <c r="Q8" s="72" t="s">
        <v>10</v>
      </c>
      <c r="R8" s="72" t="s">
        <v>352</v>
      </c>
      <c r="S8" s="36" t="s">
        <v>521</v>
      </c>
      <c r="T8" s="72" t="s">
        <v>353</v>
      </c>
      <c r="U8" s="72" t="s">
        <v>10</v>
      </c>
      <c r="V8" s="72" t="s">
        <v>352</v>
      </c>
      <c r="W8" s="72" t="s">
        <v>353</v>
      </c>
      <c r="X8" s="36" t="s">
        <v>10</v>
      </c>
      <c r="Y8" s="36" t="s">
        <v>352</v>
      </c>
      <c r="Z8" s="36" t="s">
        <v>521</v>
      </c>
      <c r="AA8" s="36" t="s">
        <v>353</v>
      </c>
      <c r="AB8" s="36" t="s">
        <v>10</v>
      </c>
      <c r="AC8" s="36" t="s">
        <v>352</v>
      </c>
      <c r="AD8" s="36" t="s">
        <v>353</v>
      </c>
      <c r="AE8" s="435"/>
    </row>
    <row r="9" spans="1:36" s="63" customFormat="1" ht="15.75">
      <c r="A9" s="73">
        <v>1</v>
      </c>
      <c r="B9" s="73">
        <v>2</v>
      </c>
      <c r="C9" s="73">
        <v>17</v>
      </c>
      <c r="D9" s="73">
        <v>18</v>
      </c>
      <c r="E9" s="73">
        <v>19</v>
      </c>
      <c r="F9" s="73">
        <v>20</v>
      </c>
      <c r="G9" s="73">
        <v>21</v>
      </c>
      <c r="H9" s="73">
        <v>22</v>
      </c>
      <c r="I9" s="73">
        <v>23</v>
      </c>
      <c r="J9" s="73">
        <v>10</v>
      </c>
      <c r="K9" s="73">
        <v>11</v>
      </c>
      <c r="L9" s="73">
        <v>12</v>
      </c>
      <c r="M9" s="73">
        <v>13</v>
      </c>
      <c r="N9" s="73">
        <v>14</v>
      </c>
      <c r="O9" s="73">
        <v>15</v>
      </c>
      <c r="P9" s="73">
        <v>16</v>
      </c>
      <c r="Q9" s="73">
        <v>17</v>
      </c>
      <c r="R9" s="73">
        <v>18</v>
      </c>
      <c r="S9" s="73">
        <v>19</v>
      </c>
      <c r="T9" s="73">
        <v>20</v>
      </c>
      <c r="U9" s="73">
        <v>21</v>
      </c>
      <c r="V9" s="73">
        <v>22</v>
      </c>
      <c r="W9" s="73">
        <v>23</v>
      </c>
      <c r="X9" s="73">
        <v>24</v>
      </c>
      <c r="Y9" s="73">
        <v>25</v>
      </c>
      <c r="Z9" s="73">
        <v>26</v>
      </c>
      <c r="AA9" s="73">
        <v>27</v>
      </c>
      <c r="AB9" s="73">
        <v>28</v>
      </c>
      <c r="AC9" s="73">
        <v>29</v>
      </c>
      <c r="AD9" s="73">
        <v>30</v>
      </c>
      <c r="AE9" s="73">
        <v>31</v>
      </c>
    </row>
    <row r="10" spans="1:36" ht="27" customHeight="1">
      <c r="A10" s="74"/>
      <c r="B10" s="75" t="s">
        <v>522</v>
      </c>
      <c r="C10" s="76">
        <f t="shared" ref="C10:M10" si="0">C11+C28</f>
        <v>150</v>
      </c>
      <c r="D10" s="76">
        <f t="shared" si="0"/>
        <v>97</v>
      </c>
      <c r="E10" s="76">
        <f t="shared" si="0"/>
        <v>44</v>
      </c>
      <c r="F10" s="76">
        <f t="shared" si="0"/>
        <v>9</v>
      </c>
      <c r="G10" s="76">
        <f t="shared" si="0"/>
        <v>0</v>
      </c>
      <c r="H10" s="76">
        <f t="shared" si="0"/>
        <v>0</v>
      </c>
      <c r="I10" s="76">
        <f t="shared" si="0"/>
        <v>0</v>
      </c>
      <c r="J10" s="76">
        <f t="shared" si="0"/>
        <v>140</v>
      </c>
      <c r="K10" s="76">
        <f t="shared" si="0"/>
        <v>92</v>
      </c>
      <c r="L10" s="76">
        <f t="shared" si="0"/>
        <v>39</v>
      </c>
      <c r="M10" s="76">
        <f t="shared" si="0"/>
        <v>9</v>
      </c>
      <c r="N10" s="76"/>
      <c r="O10" s="76"/>
      <c r="P10" s="76"/>
      <c r="Q10" s="76">
        <f t="shared" ref="Q10:W10" si="1">Q11+Q28</f>
        <v>150</v>
      </c>
      <c r="R10" s="76">
        <f t="shared" si="1"/>
        <v>99</v>
      </c>
      <c r="S10" s="76">
        <f t="shared" si="1"/>
        <v>42</v>
      </c>
      <c r="T10" s="76">
        <f t="shared" si="1"/>
        <v>9</v>
      </c>
      <c r="U10" s="76">
        <f t="shared" si="1"/>
        <v>0</v>
      </c>
      <c r="V10" s="76">
        <f t="shared" si="1"/>
        <v>0</v>
      </c>
      <c r="W10" s="76">
        <f t="shared" si="1"/>
        <v>0</v>
      </c>
      <c r="X10" s="76">
        <f t="shared" ref="X10:AD10" si="2">Q10-C10</f>
        <v>0</v>
      </c>
      <c r="Y10" s="76">
        <f t="shared" si="2"/>
        <v>2</v>
      </c>
      <c r="Z10" s="76">
        <f t="shared" si="2"/>
        <v>-2</v>
      </c>
      <c r="AA10" s="76">
        <f t="shared" si="2"/>
        <v>0</v>
      </c>
      <c r="AB10" s="76">
        <f t="shared" si="2"/>
        <v>0</v>
      </c>
      <c r="AC10" s="76">
        <f t="shared" si="2"/>
        <v>0</v>
      </c>
      <c r="AD10" s="76">
        <f t="shared" si="2"/>
        <v>0</v>
      </c>
      <c r="AE10" s="87"/>
    </row>
    <row r="11" spans="1:36" ht="27" customHeight="1">
      <c r="A11" s="74" t="s">
        <v>354</v>
      </c>
      <c r="B11" s="75" t="s">
        <v>20</v>
      </c>
      <c r="C11" s="76">
        <f t="shared" ref="C11:M11" si="3">SUM(C12:C27)</f>
        <v>91</v>
      </c>
      <c r="D11" s="76">
        <f t="shared" si="3"/>
        <v>63</v>
      </c>
      <c r="E11" s="76">
        <f t="shared" si="3"/>
        <v>19</v>
      </c>
      <c r="F11" s="76">
        <f t="shared" si="3"/>
        <v>9</v>
      </c>
      <c r="G11" s="76">
        <f t="shared" si="3"/>
        <v>0</v>
      </c>
      <c r="H11" s="76">
        <f t="shared" si="3"/>
        <v>0</v>
      </c>
      <c r="I11" s="76">
        <f t="shared" si="3"/>
        <v>0</v>
      </c>
      <c r="J11" s="76">
        <f t="shared" si="3"/>
        <v>86</v>
      </c>
      <c r="K11" s="76">
        <f t="shared" si="3"/>
        <v>61</v>
      </c>
      <c r="L11" s="76">
        <f t="shared" si="3"/>
        <v>16</v>
      </c>
      <c r="M11" s="76">
        <f t="shared" si="3"/>
        <v>9</v>
      </c>
      <c r="N11" s="76"/>
      <c r="O11" s="76"/>
      <c r="P11" s="76"/>
      <c r="Q11" s="76">
        <f t="shared" ref="Q11:W11" si="4">SUM(Q12:Q27)</f>
        <v>91</v>
      </c>
      <c r="R11" s="76">
        <f t="shared" si="4"/>
        <v>64</v>
      </c>
      <c r="S11" s="76">
        <f t="shared" si="4"/>
        <v>18</v>
      </c>
      <c r="T11" s="76">
        <f t="shared" si="4"/>
        <v>9</v>
      </c>
      <c r="U11" s="76">
        <f t="shared" si="4"/>
        <v>0</v>
      </c>
      <c r="V11" s="76">
        <f t="shared" si="4"/>
        <v>0</v>
      </c>
      <c r="W11" s="76">
        <f t="shared" si="4"/>
        <v>0</v>
      </c>
      <c r="X11" s="76">
        <f t="shared" ref="X11:X67" si="5">Q11-C11</f>
        <v>0</v>
      </c>
      <c r="Y11" s="76">
        <f t="shared" ref="Y11:Y67" si="6">R11-D11</f>
        <v>1</v>
      </c>
      <c r="Z11" s="76">
        <f t="shared" ref="Z11:Z67" si="7">S11-E11</f>
        <v>-1</v>
      </c>
      <c r="AA11" s="76">
        <f t="shared" ref="AA11:AA67" si="8">T11-F11</f>
        <v>0</v>
      </c>
      <c r="AB11" s="76">
        <f t="shared" ref="AB11:AB67" si="9">U11-G11</f>
        <v>0</v>
      </c>
      <c r="AC11" s="76">
        <f t="shared" ref="AC11:AC67" si="10">V11-H11</f>
        <v>0</v>
      </c>
      <c r="AD11" s="76">
        <f t="shared" ref="AD11:AD67" si="11">W11-I11</f>
        <v>0</v>
      </c>
      <c r="AE11" s="87"/>
    </row>
    <row r="12" spans="1:36" s="3" customFormat="1" ht="27.75" customHeight="1">
      <c r="A12" s="77">
        <v>1</v>
      </c>
      <c r="B12" s="78" t="s">
        <v>523</v>
      </c>
      <c r="C12" s="47">
        <f t="shared" ref="C12:C27" si="12">D12+E12+F12</f>
        <v>1</v>
      </c>
      <c r="D12" s="47">
        <v>1</v>
      </c>
      <c r="E12" s="47"/>
      <c r="F12" s="47"/>
      <c r="G12" s="47"/>
      <c r="H12" s="47"/>
      <c r="I12" s="47"/>
      <c r="J12" s="47">
        <f>K12+L12+M12</f>
        <v>1</v>
      </c>
      <c r="K12" s="47">
        <v>1</v>
      </c>
      <c r="L12" s="47"/>
      <c r="M12" s="47"/>
      <c r="N12" s="47"/>
      <c r="O12" s="47"/>
      <c r="P12" s="47"/>
      <c r="Q12" s="47">
        <f>R12+S12+T12</f>
        <v>1</v>
      </c>
      <c r="R12" s="47">
        <v>1</v>
      </c>
      <c r="S12" s="47"/>
      <c r="T12" s="47"/>
      <c r="U12" s="47"/>
      <c r="V12" s="47"/>
      <c r="W12" s="47"/>
      <c r="X12" s="47">
        <f t="shared" si="5"/>
        <v>0</v>
      </c>
      <c r="Y12" s="47">
        <f t="shared" si="6"/>
        <v>0</v>
      </c>
      <c r="Z12" s="47">
        <f t="shared" si="7"/>
        <v>0</v>
      </c>
      <c r="AA12" s="47">
        <f t="shared" si="8"/>
        <v>0</v>
      </c>
      <c r="AB12" s="47">
        <f t="shared" si="9"/>
        <v>0</v>
      </c>
      <c r="AC12" s="47">
        <f t="shared" si="10"/>
        <v>0</v>
      </c>
      <c r="AD12" s="47">
        <f t="shared" si="11"/>
        <v>0</v>
      </c>
      <c r="AE12" s="88"/>
    </row>
    <row r="13" spans="1:36" s="3" customFormat="1" ht="27.75" customHeight="1">
      <c r="A13" s="77">
        <v>2</v>
      </c>
      <c r="B13" s="78" t="s">
        <v>524</v>
      </c>
      <c r="C13" s="47">
        <f t="shared" si="12"/>
        <v>2</v>
      </c>
      <c r="D13" s="47">
        <v>1</v>
      </c>
      <c r="E13" s="47">
        <v>1</v>
      </c>
      <c r="F13" s="47"/>
      <c r="G13" s="47"/>
      <c r="H13" s="47"/>
      <c r="I13" s="47"/>
      <c r="J13" s="47">
        <f t="shared" ref="J13:J20" si="13">K13+L13+M13</f>
        <v>2</v>
      </c>
      <c r="K13" s="47">
        <v>1</v>
      </c>
      <c r="L13" s="47">
        <v>1</v>
      </c>
      <c r="M13" s="47"/>
      <c r="N13" s="47"/>
      <c r="O13" s="47"/>
      <c r="P13" s="47"/>
      <c r="Q13" s="47">
        <f t="shared" ref="Q13:Q27" si="14">R13+S13+T13</f>
        <v>2</v>
      </c>
      <c r="R13" s="47">
        <v>1</v>
      </c>
      <c r="S13" s="47">
        <v>1</v>
      </c>
      <c r="T13" s="47"/>
      <c r="U13" s="47"/>
      <c r="V13" s="47"/>
      <c r="W13" s="47"/>
      <c r="X13" s="47">
        <f t="shared" si="5"/>
        <v>0</v>
      </c>
      <c r="Y13" s="47">
        <f t="shared" si="6"/>
        <v>0</v>
      </c>
      <c r="Z13" s="47">
        <f t="shared" si="7"/>
        <v>0</v>
      </c>
      <c r="AA13" s="47">
        <f t="shared" si="8"/>
        <v>0</v>
      </c>
      <c r="AB13" s="47">
        <f t="shared" si="9"/>
        <v>0</v>
      </c>
      <c r="AC13" s="47">
        <f t="shared" si="10"/>
        <v>0</v>
      </c>
      <c r="AD13" s="47">
        <f t="shared" si="11"/>
        <v>0</v>
      </c>
      <c r="AE13" s="88"/>
    </row>
    <row r="14" spans="1:36" s="2" customFormat="1" ht="27.75" customHeight="1">
      <c r="A14" s="77">
        <v>3</v>
      </c>
      <c r="B14" s="78" t="s">
        <v>525</v>
      </c>
      <c r="C14" s="47">
        <f t="shared" si="12"/>
        <v>11</v>
      </c>
      <c r="D14" s="47">
        <v>8</v>
      </c>
      <c r="E14" s="47">
        <v>1</v>
      </c>
      <c r="F14" s="47">
        <v>2</v>
      </c>
      <c r="G14" s="47"/>
      <c r="H14" s="47"/>
      <c r="I14" s="47"/>
      <c r="J14" s="47">
        <f t="shared" si="13"/>
        <v>11</v>
      </c>
      <c r="K14" s="47">
        <v>8</v>
      </c>
      <c r="L14" s="47">
        <v>1</v>
      </c>
      <c r="M14" s="47">
        <v>2</v>
      </c>
      <c r="N14" s="47"/>
      <c r="O14" s="47"/>
      <c r="P14" s="47"/>
      <c r="Q14" s="47">
        <f t="shared" si="14"/>
        <v>11</v>
      </c>
      <c r="R14" s="47">
        <v>8</v>
      </c>
      <c r="S14" s="47">
        <v>1</v>
      </c>
      <c r="T14" s="47">
        <v>2</v>
      </c>
      <c r="U14" s="47"/>
      <c r="V14" s="47"/>
      <c r="W14" s="47"/>
      <c r="X14" s="47">
        <f t="shared" si="5"/>
        <v>0</v>
      </c>
      <c r="Y14" s="47">
        <f t="shared" si="6"/>
        <v>0</v>
      </c>
      <c r="Z14" s="47">
        <f t="shared" si="7"/>
        <v>0</v>
      </c>
      <c r="AA14" s="47">
        <f t="shared" si="8"/>
        <v>0</v>
      </c>
      <c r="AB14" s="47">
        <f t="shared" si="9"/>
        <v>0</v>
      </c>
      <c r="AC14" s="47">
        <f t="shared" si="10"/>
        <v>0</v>
      </c>
      <c r="AD14" s="47">
        <f t="shared" si="11"/>
        <v>0</v>
      </c>
      <c r="AE14" s="89"/>
    </row>
    <row r="15" spans="1:36" s="2" customFormat="1" ht="27.75" customHeight="1">
      <c r="A15" s="77">
        <v>4</v>
      </c>
      <c r="B15" s="78" t="s">
        <v>526</v>
      </c>
      <c r="C15" s="47">
        <f t="shared" si="12"/>
        <v>9</v>
      </c>
      <c r="D15" s="47">
        <v>5</v>
      </c>
      <c r="E15" s="47">
        <v>1</v>
      </c>
      <c r="F15" s="47">
        <v>3</v>
      </c>
      <c r="G15" s="47"/>
      <c r="H15" s="47"/>
      <c r="I15" s="47"/>
      <c r="J15" s="47">
        <f t="shared" si="13"/>
        <v>8</v>
      </c>
      <c r="K15" s="47">
        <v>5</v>
      </c>
      <c r="L15" s="47"/>
      <c r="M15" s="47">
        <v>3</v>
      </c>
      <c r="N15" s="47">
        <v>0</v>
      </c>
      <c r="O15" s="47"/>
      <c r="P15" s="47"/>
      <c r="Q15" s="47">
        <f t="shared" si="14"/>
        <v>9</v>
      </c>
      <c r="R15" s="47">
        <v>5</v>
      </c>
      <c r="S15" s="47">
        <v>1</v>
      </c>
      <c r="T15" s="47">
        <v>3</v>
      </c>
      <c r="U15" s="47"/>
      <c r="V15" s="47"/>
      <c r="W15" s="47"/>
      <c r="X15" s="47">
        <f t="shared" si="5"/>
        <v>0</v>
      </c>
      <c r="Y15" s="47">
        <f t="shared" si="6"/>
        <v>0</v>
      </c>
      <c r="Z15" s="47">
        <f t="shared" si="7"/>
        <v>0</v>
      </c>
      <c r="AA15" s="47">
        <f t="shared" si="8"/>
        <v>0</v>
      </c>
      <c r="AB15" s="47">
        <f t="shared" si="9"/>
        <v>0</v>
      </c>
      <c r="AC15" s="47">
        <f t="shared" si="10"/>
        <v>0</v>
      </c>
      <c r="AD15" s="47">
        <f t="shared" si="11"/>
        <v>0</v>
      </c>
      <c r="AE15" s="89"/>
    </row>
    <row r="16" spans="1:36" s="2" customFormat="1" ht="27.75" customHeight="1">
      <c r="A16" s="77">
        <v>5</v>
      </c>
      <c r="B16" s="78" t="s">
        <v>527</v>
      </c>
      <c r="C16" s="47">
        <f t="shared" si="12"/>
        <v>13</v>
      </c>
      <c r="D16" s="47">
        <v>13</v>
      </c>
      <c r="E16" s="47"/>
      <c r="F16" s="47">
        <v>0</v>
      </c>
      <c r="G16" s="47"/>
      <c r="H16" s="47"/>
      <c r="I16" s="47"/>
      <c r="J16" s="47">
        <f t="shared" si="13"/>
        <v>12</v>
      </c>
      <c r="K16" s="47">
        <v>12</v>
      </c>
      <c r="L16" s="47"/>
      <c r="M16" s="47"/>
      <c r="N16" s="47"/>
      <c r="O16" s="47"/>
      <c r="P16" s="47"/>
      <c r="Q16" s="47">
        <f t="shared" si="14"/>
        <v>13</v>
      </c>
      <c r="R16" s="47">
        <v>13</v>
      </c>
      <c r="S16" s="47"/>
      <c r="T16" s="47">
        <v>0</v>
      </c>
      <c r="U16" s="47"/>
      <c r="V16" s="47"/>
      <c r="W16" s="47"/>
      <c r="X16" s="47">
        <f t="shared" si="5"/>
        <v>0</v>
      </c>
      <c r="Y16" s="47">
        <f t="shared" si="6"/>
        <v>0</v>
      </c>
      <c r="Z16" s="47">
        <f t="shared" si="7"/>
        <v>0</v>
      </c>
      <c r="AA16" s="47">
        <f t="shared" si="8"/>
        <v>0</v>
      </c>
      <c r="AB16" s="47">
        <f t="shared" si="9"/>
        <v>0</v>
      </c>
      <c r="AC16" s="47">
        <f t="shared" si="10"/>
        <v>0</v>
      </c>
      <c r="AD16" s="47">
        <f t="shared" si="11"/>
        <v>0</v>
      </c>
      <c r="AE16" s="89"/>
    </row>
    <row r="17" spans="1:32" s="2" customFormat="1" ht="27.75" customHeight="1">
      <c r="A17" s="77">
        <v>6</v>
      </c>
      <c r="B17" s="78" t="s">
        <v>528</v>
      </c>
      <c r="C17" s="47">
        <f t="shared" si="12"/>
        <v>9</v>
      </c>
      <c r="D17" s="47">
        <v>7</v>
      </c>
      <c r="E17" s="47">
        <v>1</v>
      </c>
      <c r="F17" s="47">
        <v>1</v>
      </c>
      <c r="G17" s="47"/>
      <c r="H17" s="79"/>
      <c r="I17" s="47"/>
      <c r="J17" s="47">
        <f t="shared" si="13"/>
        <v>9</v>
      </c>
      <c r="K17" s="47">
        <v>7</v>
      </c>
      <c r="L17" s="47">
        <v>1</v>
      </c>
      <c r="M17" s="47">
        <v>1</v>
      </c>
      <c r="N17" s="47"/>
      <c r="O17" s="47"/>
      <c r="P17" s="47"/>
      <c r="Q17" s="47">
        <f t="shared" si="14"/>
        <v>9</v>
      </c>
      <c r="R17" s="47">
        <v>7</v>
      </c>
      <c r="S17" s="47">
        <v>1</v>
      </c>
      <c r="T17" s="47">
        <v>1</v>
      </c>
      <c r="U17" s="47"/>
      <c r="V17" s="79"/>
      <c r="W17" s="47"/>
      <c r="X17" s="47">
        <f t="shared" si="5"/>
        <v>0</v>
      </c>
      <c r="Y17" s="47">
        <f t="shared" si="6"/>
        <v>0</v>
      </c>
      <c r="Z17" s="47">
        <f t="shared" si="7"/>
        <v>0</v>
      </c>
      <c r="AA17" s="47">
        <f t="shared" si="8"/>
        <v>0</v>
      </c>
      <c r="AB17" s="47">
        <f t="shared" si="9"/>
        <v>0</v>
      </c>
      <c r="AC17" s="47">
        <f t="shared" si="10"/>
        <v>0</v>
      </c>
      <c r="AD17" s="47">
        <f t="shared" si="11"/>
        <v>0</v>
      </c>
      <c r="AE17" s="47"/>
      <c r="AF17" s="90"/>
    </row>
    <row r="18" spans="1:32" s="2" customFormat="1" ht="27.75" customHeight="1">
      <c r="A18" s="77">
        <v>7</v>
      </c>
      <c r="B18" s="78" t="s">
        <v>529</v>
      </c>
      <c r="C18" s="47">
        <f t="shared" si="12"/>
        <v>2</v>
      </c>
      <c r="D18" s="47">
        <v>2</v>
      </c>
      <c r="E18" s="47"/>
      <c r="F18" s="47">
        <v>0</v>
      </c>
      <c r="G18" s="47"/>
      <c r="H18" s="47"/>
      <c r="I18" s="47"/>
      <c r="J18" s="47">
        <f t="shared" si="13"/>
        <v>2</v>
      </c>
      <c r="K18" s="47">
        <v>2</v>
      </c>
      <c r="L18" s="47"/>
      <c r="M18" s="47"/>
      <c r="N18" s="47"/>
      <c r="O18" s="47"/>
      <c r="P18" s="47"/>
      <c r="Q18" s="47">
        <f t="shared" si="14"/>
        <v>2</v>
      </c>
      <c r="R18" s="47">
        <v>2</v>
      </c>
      <c r="S18" s="47"/>
      <c r="T18" s="47">
        <v>0</v>
      </c>
      <c r="U18" s="47"/>
      <c r="V18" s="47"/>
      <c r="W18" s="47"/>
      <c r="X18" s="47">
        <f t="shared" si="5"/>
        <v>0</v>
      </c>
      <c r="Y18" s="47">
        <f t="shared" si="6"/>
        <v>0</v>
      </c>
      <c r="Z18" s="47">
        <f t="shared" si="7"/>
        <v>0</v>
      </c>
      <c r="AA18" s="47">
        <f t="shared" si="8"/>
        <v>0</v>
      </c>
      <c r="AB18" s="47">
        <f t="shared" si="9"/>
        <v>0</v>
      </c>
      <c r="AC18" s="47">
        <f t="shared" si="10"/>
        <v>0</v>
      </c>
      <c r="AD18" s="47">
        <f t="shared" si="11"/>
        <v>0</v>
      </c>
      <c r="AE18" s="91"/>
    </row>
    <row r="19" spans="1:32" s="2" customFormat="1" ht="27.75" customHeight="1">
      <c r="A19" s="77">
        <v>8</v>
      </c>
      <c r="B19" s="78" t="s">
        <v>530</v>
      </c>
      <c r="C19" s="47">
        <f t="shared" si="12"/>
        <v>6</v>
      </c>
      <c r="D19" s="47">
        <v>2</v>
      </c>
      <c r="E19" s="47">
        <v>4</v>
      </c>
      <c r="F19" s="47">
        <v>0</v>
      </c>
      <c r="G19" s="47"/>
      <c r="H19" s="47"/>
      <c r="I19" s="47"/>
      <c r="J19" s="47">
        <f t="shared" si="13"/>
        <v>5</v>
      </c>
      <c r="K19" s="47">
        <v>2</v>
      </c>
      <c r="L19" s="47">
        <v>3</v>
      </c>
      <c r="M19" s="47"/>
      <c r="N19" s="47"/>
      <c r="O19" s="47"/>
      <c r="P19" s="47"/>
      <c r="Q19" s="47">
        <f t="shared" si="14"/>
        <v>6</v>
      </c>
      <c r="R19" s="47">
        <v>2</v>
      </c>
      <c r="S19" s="47">
        <v>4</v>
      </c>
      <c r="T19" s="47">
        <v>0</v>
      </c>
      <c r="U19" s="47"/>
      <c r="V19" s="47"/>
      <c r="W19" s="47"/>
      <c r="X19" s="47">
        <f t="shared" si="5"/>
        <v>0</v>
      </c>
      <c r="Y19" s="47">
        <f t="shared" si="6"/>
        <v>0</v>
      </c>
      <c r="Z19" s="47">
        <f t="shared" si="7"/>
        <v>0</v>
      </c>
      <c r="AA19" s="47">
        <f t="shared" si="8"/>
        <v>0</v>
      </c>
      <c r="AB19" s="47">
        <f t="shared" si="9"/>
        <v>0</v>
      </c>
      <c r="AC19" s="47">
        <f t="shared" si="10"/>
        <v>0</v>
      </c>
      <c r="AD19" s="47">
        <f t="shared" si="11"/>
        <v>0</v>
      </c>
      <c r="AE19" s="89"/>
    </row>
    <row r="20" spans="1:32" s="2" customFormat="1" ht="27.75" customHeight="1">
      <c r="A20" s="77">
        <v>9</v>
      </c>
      <c r="B20" s="78" t="s">
        <v>531</v>
      </c>
      <c r="C20" s="47">
        <f t="shared" si="12"/>
        <v>5</v>
      </c>
      <c r="D20" s="47">
        <v>4</v>
      </c>
      <c r="E20" s="47">
        <v>0</v>
      </c>
      <c r="F20" s="47">
        <v>1</v>
      </c>
      <c r="G20" s="47"/>
      <c r="H20" s="47"/>
      <c r="I20" s="47"/>
      <c r="J20" s="47">
        <f t="shared" si="13"/>
        <v>5</v>
      </c>
      <c r="K20" s="47">
        <v>4</v>
      </c>
      <c r="L20" s="47"/>
      <c r="M20" s="47">
        <v>1</v>
      </c>
      <c r="N20" s="47"/>
      <c r="O20" s="47"/>
      <c r="P20" s="47"/>
      <c r="Q20" s="47">
        <f t="shared" si="14"/>
        <v>5</v>
      </c>
      <c r="R20" s="47">
        <v>4</v>
      </c>
      <c r="S20" s="47">
        <v>0</v>
      </c>
      <c r="T20" s="47">
        <v>1</v>
      </c>
      <c r="U20" s="47"/>
      <c r="V20" s="47"/>
      <c r="W20" s="47"/>
      <c r="X20" s="47">
        <f t="shared" si="5"/>
        <v>0</v>
      </c>
      <c r="Y20" s="47">
        <f t="shared" si="6"/>
        <v>0</v>
      </c>
      <c r="Z20" s="47">
        <f t="shared" si="7"/>
        <v>0</v>
      </c>
      <c r="AA20" s="47">
        <f t="shared" si="8"/>
        <v>0</v>
      </c>
      <c r="AB20" s="47">
        <f t="shared" si="9"/>
        <v>0</v>
      </c>
      <c r="AC20" s="47">
        <f t="shared" si="10"/>
        <v>0</v>
      </c>
      <c r="AD20" s="47">
        <f t="shared" si="11"/>
        <v>0</v>
      </c>
      <c r="AE20" s="89"/>
    </row>
    <row r="21" spans="1:32" s="2" customFormat="1" ht="27.75" customHeight="1">
      <c r="A21" s="77">
        <v>10</v>
      </c>
      <c r="B21" s="78" t="s">
        <v>532</v>
      </c>
      <c r="C21" s="47">
        <f t="shared" si="12"/>
        <v>2</v>
      </c>
      <c r="D21" s="47">
        <v>2</v>
      </c>
      <c r="E21" s="47">
        <v>0</v>
      </c>
      <c r="F21" s="47">
        <v>0</v>
      </c>
      <c r="G21" s="47"/>
      <c r="H21" s="47"/>
      <c r="I21" s="47"/>
      <c r="J21" s="47">
        <v>2</v>
      </c>
      <c r="K21" s="47">
        <v>2</v>
      </c>
      <c r="L21" s="47"/>
      <c r="M21" s="47"/>
      <c r="N21" s="47"/>
      <c r="O21" s="47"/>
      <c r="P21" s="47"/>
      <c r="Q21" s="47">
        <f t="shared" si="14"/>
        <v>2</v>
      </c>
      <c r="R21" s="47">
        <v>2</v>
      </c>
      <c r="S21" s="47">
        <v>0</v>
      </c>
      <c r="T21" s="47">
        <v>0</v>
      </c>
      <c r="U21" s="47"/>
      <c r="V21" s="47"/>
      <c r="W21" s="47"/>
      <c r="X21" s="47">
        <f t="shared" si="5"/>
        <v>0</v>
      </c>
      <c r="Y21" s="47">
        <f t="shared" si="6"/>
        <v>0</v>
      </c>
      <c r="Z21" s="47">
        <f t="shared" si="7"/>
        <v>0</v>
      </c>
      <c r="AA21" s="47">
        <f t="shared" si="8"/>
        <v>0</v>
      </c>
      <c r="AB21" s="47">
        <f t="shared" si="9"/>
        <v>0</v>
      </c>
      <c r="AC21" s="47">
        <f t="shared" si="10"/>
        <v>0</v>
      </c>
      <c r="AD21" s="47">
        <f t="shared" si="11"/>
        <v>0</v>
      </c>
      <c r="AE21" s="91"/>
    </row>
    <row r="22" spans="1:32" s="2" customFormat="1" ht="27.75" customHeight="1">
      <c r="A22" s="77">
        <v>11</v>
      </c>
      <c r="B22" s="78" t="s">
        <v>533</v>
      </c>
      <c r="C22" s="47">
        <f t="shared" si="12"/>
        <v>20</v>
      </c>
      <c r="D22" s="47">
        <v>16</v>
      </c>
      <c r="E22" s="47">
        <v>2</v>
      </c>
      <c r="F22" s="47">
        <v>2</v>
      </c>
      <c r="G22" s="47"/>
      <c r="H22" s="47"/>
      <c r="I22" s="47"/>
      <c r="J22" s="47">
        <f t="shared" ref="J22:J27" si="15">K22+L22+M22</f>
        <v>19</v>
      </c>
      <c r="K22" s="47">
        <v>16</v>
      </c>
      <c r="L22" s="47">
        <v>1</v>
      </c>
      <c r="M22" s="47">
        <v>2</v>
      </c>
      <c r="N22" s="47"/>
      <c r="O22" s="47"/>
      <c r="P22" s="47"/>
      <c r="Q22" s="47">
        <f t="shared" si="14"/>
        <v>20</v>
      </c>
      <c r="R22" s="47">
        <v>17</v>
      </c>
      <c r="S22" s="47">
        <v>1</v>
      </c>
      <c r="T22" s="47">
        <v>2</v>
      </c>
      <c r="U22" s="47"/>
      <c r="V22" s="47"/>
      <c r="W22" s="47"/>
      <c r="X22" s="47">
        <f t="shared" si="5"/>
        <v>0</v>
      </c>
      <c r="Y22" s="47">
        <f t="shared" si="6"/>
        <v>1</v>
      </c>
      <c r="Z22" s="47">
        <f t="shared" si="7"/>
        <v>-1</v>
      </c>
      <c r="AA22" s="47">
        <f t="shared" si="8"/>
        <v>0</v>
      </c>
      <c r="AB22" s="47">
        <f t="shared" si="9"/>
        <v>0</v>
      </c>
      <c r="AC22" s="47">
        <f t="shared" si="10"/>
        <v>0</v>
      </c>
      <c r="AD22" s="47">
        <f t="shared" si="11"/>
        <v>0</v>
      </c>
      <c r="AE22" s="91"/>
    </row>
    <row r="23" spans="1:32" s="2" customFormat="1" ht="27.75" customHeight="1">
      <c r="A23" s="77">
        <v>12</v>
      </c>
      <c r="B23" s="78" t="s">
        <v>534</v>
      </c>
      <c r="C23" s="47">
        <f t="shared" si="12"/>
        <v>2</v>
      </c>
      <c r="D23" s="47">
        <v>1</v>
      </c>
      <c r="E23" s="47">
        <v>1</v>
      </c>
      <c r="F23" s="47"/>
      <c r="G23" s="47"/>
      <c r="H23" s="47"/>
      <c r="I23" s="47"/>
      <c r="J23" s="47">
        <f t="shared" si="15"/>
        <v>2</v>
      </c>
      <c r="K23" s="47">
        <v>1</v>
      </c>
      <c r="L23" s="47">
        <v>1</v>
      </c>
      <c r="M23" s="47"/>
      <c r="N23" s="47"/>
      <c r="O23" s="47"/>
      <c r="P23" s="47"/>
      <c r="Q23" s="47">
        <f t="shared" si="14"/>
        <v>2</v>
      </c>
      <c r="R23" s="47">
        <v>1</v>
      </c>
      <c r="S23" s="47">
        <v>1</v>
      </c>
      <c r="T23" s="47"/>
      <c r="U23" s="47"/>
      <c r="V23" s="47"/>
      <c r="W23" s="47"/>
      <c r="X23" s="47">
        <f t="shared" si="5"/>
        <v>0</v>
      </c>
      <c r="Y23" s="47">
        <f t="shared" si="6"/>
        <v>0</v>
      </c>
      <c r="Z23" s="47">
        <f t="shared" si="7"/>
        <v>0</v>
      </c>
      <c r="AA23" s="47">
        <f t="shared" si="8"/>
        <v>0</v>
      </c>
      <c r="AB23" s="47">
        <f t="shared" si="9"/>
        <v>0</v>
      </c>
      <c r="AC23" s="47">
        <f t="shared" si="10"/>
        <v>0</v>
      </c>
      <c r="AD23" s="47">
        <f t="shared" si="11"/>
        <v>0</v>
      </c>
      <c r="AE23" s="89"/>
    </row>
    <row r="24" spans="1:32" s="2" customFormat="1" ht="27.75" customHeight="1">
      <c r="A24" s="77">
        <v>13</v>
      </c>
      <c r="B24" s="78" t="s">
        <v>535</v>
      </c>
      <c r="C24" s="47">
        <f t="shared" si="12"/>
        <v>2</v>
      </c>
      <c r="D24" s="47">
        <v>1</v>
      </c>
      <c r="E24" s="47">
        <v>1</v>
      </c>
      <c r="F24" s="47"/>
      <c r="G24" s="47"/>
      <c r="H24" s="47"/>
      <c r="I24" s="47"/>
      <c r="J24" s="47">
        <f t="shared" si="15"/>
        <v>2</v>
      </c>
      <c r="K24" s="47"/>
      <c r="L24" s="47">
        <v>2</v>
      </c>
      <c r="M24" s="47"/>
      <c r="N24" s="47"/>
      <c r="O24" s="47"/>
      <c r="P24" s="47"/>
      <c r="Q24" s="47">
        <f t="shared" si="14"/>
        <v>2</v>
      </c>
      <c r="R24" s="47">
        <v>1</v>
      </c>
      <c r="S24" s="47">
        <v>1</v>
      </c>
      <c r="T24" s="47"/>
      <c r="U24" s="47"/>
      <c r="V24" s="47"/>
      <c r="W24" s="47"/>
      <c r="X24" s="47">
        <f t="shared" si="5"/>
        <v>0</v>
      </c>
      <c r="Y24" s="47">
        <f t="shared" si="6"/>
        <v>0</v>
      </c>
      <c r="Z24" s="47">
        <f t="shared" si="7"/>
        <v>0</v>
      </c>
      <c r="AA24" s="47">
        <f t="shared" si="8"/>
        <v>0</v>
      </c>
      <c r="AB24" s="47">
        <f t="shared" si="9"/>
        <v>0</v>
      </c>
      <c r="AC24" s="47">
        <f t="shared" si="10"/>
        <v>0</v>
      </c>
      <c r="AD24" s="47">
        <f t="shared" si="11"/>
        <v>0</v>
      </c>
      <c r="AE24" s="89"/>
    </row>
    <row r="25" spans="1:32" s="2" customFormat="1" ht="27.75" customHeight="1">
      <c r="A25" s="77">
        <v>14</v>
      </c>
      <c r="B25" s="78" t="s">
        <v>536</v>
      </c>
      <c r="C25" s="47">
        <f t="shared" si="12"/>
        <v>2</v>
      </c>
      <c r="D25" s="47"/>
      <c r="E25" s="47">
        <v>2</v>
      </c>
      <c r="F25" s="47"/>
      <c r="G25" s="47"/>
      <c r="H25" s="47"/>
      <c r="I25" s="47"/>
      <c r="J25" s="47">
        <f t="shared" si="15"/>
        <v>1</v>
      </c>
      <c r="K25" s="47"/>
      <c r="L25" s="47">
        <v>1</v>
      </c>
      <c r="M25" s="47"/>
      <c r="N25" s="47"/>
      <c r="O25" s="47"/>
      <c r="P25" s="47"/>
      <c r="Q25" s="47">
        <f t="shared" si="14"/>
        <v>2</v>
      </c>
      <c r="R25" s="47"/>
      <c r="S25" s="47">
        <v>2</v>
      </c>
      <c r="T25" s="47"/>
      <c r="U25" s="47"/>
      <c r="V25" s="47"/>
      <c r="W25" s="47"/>
      <c r="X25" s="47">
        <f t="shared" si="5"/>
        <v>0</v>
      </c>
      <c r="Y25" s="47">
        <f t="shared" si="6"/>
        <v>0</v>
      </c>
      <c r="Z25" s="47">
        <f t="shared" si="7"/>
        <v>0</v>
      </c>
      <c r="AA25" s="47">
        <f t="shared" si="8"/>
        <v>0</v>
      </c>
      <c r="AB25" s="47">
        <f t="shared" si="9"/>
        <v>0</v>
      </c>
      <c r="AC25" s="47">
        <f t="shared" si="10"/>
        <v>0</v>
      </c>
      <c r="AD25" s="47">
        <f t="shared" si="11"/>
        <v>0</v>
      </c>
      <c r="AE25" s="89"/>
    </row>
    <row r="26" spans="1:32" s="2" customFormat="1" ht="27.75" customHeight="1">
      <c r="A26" s="77">
        <v>15</v>
      </c>
      <c r="B26" s="78" t="s">
        <v>537</v>
      </c>
      <c r="C26" s="47">
        <f t="shared" si="12"/>
        <v>2</v>
      </c>
      <c r="D26" s="47"/>
      <c r="E26" s="47">
        <v>2</v>
      </c>
      <c r="F26" s="47"/>
      <c r="G26" s="47"/>
      <c r="H26" s="47"/>
      <c r="I26" s="47"/>
      <c r="J26" s="47">
        <f t="shared" si="15"/>
        <v>2</v>
      </c>
      <c r="K26" s="47"/>
      <c r="L26" s="47">
        <v>2</v>
      </c>
      <c r="M26" s="47"/>
      <c r="N26" s="47"/>
      <c r="O26" s="47"/>
      <c r="P26" s="47"/>
      <c r="Q26" s="47">
        <f t="shared" si="14"/>
        <v>2</v>
      </c>
      <c r="R26" s="47"/>
      <c r="S26" s="47">
        <v>2</v>
      </c>
      <c r="T26" s="47"/>
      <c r="U26" s="47"/>
      <c r="V26" s="47"/>
      <c r="W26" s="47"/>
      <c r="X26" s="47">
        <f t="shared" si="5"/>
        <v>0</v>
      </c>
      <c r="Y26" s="47">
        <f t="shared" si="6"/>
        <v>0</v>
      </c>
      <c r="Z26" s="47">
        <f t="shared" si="7"/>
        <v>0</v>
      </c>
      <c r="AA26" s="47">
        <f t="shared" si="8"/>
        <v>0</v>
      </c>
      <c r="AB26" s="47">
        <f t="shared" si="9"/>
        <v>0</v>
      </c>
      <c r="AC26" s="47">
        <f t="shared" si="10"/>
        <v>0</v>
      </c>
      <c r="AD26" s="47">
        <f t="shared" si="11"/>
        <v>0</v>
      </c>
      <c r="AE26" s="89"/>
    </row>
    <row r="27" spans="1:32" s="2" customFormat="1" ht="27.75" customHeight="1">
      <c r="A27" s="77">
        <v>16</v>
      </c>
      <c r="B27" s="78" t="s">
        <v>538</v>
      </c>
      <c r="C27" s="47">
        <f t="shared" si="12"/>
        <v>3</v>
      </c>
      <c r="D27" s="47"/>
      <c r="E27" s="47">
        <v>3</v>
      </c>
      <c r="F27" s="47"/>
      <c r="G27" s="47"/>
      <c r="H27" s="47"/>
      <c r="I27" s="47"/>
      <c r="J27" s="47">
        <f t="shared" si="15"/>
        <v>3</v>
      </c>
      <c r="K27" s="47"/>
      <c r="L27" s="47">
        <v>3</v>
      </c>
      <c r="M27" s="47"/>
      <c r="N27" s="47"/>
      <c r="O27" s="47"/>
      <c r="P27" s="47"/>
      <c r="Q27" s="47">
        <f t="shared" si="14"/>
        <v>3</v>
      </c>
      <c r="R27" s="47"/>
      <c r="S27" s="47">
        <v>3</v>
      </c>
      <c r="T27" s="47"/>
      <c r="U27" s="47"/>
      <c r="V27" s="47"/>
      <c r="W27" s="47"/>
      <c r="X27" s="47">
        <f t="shared" si="5"/>
        <v>0</v>
      </c>
      <c r="Y27" s="47">
        <f t="shared" si="6"/>
        <v>0</v>
      </c>
      <c r="Z27" s="47">
        <f t="shared" si="7"/>
        <v>0</v>
      </c>
      <c r="AA27" s="47">
        <f t="shared" si="8"/>
        <v>0</v>
      </c>
      <c r="AB27" s="47">
        <f t="shared" si="9"/>
        <v>0</v>
      </c>
      <c r="AC27" s="47">
        <f t="shared" si="10"/>
        <v>0</v>
      </c>
      <c r="AD27" s="47">
        <f t="shared" si="11"/>
        <v>0</v>
      </c>
      <c r="AE27" s="89"/>
    </row>
    <row r="28" spans="1:32" s="2" customFormat="1" ht="27.75" customHeight="1">
      <c r="A28" s="80" t="s">
        <v>383</v>
      </c>
      <c r="B28" s="81" t="s">
        <v>250</v>
      </c>
      <c r="C28" s="82">
        <f>SUM(C29:C67)</f>
        <v>59</v>
      </c>
      <c r="D28" s="82">
        <f>SUM(D29:D67)</f>
        <v>34</v>
      </c>
      <c r="E28" s="82">
        <f>SUM(E29:E67)</f>
        <v>25</v>
      </c>
      <c r="F28" s="82"/>
      <c r="G28" s="82"/>
      <c r="H28" s="82"/>
      <c r="I28" s="82"/>
      <c r="J28" s="82">
        <f>SUM(J29:J67)</f>
        <v>54</v>
      </c>
      <c r="K28" s="82">
        <f>SUM(K29:K67)</f>
        <v>31</v>
      </c>
      <c r="L28" s="82">
        <f>SUM(L29:L67)</f>
        <v>23</v>
      </c>
      <c r="M28" s="82">
        <f>SUM(M29:M67)</f>
        <v>0</v>
      </c>
      <c r="N28" s="82"/>
      <c r="O28" s="82">
        <f>SUM(O29:O67)</f>
        <v>0</v>
      </c>
      <c r="P28" s="82">
        <f>SUM(P29:P67)</f>
        <v>0</v>
      </c>
      <c r="Q28" s="82">
        <f>SUM(Q29:Q67)</f>
        <v>59</v>
      </c>
      <c r="R28" s="82">
        <f>SUM(R29:R67)</f>
        <v>35</v>
      </c>
      <c r="S28" s="82">
        <f>SUM(S29:S67)</f>
        <v>24</v>
      </c>
      <c r="T28" s="82"/>
      <c r="U28" s="82"/>
      <c r="V28" s="82"/>
      <c r="W28" s="82"/>
      <c r="X28" s="82">
        <f t="shared" si="5"/>
        <v>0</v>
      </c>
      <c r="Y28" s="82">
        <f t="shared" si="6"/>
        <v>1</v>
      </c>
      <c r="Z28" s="82">
        <f t="shared" si="7"/>
        <v>-1</v>
      </c>
      <c r="AA28" s="82">
        <f t="shared" si="8"/>
        <v>0</v>
      </c>
      <c r="AB28" s="82">
        <f t="shared" si="9"/>
        <v>0</v>
      </c>
      <c r="AC28" s="82">
        <f t="shared" si="10"/>
        <v>0</v>
      </c>
      <c r="AD28" s="82">
        <f t="shared" si="11"/>
        <v>0</v>
      </c>
      <c r="AE28" s="89"/>
    </row>
    <row r="29" spans="1:32" s="2" customFormat="1" ht="27.75" customHeight="1">
      <c r="A29" s="77">
        <v>1</v>
      </c>
      <c r="B29" s="78" t="s">
        <v>539</v>
      </c>
      <c r="C29" s="47">
        <f t="shared" ref="C29:C67" si="16">D29+E29+F29</f>
        <v>2</v>
      </c>
      <c r="D29" s="47">
        <v>2</v>
      </c>
      <c r="E29" s="47"/>
      <c r="F29" s="47"/>
      <c r="G29" s="47"/>
      <c r="H29" s="47"/>
      <c r="I29" s="47"/>
      <c r="J29" s="47">
        <f t="shared" ref="J29:J67" si="17">K29+L29+M29</f>
        <v>2</v>
      </c>
      <c r="K29" s="47">
        <v>2</v>
      </c>
      <c r="L29" s="47"/>
      <c r="M29" s="47"/>
      <c r="N29" s="47"/>
      <c r="O29" s="47"/>
      <c r="P29" s="47"/>
      <c r="Q29" s="47">
        <f t="shared" ref="Q29:Q67" si="18">R29+S29+T29</f>
        <v>2</v>
      </c>
      <c r="R29" s="47">
        <v>2</v>
      </c>
      <c r="S29" s="47"/>
      <c r="T29" s="47"/>
      <c r="U29" s="47"/>
      <c r="V29" s="47"/>
      <c r="W29" s="47"/>
      <c r="X29" s="47">
        <f t="shared" si="5"/>
        <v>0</v>
      </c>
      <c r="Y29" s="47">
        <f t="shared" si="6"/>
        <v>0</v>
      </c>
      <c r="Z29" s="47">
        <f t="shared" si="7"/>
        <v>0</v>
      </c>
      <c r="AA29" s="47">
        <f t="shared" si="8"/>
        <v>0</v>
      </c>
      <c r="AB29" s="47">
        <f t="shared" si="9"/>
        <v>0</v>
      </c>
      <c r="AC29" s="47">
        <f t="shared" si="10"/>
        <v>0</v>
      </c>
      <c r="AD29" s="47">
        <f t="shared" si="11"/>
        <v>0</v>
      </c>
      <c r="AE29" s="89"/>
    </row>
    <row r="30" spans="1:32" s="2" customFormat="1" ht="27.75" customHeight="1">
      <c r="A30" s="77">
        <v>1</v>
      </c>
      <c r="B30" s="78" t="s">
        <v>540</v>
      </c>
      <c r="C30" s="47">
        <f t="shared" si="16"/>
        <v>2</v>
      </c>
      <c r="D30" s="47">
        <v>1</v>
      </c>
      <c r="E30" s="47">
        <v>1</v>
      </c>
      <c r="F30" s="47"/>
      <c r="G30" s="47"/>
      <c r="H30" s="47"/>
      <c r="I30" s="47"/>
      <c r="J30" s="47">
        <f t="shared" si="17"/>
        <v>2</v>
      </c>
      <c r="K30" s="47">
        <v>1</v>
      </c>
      <c r="L30" s="47">
        <v>1</v>
      </c>
      <c r="M30" s="47"/>
      <c r="N30" s="47"/>
      <c r="O30" s="47"/>
      <c r="P30" s="47"/>
      <c r="Q30" s="47">
        <f t="shared" si="18"/>
        <v>2</v>
      </c>
      <c r="R30" s="47">
        <v>1</v>
      </c>
      <c r="S30" s="47">
        <v>1</v>
      </c>
      <c r="T30" s="47"/>
      <c r="U30" s="47"/>
      <c r="V30" s="47"/>
      <c r="W30" s="47"/>
      <c r="X30" s="47">
        <f t="shared" si="5"/>
        <v>0</v>
      </c>
      <c r="Y30" s="47">
        <f t="shared" si="6"/>
        <v>0</v>
      </c>
      <c r="Z30" s="47">
        <f t="shared" si="7"/>
        <v>0</v>
      </c>
      <c r="AA30" s="47">
        <f t="shared" si="8"/>
        <v>0</v>
      </c>
      <c r="AB30" s="47">
        <f t="shared" si="9"/>
        <v>0</v>
      </c>
      <c r="AC30" s="47">
        <f t="shared" si="10"/>
        <v>0</v>
      </c>
      <c r="AD30" s="47">
        <f t="shared" si="11"/>
        <v>0</v>
      </c>
      <c r="AE30" s="89"/>
    </row>
    <row r="31" spans="1:32" s="2" customFormat="1" ht="27.75" customHeight="1">
      <c r="A31" s="77">
        <v>3</v>
      </c>
      <c r="B31" s="78" t="s">
        <v>541</v>
      </c>
      <c r="C31" s="47">
        <f t="shared" si="16"/>
        <v>2</v>
      </c>
      <c r="D31" s="47">
        <v>1</v>
      </c>
      <c r="E31" s="47">
        <v>1</v>
      </c>
      <c r="F31" s="47"/>
      <c r="G31" s="47"/>
      <c r="H31" s="47"/>
      <c r="I31" s="47"/>
      <c r="J31" s="47">
        <f t="shared" si="17"/>
        <v>1</v>
      </c>
      <c r="K31" s="47">
        <v>1</v>
      </c>
      <c r="L31" s="47"/>
      <c r="M31" s="47"/>
      <c r="N31" s="47"/>
      <c r="O31" s="47"/>
      <c r="P31" s="47"/>
      <c r="Q31" s="47">
        <f t="shared" si="18"/>
        <v>2</v>
      </c>
      <c r="R31" s="47">
        <v>1</v>
      </c>
      <c r="S31" s="47">
        <v>1</v>
      </c>
      <c r="T31" s="47"/>
      <c r="U31" s="47"/>
      <c r="V31" s="47"/>
      <c r="W31" s="47"/>
      <c r="X31" s="47">
        <f t="shared" si="5"/>
        <v>0</v>
      </c>
      <c r="Y31" s="47">
        <f t="shared" si="6"/>
        <v>0</v>
      </c>
      <c r="Z31" s="47">
        <f t="shared" si="7"/>
        <v>0</v>
      </c>
      <c r="AA31" s="47">
        <f t="shared" si="8"/>
        <v>0</v>
      </c>
      <c r="AB31" s="47">
        <f t="shared" si="9"/>
        <v>0</v>
      </c>
      <c r="AC31" s="47">
        <f t="shared" si="10"/>
        <v>0</v>
      </c>
      <c r="AD31" s="47">
        <f t="shared" si="11"/>
        <v>0</v>
      </c>
      <c r="AE31" s="89"/>
    </row>
    <row r="32" spans="1:32" s="2" customFormat="1" ht="27.75" customHeight="1">
      <c r="A32" s="77">
        <v>4</v>
      </c>
      <c r="B32" s="78" t="s">
        <v>542</v>
      </c>
      <c r="C32" s="47">
        <f t="shared" si="16"/>
        <v>2</v>
      </c>
      <c r="D32" s="47">
        <v>2</v>
      </c>
      <c r="E32" s="47"/>
      <c r="F32" s="47"/>
      <c r="G32" s="47"/>
      <c r="H32" s="47"/>
      <c r="I32" s="47"/>
      <c r="J32" s="47">
        <f t="shared" si="17"/>
        <v>2</v>
      </c>
      <c r="K32" s="47"/>
      <c r="L32" s="47">
        <v>2</v>
      </c>
      <c r="M32" s="47"/>
      <c r="N32" s="47"/>
      <c r="O32" s="47"/>
      <c r="P32" s="47"/>
      <c r="Q32" s="47">
        <f t="shared" si="18"/>
        <v>2</v>
      </c>
      <c r="R32" s="47">
        <v>2</v>
      </c>
      <c r="S32" s="47"/>
      <c r="T32" s="47"/>
      <c r="U32" s="47"/>
      <c r="V32" s="47"/>
      <c r="W32" s="47"/>
      <c r="X32" s="47">
        <f t="shared" si="5"/>
        <v>0</v>
      </c>
      <c r="Y32" s="47">
        <f t="shared" si="6"/>
        <v>0</v>
      </c>
      <c r="Z32" s="47">
        <f t="shared" si="7"/>
        <v>0</v>
      </c>
      <c r="AA32" s="47">
        <f t="shared" si="8"/>
        <v>0</v>
      </c>
      <c r="AB32" s="47">
        <f t="shared" si="9"/>
        <v>0</v>
      </c>
      <c r="AC32" s="47">
        <f t="shared" si="10"/>
        <v>0</v>
      </c>
      <c r="AD32" s="47">
        <f t="shared" si="11"/>
        <v>0</v>
      </c>
      <c r="AE32" s="89"/>
    </row>
    <row r="33" spans="1:31" s="2" customFormat="1" ht="27.75" customHeight="1">
      <c r="A33" s="77">
        <v>5</v>
      </c>
      <c r="B33" s="78" t="s">
        <v>543</v>
      </c>
      <c r="C33" s="47">
        <f t="shared" si="16"/>
        <v>2</v>
      </c>
      <c r="D33" s="47">
        <v>2</v>
      </c>
      <c r="E33" s="47"/>
      <c r="F33" s="47"/>
      <c r="G33" s="47"/>
      <c r="H33" s="47"/>
      <c r="I33" s="47"/>
      <c r="J33" s="47">
        <f t="shared" si="17"/>
        <v>2</v>
      </c>
      <c r="K33" s="47">
        <v>2</v>
      </c>
      <c r="L33" s="47"/>
      <c r="M33" s="47"/>
      <c r="N33" s="47"/>
      <c r="O33" s="47"/>
      <c r="P33" s="47"/>
      <c r="Q33" s="47">
        <f t="shared" si="18"/>
        <v>2</v>
      </c>
      <c r="R33" s="47">
        <v>2</v>
      </c>
      <c r="S33" s="47"/>
      <c r="T33" s="47"/>
      <c r="U33" s="47"/>
      <c r="V33" s="47"/>
      <c r="W33" s="47"/>
      <c r="X33" s="47">
        <f t="shared" si="5"/>
        <v>0</v>
      </c>
      <c r="Y33" s="47">
        <f t="shared" si="6"/>
        <v>0</v>
      </c>
      <c r="Z33" s="47">
        <f t="shared" si="7"/>
        <v>0</v>
      </c>
      <c r="AA33" s="47">
        <f t="shared" si="8"/>
        <v>0</v>
      </c>
      <c r="AB33" s="47">
        <f t="shared" si="9"/>
        <v>0</v>
      </c>
      <c r="AC33" s="47">
        <f t="shared" si="10"/>
        <v>0</v>
      </c>
      <c r="AD33" s="47">
        <f t="shared" si="11"/>
        <v>0</v>
      </c>
      <c r="AE33" s="89"/>
    </row>
    <row r="34" spans="1:31" s="2" customFormat="1" ht="27.75" customHeight="1">
      <c r="A34" s="77">
        <v>6</v>
      </c>
      <c r="B34" s="78" t="s">
        <v>544</v>
      </c>
      <c r="C34" s="47">
        <f t="shared" si="16"/>
        <v>2</v>
      </c>
      <c r="D34" s="47">
        <v>1</v>
      </c>
      <c r="E34" s="47">
        <v>1</v>
      </c>
      <c r="F34" s="47"/>
      <c r="G34" s="47"/>
      <c r="H34" s="47"/>
      <c r="I34" s="47"/>
      <c r="J34" s="47">
        <f t="shared" si="17"/>
        <v>2</v>
      </c>
      <c r="K34" s="47">
        <v>2</v>
      </c>
      <c r="L34" s="47"/>
      <c r="M34" s="47"/>
      <c r="N34" s="47"/>
      <c r="O34" s="47"/>
      <c r="P34" s="47"/>
      <c r="Q34" s="47">
        <f t="shared" si="18"/>
        <v>2</v>
      </c>
      <c r="R34" s="47">
        <v>2</v>
      </c>
      <c r="S34" s="47"/>
      <c r="T34" s="47"/>
      <c r="U34" s="47"/>
      <c r="V34" s="47"/>
      <c r="W34" s="47"/>
      <c r="X34" s="47">
        <f t="shared" si="5"/>
        <v>0</v>
      </c>
      <c r="Y34" s="47">
        <f t="shared" si="6"/>
        <v>1</v>
      </c>
      <c r="Z34" s="47">
        <f t="shared" si="7"/>
        <v>-1</v>
      </c>
      <c r="AA34" s="47">
        <f t="shared" si="8"/>
        <v>0</v>
      </c>
      <c r="AB34" s="47">
        <f t="shared" si="9"/>
        <v>0</v>
      </c>
      <c r="AC34" s="47">
        <f t="shared" si="10"/>
        <v>0</v>
      </c>
      <c r="AD34" s="47">
        <f t="shared" si="11"/>
        <v>0</v>
      </c>
      <c r="AE34" s="89"/>
    </row>
    <row r="35" spans="1:31" s="2" customFormat="1" ht="27.75" customHeight="1">
      <c r="A35" s="77">
        <v>7</v>
      </c>
      <c r="B35" s="78" t="s">
        <v>545</v>
      </c>
      <c r="C35" s="47">
        <f t="shared" si="16"/>
        <v>3</v>
      </c>
      <c r="D35" s="47">
        <v>2</v>
      </c>
      <c r="E35" s="47">
        <v>1</v>
      </c>
      <c r="F35" s="47"/>
      <c r="G35" s="47"/>
      <c r="H35" s="47"/>
      <c r="I35" s="47"/>
      <c r="J35" s="47">
        <f t="shared" si="17"/>
        <v>3</v>
      </c>
      <c r="K35" s="47">
        <v>2</v>
      </c>
      <c r="L35" s="47">
        <v>1</v>
      </c>
      <c r="M35" s="47"/>
      <c r="N35" s="47"/>
      <c r="O35" s="47"/>
      <c r="P35" s="47"/>
      <c r="Q35" s="47">
        <f t="shared" si="18"/>
        <v>3</v>
      </c>
      <c r="R35" s="47">
        <v>2</v>
      </c>
      <c r="S35" s="47">
        <v>1</v>
      </c>
      <c r="T35" s="47"/>
      <c r="U35" s="47"/>
      <c r="V35" s="47"/>
      <c r="W35" s="47"/>
      <c r="X35" s="47">
        <f t="shared" si="5"/>
        <v>0</v>
      </c>
      <c r="Y35" s="47">
        <f t="shared" si="6"/>
        <v>0</v>
      </c>
      <c r="Z35" s="47">
        <f t="shared" si="7"/>
        <v>0</v>
      </c>
      <c r="AA35" s="47">
        <f t="shared" si="8"/>
        <v>0</v>
      </c>
      <c r="AB35" s="47">
        <f t="shared" si="9"/>
        <v>0</v>
      </c>
      <c r="AC35" s="47">
        <f t="shared" si="10"/>
        <v>0</v>
      </c>
      <c r="AD35" s="47">
        <f t="shared" si="11"/>
        <v>0</v>
      </c>
      <c r="AE35" s="89"/>
    </row>
    <row r="36" spans="1:31" s="3" customFormat="1" ht="27.75" customHeight="1">
      <c r="A36" s="77">
        <v>8</v>
      </c>
      <c r="B36" s="78" t="s">
        <v>546</v>
      </c>
      <c r="C36" s="47">
        <f t="shared" si="16"/>
        <v>2</v>
      </c>
      <c r="D36" s="47">
        <v>2</v>
      </c>
      <c r="E36" s="47"/>
      <c r="F36" s="47"/>
      <c r="G36" s="47"/>
      <c r="H36" s="47"/>
      <c r="I36" s="47"/>
      <c r="J36" s="47">
        <f t="shared" si="17"/>
        <v>2</v>
      </c>
      <c r="K36" s="47">
        <v>1</v>
      </c>
      <c r="L36" s="47">
        <v>1</v>
      </c>
      <c r="M36" s="47"/>
      <c r="N36" s="47"/>
      <c r="O36" s="47"/>
      <c r="P36" s="47"/>
      <c r="Q36" s="47">
        <f t="shared" si="18"/>
        <v>2</v>
      </c>
      <c r="R36" s="47">
        <v>2</v>
      </c>
      <c r="S36" s="47"/>
      <c r="T36" s="47"/>
      <c r="U36" s="47"/>
      <c r="V36" s="47"/>
      <c r="W36" s="47"/>
      <c r="X36" s="47">
        <f t="shared" si="5"/>
        <v>0</v>
      </c>
      <c r="Y36" s="47">
        <f t="shared" si="6"/>
        <v>0</v>
      </c>
      <c r="Z36" s="47">
        <f t="shared" si="7"/>
        <v>0</v>
      </c>
      <c r="AA36" s="47">
        <f t="shared" si="8"/>
        <v>0</v>
      </c>
      <c r="AB36" s="47">
        <f t="shared" si="9"/>
        <v>0</v>
      </c>
      <c r="AC36" s="47">
        <f t="shared" si="10"/>
        <v>0</v>
      </c>
      <c r="AD36" s="47">
        <f t="shared" si="11"/>
        <v>0</v>
      </c>
      <c r="AE36" s="88"/>
    </row>
    <row r="37" spans="1:31" s="2" customFormat="1" ht="27.75" customHeight="1">
      <c r="A37" s="77">
        <v>9</v>
      </c>
      <c r="B37" s="78" t="s">
        <v>547</v>
      </c>
      <c r="C37" s="47">
        <f t="shared" si="16"/>
        <v>2</v>
      </c>
      <c r="D37" s="47">
        <v>2</v>
      </c>
      <c r="E37" s="47"/>
      <c r="F37" s="47"/>
      <c r="G37" s="47"/>
      <c r="H37" s="47"/>
      <c r="I37" s="47"/>
      <c r="J37" s="47">
        <f t="shared" si="17"/>
        <v>2</v>
      </c>
      <c r="K37" s="47">
        <v>2</v>
      </c>
      <c r="L37" s="47"/>
      <c r="M37" s="47"/>
      <c r="N37" s="47"/>
      <c r="O37" s="47"/>
      <c r="P37" s="47"/>
      <c r="Q37" s="47">
        <f t="shared" si="18"/>
        <v>2</v>
      </c>
      <c r="R37" s="47">
        <v>2</v>
      </c>
      <c r="S37" s="47"/>
      <c r="T37" s="47"/>
      <c r="U37" s="47"/>
      <c r="V37" s="47"/>
      <c r="W37" s="47"/>
      <c r="X37" s="47">
        <f t="shared" si="5"/>
        <v>0</v>
      </c>
      <c r="Y37" s="47">
        <f t="shared" si="6"/>
        <v>0</v>
      </c>
      <c r="Z37" s="47">
        <f t="shared" si="7"/>
        <v>0</v>
      </c>
      <c r="AA37" s="47">
        <f t="shared" si="8"/>
        <v>0</v>
      </c>
      <c r="AB37" s="47">
        <f t="shared" si="9"/>
        <v>0</v>
      </c>
      <c r="AC37" s="47">
        <f t="shared" si="10"/>
        <v>0</v>
      </c>
      <c r="AD37" s="47">
        <f t="shared" si="11"/>
        <v>0</v>
      </c>
      <c r="AE37" s="89"/>
    </row>
    <row r="38" spans="1:31" s="2" customFormat="1" ht="27.75" customHeight="1">
      <c r="A38" s="77">
        <v>10</v>
      </c>
      <c r="B38" s="78" t="s">
        <v>548</v>
      </c>
      <c r="C38" s="47">
        <f t="shared" si="16"/>
        <v>2</v>
      </c>
      <c r="D38" s="47">
        <v>1</v>
      </c>
      <c r="E38" s="47">
        <v>1</v>
      </c>
      <c r="F38" s="47"/>
      <c r="G38" s="47"/>
      <c r="H38" s="47"/>
      <c r="I38" s="47"/>
      <c r="J38" s="47">
        <f t="shared" si="17"/>
        <v>2</v>
      </c>
      <c r="K38" s="47">
        <v>1</v>
      </c>
      <c r="L38" s="47">
        <v>1</v>
      </c>
      <c r="M38" s="47"/>
      <c r="N38" s="47"/>
      <c r="O38" s="47"/>
      <c r="P38" s="47"/>
      <c r="Q38" s="47">
        <f t="shared" si="18"/>
        <v>2</v>
      </c>
      <c r="R38" s="47">
        <v>1</v>
      </c>
      <c r="S38" s="47">
        <v>1</v>
      </c>
      <c r="T38" s="47"/>
      <c r="U38" s="47"/>
      <c r="V38" s="47"/>
      <c r="W38" s="47"/>
      <c r="X38" s="47">
        <f t="shared" si="5"/>
        <v>0</v>
      </c>
      <c r="Y38" s="47">
        <f t="shared" si="6"/>
        <v>0</v>
      </c>
      <c r="Z38" s="47">
        <f t="shared" si="7"/>
        <v>0</v>
      </c>
      <c r="AA38" s="47">
        <f t="shared" si="8"/>
        <v>0</v>
      </c>
      <c r="AB38" s="47">
        <f t="shared" si="9"/>
        <v>0</v>
      </c>
      <c r="AC38" s="47">
        <f t="shared" si="10"/>
        <v>0</v>
      </c>
      <c r="AD38" s="47">
        <f t="shared" si="11"/>
        <v>0</v>
      </c>
      <c r="AE38" s="89"/>
    </row>
    <row r="39" spans="1:31" s="2" customFormat="1" ht="27.75" customHeight="1">
      <c r="A39" s="77">
        <v>11</v>
      </c>
      <c r="B39" s="78" t="s">
        <v>549</v>
      </c>
      <c r="C39" s="47">
        <f t="shared" si="16"/>
        <v>2</v>
      </c>
      <c r="D39" s="47">
        <v>1</v>
      </c>
      <c r="E39" s="47">
        <v>1</v>
      </c>
      <c r="F39" s="47"/>
      <c r="G39" s="47"/>
      <c r="H39" s="47"/>
      <c r="I39" s="47"/>
      <c r="J39" s="47">
        <f t="shared" si="17"/>
        <v>2</v>
      </c>
      <c r="K39" s="47">
        <v>1</v>
      </c>
      <c r="L39" s="47">
        <v>1</v>
      </c>
      <c r="M39" s="47"/>
      <c r="N39" s="47"/>
      <c r="O39" s="47"/>
      <c r="P39" s="47"/>
      <c r="Q39" s="47">
        <f t="shared" si="18"/>
        <v>2</v>
      </c>
      <c r="R39" s="47">
        <v>1</v>
      </c>
      <c r="S39" s="47">
        <v>1</v>
      </c>
      <c r="T39" s="47"/>
      <c r="U39" s="47"/>
      <c r="V39" s="47"/>
      <c r="W39" s="47"/>
      <c r="X39" s="47">
        <f t="shared" si="5"/>
        <v>0</v>
      </c>
      <c r="Y39" s="47">
        <f t="shared" si="6"/>
        <v>0</v>
      </c>
      <c r="Z39" s="47">
        <f t="shared" si="7"/>
        <v>0</v>
      </c>
      <c r="AA39" s="47">
        <f t="shared" si="8"/>
        <v>0</v>
      </c>
      <c r="AB39" s="47">
        <f t="shared" si="9"/>
        <v>0</v>
      </c>
      <c r="AC39" s="47">
        <f t="shared" si="10"/>
        <v>0</v>
      </c>
      <c r="AD39" s="47">
        <f t="shared" si="11"/>
        <v>0</v>
      </c>
      <c r="AE39" s="89"/>
    </row>
    <row r="40" spans="1:31" s="2" customFormat="1" ht="27.75" customHeight="1">
      <c r="A40" s="77">
        <v>12</v>
      </c>
      <c r="B40" s="78" t="s">
        <v>550</v>
      </c>
      <c r="C40" s="47">
        <f t="shared" si="16"/>
        <v>2</v>
      </c>
      <c r="D40" s="47">
        <v>2</v>
      </c>
      <c r="E40" s="47"/>
      <c r="F40" s="47"/>
      <c r="G40" s="47"/>
      <c r="H40" s="47"/>
      <c r="I40" s="47"/>
      <c r="J40" s="47">
        <f t="shared" si="17"/>
        <v>2</v>
      </c>
      <c r="K40" s="47">
        <v>2</v>
      </c>
      <c r="L40" s="47"/>
      <c r="M40" s="47"/>
      <c r="N40" s="47"/>
      <c r="O40" s="47"/>
      <c r="P40" s="47"/>
      <c r="Q40" s="47">
        <f t="shared" si="18"/>
        <v>2</v>
      </c>
      <c r="R40" s="47">
        <v>2</v>
      </c>
      <c r="S40" s="47"/>
      <c r="T40" s="47"/>
      <c r="U40" s="47"/>
      <c r="V40" s="47"/>
      <c r="W40" s="47"/>
      <c r="X40" s="47">
        <f t="shared" si="5"/>
        <v>0</v>
      </c>
      <c r="Y40" s="47">
        <f t="shared" si="6"/>
        <v>0</v>
      </c>
      <c r="Z40" s="47">
        <f t="shared" si="7"/>
        <v>0</v>
      </c>
      <c r="AA40" s="47">
        <f t="shared" si="8"/>
        <v>0</v>
      </c>
      <c r="AB40" s="47">
        <f t="shared" si="9"/>
        <v>0</v>
      </c>
      <c r="AC40" s="47">
        <f t="shared" si="10"/>
        <v>0</v>
      </c>
      <c r="AD40" s="47">
        <f t="shared" si="11"/>
        <v>0</v>
      </c>
      <c r="AE40" s="89"/>
    </row>
    <row r="41" spans="1:31" s="2" customFormat="1" ht="27.75" customHeight="1">
      <c r="A41" s="77">
        <v>13</v>
      </c>
      <c r="B41" s="78" t="s">
        <v>551</v>
      </c>
      <c r="C41" s="47">
        <f t="shared" si="16"/>
        <v>2</v>
      </c>
      <c r="D41" s="47">
        <v>2</v>
      </c>
      <c r="E41" s="47"/>
      <c r="F41" s="47"/>
      <c r="G41" s="47"/>
      <c r="H41" s="47"/>
      <c r="I41" s="47"/>
      <c r="J41" s="47">
        <f t="shared" si="17"/>
        <v>2</v>
      </c>
      <c r="K41" s="47">
        <v>2</v>
      </c>
      <c r="L41" s="47"/>
      <c r="M41" s="47"/>
      <c r="N41" s="47"/>
      <c r="O41" s="47"/>
      <c r="P41" s="47"/>
      <c r="Q41" s="47">
        <f t="shared" si="18"/>
        <v>2</v>
      </c>
      <c r="R41" s="47">
        <v>2</v>
      </c>
      <c r="S41" s="47"/>
      <c r="T41" s="47"/>
      <c r="U41" s="47"/>
      <c r="V41" s="47"/>
      <c r="W41" s="47"/>
      <c r="X41" s="47">
        <f t="shared" si="5"/>
        <v>0</v>
      </c>
      <c r="Y41" s="47">
        <f t="shared" si="6"/>
        <v>0</v>
      </c>
      <c r="Z41" s="47">
        <f t="shared" si="7"/>
        <v>0</v>
      </c>
      <c r="AA41" s="47">
        <f t="shared" si="8"/>
        <v>0</v>
      </c>
      <c r="AB41" s="47">
        <f t="shared" si="9"/>
        <v>0</v>
      </c>
      <c r="AC41" s="47">
        <f t="shared" si="10"/>
        <v>0</v>
      </c>
      <c r="AD41" s="47">
        <f t="shared" si="11"/>
        <v>0</v>
      </c>
      <c r="AE41" s="89"/>
    </row>
    <row r="42" spans="1:31" s="2" customFormat="1" ht="27.75" customHeight="1">
      <c r="A42" s="77">
        <v>14</v>
      </c>
      <c r="B42" s="78" t="s">
        <v>552</v>
      </c>
      <c r="C42" s="47">
        <f t="shared" si="16"/>
        <v>2</v>
      </c>
      <c r="D42" s="47"/>
      <c r="E42" s="47">
        <v>2</v>
      </c>
      <c r="F42" s="47"/>
      <c r="G42" s="47"/>
      <c r="H42" s="47"/>
      <c r="I42" s="47"/>
      <c r="J42" s="47">
        <f t="shared" si="17"/>
        <v>2</v>
      </c>
      <c r="K42" s="47"/>
      <c r="L42" s="47">
        <v>2</v>
      </c>
      <c r="M42" s="47"/>
      <c r="N42" s="47"/>
      <c r="O42" s="47"/>
      <c r="P42" s="47"/>
      <c r="Q42" s="47">
        <f t="shared" si="18"/>
        <v>2</v>
      </c>
      <c r="R42" s="47"/>
      <c r="S42" s="47">
        <v>2</v>
      </c>
      <c r="T42" s="47"/>
      <c r="U42" s="47"/>
      <c r="V42" s="47"/>
      <c r="W42" s="47"/>
      <c r="X42" s="47">
        <f t="shared" si="5"/>
        <v>0</v>
      </c>
      <c r="Y42" s="47">
        <f t="shared" si="6"/>
        <v>0</v>
      </c>
      <c r="Z42" s="47">
        <f t="shared" si="7"/>
        <v>0</v>
      </c>
      <c r="AA42" s="47">
        <f t="shared" si="8"/>
        <v>0</v>
      </c>
      <c r="AB42" s="47">
        <f t="shared" si="9"/>
        <v>0</v>
      </c>
      <c r="AC42" s="47">
        <f t="shared" si="10"/>
        <v>0</v>
      </c>
      <c r="AD42" s="47">
        <f t="shared" si="11"/>
        <v>0</v>
      </c>
      <c r="AE42" s="89"/>
    </row>
    <row r="43" spans="1:31" s="2" customFormat="1" ht="27.75" customHeight="1">
      <c r="A43" s="77">
        <v>15</v>
      </c>
      <c r="B43" s="78" t="s">
        <v>553</v>
      </c>
      <c r="C43" s="47">
        <f t="shared" si="16"/>
        <v>2</v>
      </c>
      <c r="D43" s="47">
        <v>1</v>
      </c>
      <c r="E43" s="47">
        <v>1</v>
      </c>
      <c r="F43" s="47"/>
      <c r="G43" s="47"/>
      <c r="H43" s="47"/>
      <c r="I43" s="47"/>
      <c r="J43" s="47">
        <f t="shared" si="17"/>
        <v>2</v>
      </c>
      <c r="K43" s="47">
        <v>1</v>
      </c>
      <c r="L43" s="47">
        <v>1</v>
      </c>
      <c r="M43" s="47"/>
      <c r="N43" s="47"/>
      <c r="O43" s="47"/>
      <c r="P43" s="47"/>
      <c r="Q43" s="47">
        <f t="shared" si="18"/>
        <v>2</v>
      </c>
      <c r="R43" s="47">
        <v>1</v>
      </c>
      <c r="S43" s="47">
        <v>1</v>
      </c>
      <c r="T43" s="47"/>
      <c r="U43" s="47"/>
      <c r="V43" s="47"/>
      <c r="W43" s="47"/>
      <c r="X43" s="47">
        <f t="shared" si="5"/>
        <v>0</v>
      </c>
      <c r="Y43" s="47">
        <f t="shared" si="6"/>
        <v>0</v>
      </c>
      <c r="Z43" s="47">
        <f t="shared" si="7"/>
        <v>0</v>
      </c>
      <c r="AA43" s="47">
        <f t="shared" si="8"/>
        <v>0</v>
      </c>
      <c r="AB43" s="47">
        <f t="shared" si="9"/>
        <v>0</v>
      </c>
      <c r="AC43" s="47">
        <f t="shared" si="10"/>
        <v>0</v>
      </c>
      <c r="AD43" s="47">
        <f t="shared" si="11"/>
        <v>0</v>
      </c>
      <c r="AE43" s="89"/>
    </row>
    <row r="44" spans="1:31" s="2" customFormat="1" ht="27.75" customHeight="1">
      <c r="A44" s="77">
        <v>16</v>
      </c>
      <c r="B44" s="78" t="s">
        <v>554</v>
      </c>
      <c r="C44" s="47">
        <f t="shared" si="16"/>
        <v>1</v>
      </c>
      <c r="D44" s="47">
        <v>1</v>
      </c>
      <c r="E44" s="47"/>
      <c r="F44" s="47"/>
      <c r="G44" s="47"/>
      <c r="H44" s="47"/>
      <c r="I44" s="47"/>
      <c r="J44" s="47">
        <f t="shared" si="17"/>
        <v>1</v>
      </c>
      <c r="K44" s="47">
        <v>1</v>
      </c>
      <c r="L44" s="47"/>
      <c r="M44" s="47"/>
      <c r="N44" s="47"/>
      <c r="O44" s="47"/>
      <c r="P44" s="47"/>
      <c r="Q44" s="47">
        <f t="shared" si="18"/>
        <v>1</v>
      </c>
      <c r="R44" s="47">
        <v>1</v>
      </c>
      <c r="S44" s="47"/>
      <c r="T44" s="47"/>
      <c r="U44" s="47"/>
      <c r="V44" s="47"/>
      <c r="W44" s="47"/>
      <c r="X44" s="47">
        <f t="shared" si="5"/>
        <v>0</v>
      </c>
      <c r="Y44" s="47">
        <f t="shared" si="6"/>
        <v>0</v>
      </c>
      <c r="Z44" s="47">
        <f t="shared" si="7"/>
        <v>0</v>
      </c>
      <c r="AA44" s="47">
        <f t="shared" si="8"/>
        <v>0</v>
      </c>
      <c r="AB44" s="47">
        <f t="shared" si="9"/>
        <v>0</v>
      </c>
      <c r="AC44" s="47">
        <f t="shared" si="10"/>
        <v>0</v>
      </c>
      <c r="AD44" s="47">
        <f t="shared" si="11"/>
        <v>0</v>
      </c>
      <c r="AE44" s="89"/>
    </row>
    <row r="45" spans="1:31" s="2" customFormat="1" ht="27.75" customHeight="1">
      <c r="A45" s="77">
        <v>17</v>
      </c>
      <c r="B45" s="78" t="s">
        <v>555</v>
      </c>
      <c r="C45" s="47">
        <f t="shared" si="16"/>
        <v>2</v>
      </c>
      <c r="D45" s="47"/>
      <c r="E45" s="47">
        <v>2</v>
      </c>
      <c r="F45" s="47"/>
      <c r="G45" s="47"/>
      <c r="H45" s="47"/>
      <c r="I45" s="47"/>
      <c r="J45" s="47">
        <f t="shared" si="17"/>
        <v>1</v>
      </c>
      <c r="K45" s="47"/>
      <c r="L45" s="47">
        <v>1</v>
      </c>
      <c r="M45" s="47"/>
      <c r="N45" s="47"/>
      <c r="O45" s="47"/>
      <c r="P45" s="47"/>
      <c r="Q45" s="47">
        <f t="shared" si="18"/>
        <v>2</v>
      </c>
      <c r="R45" s="47">
        <v>0</v>
      </c>
      <c r="S45" s="47">
        <v>2</v>
      </c>
      <c r="T45" s="47"/>
      <c r="U45" s="47"/>
      <c r="V45" s="47"/>
      <c r="W45" s="47"/>
      <c r="X45" s="47">
        <f t="shared" si="5"/>
        <v>0</v>
      </c>
      <c r="Y45" s="47">
        <f t="shared" si="6"/>
        <v>0</v>
      </c>
      <c r="Z45" s="47">
        <f t="shared" si="7"/>
        <v>0</v>
      </c>
      <c r="AA45" s="47">
        <f t="shared" si="8"/>
        <v>0</v>
      </c>
      <c r="AB45" s="47">
        <f t="shared" si="9"/>
        <v>0</v>
      </c>
      <c r="AC45" s="47">
        <f t="shared" si="10"/>
        <v>0</v>
      </c>
      <c r="AD45" s="47">
        <f t="shared" si="11"/>
        <v>0</v>
      </c>
      <c r="AE45" s="89"/>
    </row>
    <row r="46" spans="1:31" s="2" customFormat="1" ht="27.75" customHeight="1">
      <c r="A46" s="77">
        <v>18</v>
      </c>
      <c r="B46" s="78" t="s">
        <v>556</v>
      </c>
      <c r="C46" s="47">
        <f t="shared" si="16"/>
        <v>1</v>
      </c>
      <c r="D46" s="47">
        <v>1</v>
      </c>
      <c r="E46" s="47"/>
      <c r="F46" s="47"/>
      <c r="G46" s="47"/>
      <c r="H46" s="47"/>
      <c r="I46" s="47"/>
      <c r="J46" s="47">
        <f t="shared" si="17"/>
        <v>1</v>
      </c>
      <c r="K46" s="47">
        <v>1</v>
      </c>
      <c r="L46" s="47"/>
      <c r="M46" s="47"/>
      <c r="N46" s="47"/>
      <c r="O46" s="47"/>
      <c r="P46" s="47"/>
      <c r="Q46" s="47">
        <f t="shared" si="18"/>
        <v>1</v>
      </c>
      <c r="R46" s="47">
        <v>1</v>
      </c>
      <c r="S46" s="47"/>
      <c r="T46" s="47"/>
      <c r="U46" s="47"/>
      <c r="V46" s="47"/>
      <c r="W46" s="47"/>
      <c r="X46" s="47">
        <f t="shared" si="5"/>
        <v>0</v>
      </c>
      <c r="Y46" s="47">
        <f t="shared" si="6"/>
        <v>0</v>
      </c>
      <c r="Z46" s="47">
        <f t="shared" si="7"/>
        <v>0</v>
      </c>
      <c r="AA46" s="47">
        <f t="shared" si="8"/>
        <v>0</v>
      </c>
      <c r="AB46" s="47">
        <f t="shared" si="9"/>
        <v>0</v>
      </c>
      <c r="AC46" s="47">
        <f t="shared" si="10"/>
        <v>0</v>
      </c>
      <c r="AD46" s="47">
        <f t="shared" si="11"/>
        <v>0</v>
      </c>
      <c r="AE46" s="89"/>
    </row>
    <row r="47" spans="1:31" s="2" customFormat="1" ht="27.75" customHeight="1">
      <c r="A47" s="77">
        <v>19</v>
      </c>
      <c r="B47" s="78" t="s">
        <v>557</v>
      </c>
      <c r="C47" s="47">
        <f t="shared" si="16"/>
        <v>2</v>
      </c>
      <c r="D47" s="47"/>
      <c r="E47" s="47">
        <v>2</v>
      </c>
      <c r="F47" s="47"/>
      <c r="G47" s="47"/>
      <c r="H47" s="47"/>
      <c r="I47" s="47"/>
      <c r="J47" s="47">
        <f t="shared" si="17"/>
        <v>2</v>
      </c>
      <c r="K47" s="47"/>
      <c r="L47" s="47">
        <v>2</v>
      </c>
      <c r="M47" s="47"/>
      <c r="N47" s="47"/>
      <c r="O47" s="47"/>
      <c r="P47" s="47"/>
      <c r="Q47" s="47">
        <f t="shared" si="18"/>
        <v>2</v>
      </c>
      <c r="R47" s="47"/>
      <c r="S47" s="47">
        <v>2</v>
      </c>
      <c r="T47" s="47"/>
      <c r="U47" s="47"/>
      <c r="V47" s="47"/>
      <c r="W47" s="47"/>
      <c r="X47" s="47">
        <f t="shared" si="5"/>
        <v>0</v>
      </c>
      <c r="Y47" s="47">
        <f t="shared" si="6"/>
        <v>0</v>
      </c>
      <c r="Z47" s="47">
        <f t="shared" si="7"/>
        <v>0</v>
      </c>
      <c r="AA47" s="47">
        <f t="shared" si="8"/>
        <v>0</v>
      </c>
      <c r="AB47" s="47">
        <f t="shared" si="9"/>
        <v>0</v>
      </c>
      <c r="AC47" s="47">
        <f t="shared" si="10"/>
        <v>0</v>
      </c>
      <c r="AD47" s="47">
        <f t="shared" si="11"/>
        <v>0</v>
      </c>
      <c r="AE47" s="89"/>
    </row>
    <row r="48" spans="1:31" s="2" customFormat="1" ht="27.75" customHeight="1">
      <c r="A48" s="77">
        <v>20</v>
      </c>
      <c r="B48" s="78" t="s">
        <v>558</v>
      </c>
      <c r="C48" s="47">
        <f t="shared" si="16"/>
        <v>2</v>
      </c>
      <c r="D48" s="47">
        <v>2</v>
      </c>
      <c r="E48" s="47"/>
      <c r="F48" s="47"/>
      <c r="G48" s="47"/>
      <c r="H48" s="47"/>
      <c r="I48" s="47"/>
      <c r="J48" s="47">
        <f t="shared" si="17"/>
        <v>2</v>
      </c>
      <c r="K48" s="47">
        <v>2</v>
      </c>
      <c r="L48" s="47"/>
      <c r="M48" s="47"/>
      <c r="N48" s="47"/>
      <c r="O48" s="47"/>
      <c r="P48" s="47"/>
      <c r="Q48" s="47">
        <f t="shared" si="18"/>
        <v>2</v>
      </c>
      <c r="R48" s="47">
        <v>2</v>
      </c>
      <c r="S48" s="47"/>
      <c r="T48" s="47"/>
      <c r="U48" s="47"/>
      <c r="V48" s="47"/>
      <c r="W48" s="47"/>
      <c r="X48" s="47">
        <f t="shared" si="5"/>
        <v>0</v>
      </c>
      <c r="Y48" s="47">
        <f t="shared" si="6"/>
        <v>0</v>
      </c>
      <c r="Z48" s="47">
        <f t="shared" si="7"/>
        <v>0</v>
      </c>
      <c r="AA48" s="47">
        <f t="shared" si="8"/>
        <v>0</v>
      </c>
      <c r="AB48" s="47">
        <f t="shared" si="9"/>
        <v>0</v>
      </c>
      <c r="AC48" s="47">
        <f t="shared" si="10"/>
        <v>0</v>
      </c>
      <c r="AD48" s="47">
        <f t="shared" si="11"/>
        <v>0</v>
      </c>
      <c r="AE48" s="89"/>
    </row>
    <row r="49" spans="1:31" s="2" customFormat="1" ht="27.75" customHeight="1">
      <c r="A49" s="77">
        <v>21</v>
      </c>
      <c r="B49" s="78" t="s">
        <v>559</v>
      </c>
      <c r="C49" s="47">
        <f t="shared" si="16"/>
        <v>1</v>
      </c>
      <c r="D49" s="47">
        <v>1</v>
      </c>
      <c r="E49" s="47"/>
      <c r="F49" s="47"/>
      <c r="G49" s="47"/>
      <c r="H49" s="47"/>
      <c r="I49" s="47"/>
      <c r="J49" s="47">
        <f t="shared" si="17"/>
        <v>1</v>
      </c>
      <c r="K49" s="47">
        <v>1</v>
      </c>
      <c r="L49" s="47"/>
      <c r="M49" s="47"/>
      <c r="N49" s="47"/>
      <c r="O49" s="47"/>
      <c r="P49" s="47"/>
      <c r="Q49" s="47">
        <f t="shared" si="18"/>
        <v>1</v>
      </c>
      <c r="R49" s="47">
        <v>1</v>
      </c>
      <c r="S49" s="47"/>
      <c r="T49" s="47"/>
      <c r="U49" s="47"/>
      <c r="V49" s="47"/>
      <c r="W49" s="47"/>
      <c r="X49" s="47">
        <f t="shared" si="5"/>
        <v>0</v>
      </c>
      <c r="Y49" s="47">
        <f t="shared" si="6"/>
        <v>0</v>
      </c>
      <c r="Z49" s="47">
        <f t="shared" si="7"/>
        <v>0</v>
      </c>
      <c r="AA49" s="47">
        <f t="shared" si="8"/>
        <v>0</v>
      </c>
      <c r="AB49" s="47">
        <f t="shared" si="9"/>
        <v>0</v>
      </c>
      <c r="AC49" s="47">
        <f t="shared" si="10"/>
        <v>0</v>
      </c>
      <c r="AD49" s="47">
        <f t="shared" si="11"/>
        <v>0</v>
      </c>
      <c r="AE49" s="89"/>
    </row>
    <row r="50" spans="1:31" s="2" customFormat="1" ht="27.75" customHeight="1">
      <c r="A50" s="77">
        <v>22</v>
      </c>
      <c r="B50" s="78" t="s">
        <v>560</v>
      </c>
      <c r="C50" s="47">
        <f t="shared" si="16"/>
        <v>2</v>
      </c>
      <c r="D50" s="47">
        <v>1</v>
      </c>
      <c r="E50" s="47">
        <v>1</v>
      </c>
      <c r="F50" s="47"/>
      <c r="G50" s="47"/>
      <c r="H50" s="47"/>
      <c r="I50" s="47"/>
      <c r="J50" s="47">
        <f t="shared" si="17"/>
        <v>2</v>
      </c>
      <c r="K50" s="47">
        <v>1</v>
      </c>
      <c r="L50" s="47">
        <v>1</v>
      </c>
      <c r="M50" s="47"/>
      <c r="N50" s="47"/>
      <c r="O50" s="47"/>
      <c r="P50" s="47"/>
      <c r="Q50" s="47">
        <f t="shared" si="18"/>
        <v>2</v>
      </c>
      <c r="R50" s="47">
        <v>1</v>
      </c>
      <c r="S50" s="47">
        <v>1</v>
      </c>
      <c r="T50" s="47"/>
      <c r="U50" s="47"/>
      <c r="V50" s="47"/>
      <c r="W50" s="47"/>
      <c r="X50" s="47">
        <f t="shared" si="5"/>
        <v>0</v>
      </c>
      <c r="Y50" s="47">
        <f t="shared" si="6"/>
        <v>0</v>
      </c>
      <c r="Z50" s="47">
        <f t="shared" si="7"/>
        <v>0</v>
      </c>
      <c r="AA50" s="47">
        <f t="shared" si="8"/>
        <v>0</v>
      </c>
      <c r="AB50" s="47">
        <f t="shared" si="9"/>
        <v>0</v>
      </c>
      <c r="AC50" s="47">
        <f t="shared" si="10"/>
        <v>0</v>
      </c>
      <c r="AD50" s="47">
        <f t="shared" si="11"/>
        <v>0</v>
      </c>
      <c r="AE50" s="89"/>
    </row>
    <row r="51" spans="1:31" s="2" customFormat="1" ht="27.75" customHeight="1">
      <c r="A51" s="77">
        <v>23</v>
      </c>
      <c r="B51" s="78" t="s">
        <v>561</v>
      </c>
      <c r="C51" s="47">
        <f t="shared" si="16"/>
        <v>2</v>
      </c>
      <c r="D51" s="47">
        <v>2</v>
      </c>
      <c r="E51" s="47"/>
      <c r="F51" s="47"/>
      <c r="G51" s="47"/>
      <c r="H51" s="47"/>
      <c r="I51" s="47"/>
      <c r="J51" s="47">
        <f t="shared" si="17"/>
        <v>2</v>
      </c>
      <c r="K51" s="47">
        <v>2</v>
      </c>
      <c r="L51" s="47"/>
      <c r="M51" s="47"/>
      <c r="N51" s="47"/>
      <c r="O51" s="47"/>
      <c r="P51" s="47"/>
      <c r="Q51" s="47">
        <f t="shared" si="18"/>
        <v>2</v>
      </c>
      <c r="R51" s="47">
        <v>2</v>
      </c>
      <c r="S51" s="47"/>
      <c r="T51" s="47"/>
      <c r="U51" s="47"/>
      <c r="V51" s="47"/>
      <c r="W51" s="47"/>
      <c r="X51" s="47">
        <f t="shared" si="5"/>
        <v>0</v>
      </c>
      <c r="Y51" s="47">
        <f t="shared" si="6"/>
        <v>0</v>
      </c>
      <c r="Z51" s="47">
        <f t="shared" si="7"/>
        <v>0</v>
      </c>
      <c r="AA51" s="47">
        <f t="shared" si="8"/>
        <v>0</v>
      </c>
      <c r="AB51" s="47">
        <f t="shared" si="9"/>
        <v>0</v>
      </c>
      <c r="AC51" s="47">
        <f t="shared" si="10"/>
        <v>0</v>
      </c>
      <c r="AD51" s="47">
        <f t="shared" si="11"/>
        <v>0</v>
      </c>
      <c r="AE51" s="89"/>
    </row>
    <row r="52" spans="1:31" s="2" customFormat="1" ht="27.75" customHeight="1">
      <c r="A52" s="77">
        <v>24</v>
      </c>
      <c r="B52" s="78" t="s">
        <v>562</v>
      </c>
      <c r="C52" s="47">
        <f t="shared" si="16"/>
        <v>2</v>
      </c>
      <c r="D52" s="47"/>
      <c r="E52" s="47">
        <v>2</v>
      </c>
      <c r="F52" s="47"/>
      <c r="G52" s="47"/>
      <c r="H52" s="47"/>
      <c r="I52" s="47"/>
      <c r="J52" s="47">
        <f t="shared" si="17"/>
        <v>2</v>
      </c>
      <c r="K52" s="47"/>
      <c r="L52" s="47">
        <v>2</v>
      </c>
      <c r="M52" s="47"/>
      <c r="N52" s="47"/>
      <c r="O52" s="47"/>
      <c r="P52" s="47"/>
      <c r="Q52" s="47">
        <f t="shared" si="18"/>
        <v>2</v>
      </c>
      <c r="R52" s="47">
        <v>0</v>
      </c>
      <c r="S52" s="47">
        <v>2</v>
      </c>
      <c r="T52" s="47"/>
      <c r="U52" s="47"/>
      <c r="V52" s="47"/>
      <c r="W52" s="47"/>
      <c r="X52" s="47">
        <f t="shared" si="5"/>
        <v>0</v>
      </c>
      <c r="Y52" s="47">
        <f t="shared" si="6"/>
        <v>0</v>
      </c>
      <c r="Z52" s="47">
        <f t="shared" si="7"/>
        <v>0</v>
      </c>
      <c r="AA52" s="47">
        <f t="shared" si="8"/>
        <v>0</v>
      </c>
      <c r="AB52" s="47">
        <f t="shared" si="9"/>
        <v>0</v>
      </c>
      <c r="AC52" s="47">
        <f t="shared" si="10"/>
        <v>0</v>
      </c>
      <c r="AD52" s="47">
        <f t="shared" si="11"/>
        <v>0</v>
      </c>
      <c r="AE52" s="89"/>
    </row>
    <row r="53" spans="1:31" s="2" customFormat="1" ht="27.75" customHeight="1">
      <c r="A53" s="77">
        <v>25</v>
      </c>
      <c r="B53" s="78" t="s">
        <v>563</v>
      </c>
      <c r="C53" s="47">
        <f t="shared" si="16"/>
        <v>2</v>
      </c>
      <c r="D53" s="47">
        <v>1</v>
      </c>
      <c r="E53" s="47">
        <v>1</v>
      </c>
      <c r="F53" s="47"/>
      <c r="G53" s="47"/>
      <c r="H53" s="47"/>
      <c r="I53" s="47"/>
      <c r="J53" s="47">
        <f t="shared" si="17"/>
        <v>2</v>
      </c>
      <c r="K53" s="47">
        <v>1</v>
      </c>
      <c r="L53" s="47">
        <v>1</v>
      </c>
      <c r="M53" s="47"/>
      <c r="N53" s="47"/>
      <c r="O53" s="47"/>
      <c r="P53" s="47"/>
      <c r="Q53" s="47">
        <f t="shared" si="18"/>
        <v>2</v>
      </c>
      <c r="R53" s="47">
        <v>1</v>
      </c>
      <c r="S53" s="47">
        <v>1</v>
      </c>
      <c r="T53" s="47"/>
      <c r="U53" s="47"/>
      <c r="V53" s="47"/>
      <c r="W53" s="47"/>
      <c r="X53" s="47">
        <f t="shared" si="5"/>
        <v>0</v>
      </c>
      <c r="Y53" s="47">
        <f t="shared" si="6"/>
        <v>0</v>
      </c>
      <c r="Z53" s="47">
        <f t="shared" si="7"/>
        <v>0</v>
      </c>
      <c r="AA53" s="47">
        <f t="shared" si="8"/>
        <v>0</v>
      </c>
      <c r="AB53" s="47">
        <f t="shared" si="9"/>
        <v>0</v>
      </c>
      <c r="AC53" s="47">
        <f t="shared" si="10"/>
        <v>0</v>
      </c>
      <c r="AD53" s="47">
        <f t="shared" si="11"/>
        <v>0</v>
      </c>
      <c r="AE53" s="89"/>
    </row>
    <row r="54" spans="1:31" s="2" customFormat="1" ht="27.75" customHeight="1">
      <c r="A54" s="77">
        <v>26</v>
      </c>
      <c r="B54" s="78" t="s">
        <v>564</v>
      </c>
      <c r="C54" s="47">
        <f t="shared" si="16"/>
        <v>0</v>
      </c>
      <c r="D54" s="47"/>
      <c r="E54" s="47">
        <v>0</v>
      </c>
      <c r="F54" s="47"/>
      <c r="G54" s="47"/>
      <c r="H54" s="47"/>
      <c r="I54" s="47"/>
      <c r="J54" s="47">
        <f t="shared" si="17"/>
        <v>0</v>
      </c>
      <c r="K54" s="47"/>
      <c r="L54" s="47">
        <v>0</v>
      </c>
      <c r="M54" s="47"/>
      <c r="N54" s="47"/>
      <c r="O54" s="47"/>
      <c r="P54" s="47"/>
      <c r="Q54" s="47">
        <f t="shared" si="18"/>
        <v>0</v>
      </c>
      <c r="R54" s="47"/>
      <c r="S54" s="47">
        <v>0</v>
      </c>
      <c r="T54" s="47"/>
      <c r="U54" s="47"/>
      <c r="V54" s="47"/>
      <c r="W54" s="47"/>
      <c r="X54" s="47">
        <f t="shared" si="5"/>
        <v>0</v>
      </c>
      <c r="Y54" s="47">
        <f t="shared" si="6"/>
        <v>0</v>
      </c>
      <c r="Z54" s="47">
        <f t="shared" si="7"/>
        <v>0</v>
      </c>
      <c r="AA54" s="47">
        <f t="shared" si="8"/>
        <v>0</v>
      </c>
      <c r="AB54" s="47">
        <f t="shared" si="9"/>
        <v>0</v>
      </c>
      <c r="AC54" s="47">
        <f t="shared" si="10"/>
        <v>0</v>
      </c>
      <c r="AD54" s="47">
        <f t="shared" si="11"/>
        <v>0</v>
      </c>
      <c r="AE54" s="89"/>
    </row>
    <row r="55" spans="1:31" s="2" customFormat="1" ht="27.75" customHeight="1">
      <c r="A55" s="77">
        <v>27</v>
      </c>
      <c r="B55" s="78" t="s">
        <v>565</v>
      </c>
      <c r="C55" s="47">
        <f t="shared" si="16"/>
        <v>1</v>
      </c>
      <c r="D55" s="47"/>
      <c r="E55" s="47">
        <v>1</v>
      </c>
      <c r="F55" s="47"/>
      <c r="G55" s="47"/>
      <c r="H55" s="47"/>
      <c r="I55" s="47"/>
      <c r="J55" s="47">
        <f t="shared" si="17"/>
        <v>0</v>
      </c>
      <c r="K55" s="47"/>
      <c r="L55" s="47">
        <v>0</v>
      </c>
      <c r="M55" s="47"/>
      <c r="N55" s="47"/>
      <c r="O55" s="47"/>
      <c r="P55" s="47"/>
      <c r="Q55" s="47">
        <f t="shared" si="18"/>
        <v>1</v>
      </c>
      <c r="R55" s="47"/>
      <c r="S55" s="47">
        <v>1</v>
      </c>
      <c r="T55" s="47"/>
      <c r="U55" s="47"/>
      <c r="V55" s="47"/>
      <c r="W55" s="47"/>
      <c r="X55" s="47">
        <f t="shared" si="5"/>
        <v>0</v>
      </c>
      <c r="Y55" s="47">
        <f t="shared" si="6"/>
        <v>0</v>
      </c>
      <c r="Z55" s="47">
        <f t="shared" si="7"/>
        <v>0</v>
      </c>
      <c r="AA55" s="47">
        <f t="shared" si="8"/>
        <v>0</v>
      </c>
      <c r="AB55" s="47">
        <f t="shared" si="9"/>
        <v>0</v>
      </c>
      <c r="AC55" s="47">
        <f t="shared" si="10"/>
        <v>0</v>
      </c>
      <c r="AD55" s="47">
        <f t="shared" si="11"/>
        <v>0</v>
      </c>
      <c r="AE55" s="89"/>
    </row>
    <row r="56" spans="1:31" s="2" customFormat="1" ht="27.75" customHeight="1">
      <c r="A56" s="83">
        <v>28</v>
      </c>
      <c r="B56" s="84" t="s">
        <v>566</v>
      </c>
      <c r="C56" s="85">
        <f t="shared" si="16"/>
        <v>1</v>
      </c>
      <c r="D56" s="85"/>
      <c r="E56" s="85">
        <v>1</v>
      </c>
      <c r="F56" s="85"/>
      <c r="G56" s="85"/>
      <c r="H56" s="85"/>
      <c r="I56" s="85"/>
      <c r="J56" s="85">
        <f t="shared" si="17"/>
        <v>1</v>
      </c>
      <c r="K56" s="85"/>
      <c r="L56" s="85">
        <v>1</v>
      </c>
      <c r="M56" s="85"/>
      <c r="N56" s="85"/>
      <c r="O56" s="85"/>
      <c r="P56" s="85"/>
      <c r="Q56" s="85">
        <f t="shared" si="18"/>
        <v>1</v>
      </c>
      <c r="R56" s="85"/>
      <c r="S56" s="85">
        <v>1</v>
      </c>
      <c r="T56" s="85"/>
      <c r="U56" s="85"/>
      <c r="V56" s="85"/>
      <c r="W56" s="85"/>
      <c r="X56" s="47">
        <f t="shared" si="5"/>
        <v>0</v>
      </c>
      <c r="Y56" s="47">
        <f t="shared" si="6"/>
        <v>0</v>
      </c>
      <c r="Z56" s="47">
        <f t="shared" si="7"/>
        <v>0</v>
      </c>
      <c r="AA56" s="47">
        <f t="shared" si="8"/>
        <v>0</v>
      </c>
      <c r="AB56" s="47">
        <f t="shared" si="9"/>
        <v>0</v>
      </c>
      <c r="AC56" s="47">
        <f t="shared" si="10"/>
        <v>0</v>
      </c>
      <c r="AD56" s="47">
        <f t="shared" si="11"/>
        <v>0</v>
      </c>
      <c r="AE56" s="89"/>
    </row>
    <row r="57" spans="1:31" s="2" customFormat="1" ht="27.75" customHeight="1">
      <c r="A57" s="77">
        <v>29</v>
      </c>
      <c r="B57" s="78" t="s">
        <v>567</v>
      </c>
      <c r="C57" s="47">
        <f t="shared" si="16"/>
        <v>1</v>
      </c>
      <c r="D57" s="47"/>
      <c r="E57" s="47">
        <v>1</v>
      </c>
      <c r="F57" s="47"/>
      <c r="G57" s="47"/>
      <c r="H57" s="47"/>
      <c r="I57" s="47"/>
      <c r="J57" s="47">
        <f t="shared" si="17"/>
        <v>1</v>
      </c>
      <c r="K57" s="47"/>
      <c r="L57" s="47">
        <v>1</v>
      </c>
      <c r="M57" s="47"/>
      <c r="N57" s="47"/>
      <c r="O57" s="47"/>
      <c r="P57" s="47"/>
      <c r="Q57" s="47">
        <f t="shared" si="18"/>
        <v>1</v>
      </c>
      <c r="R57" s="47"/>
      <c r="S57" s="47">
        <v>1</v>
      </c>
      <c r="T57" s="47"/>
      <c r="U57" s="47"/>
      <c r="V57" s="47"/>
      <c r="W57" s="47"/>
      <c r="X57" s="47">
        <f t="shared" si="5"/>
        <v>0</v>
      </c>
      <c r="Y57" s="47">
        <f t="shared" si="6"/>
        <v>0</v>
      </c>
      <c r="Z57" s="47">
        <f t="shared" si="7"/>
        <v>0</v>
      </c>
      <c r="AA57" s="47">
        <f t="shared" si="8"/>
        <v>0</v>
      </c>
      <c r="AB57" s="47">
        <f t="shared" si="9"/>
        <v>0</v>
      </c>
      <c r="AC57" s="47">
        <f t="shared" si="10"/>
        <v>0</v>
      </c>
      <c r="AD57" s="47">
        <f t="shared" si="11"/>
        <v>0</v>
      </c>
      <c r="AE57" s="89"/>
    </row>
    <row r="58" spans="1:31" s="2" customFormat="1" ht="27.75" customHeight="1">
      <c r="A58" s="77">
        <v>30</v>
      </c>
      <c r="B58" s="78" t="s">
        <v>568</v>
      </c>
      <c r="C58" s="47">
        <f t="shared" si="16"/>
        <v>1</v>
      </c>
      <c r="D58" s="47"/>
      <c r="E58" s="47">
        <v>1</v>
      </c>
      <c r="F58" s="47"/>
      <c r="G58" s="47"/>
      <c r="H58" s="47"/>
      <c r="I58" s="47"/>
      <c r="J58" s="47">
        <f t="shared" si="17"/>
        <v>1</v>
      </c>
      <c r="K58" s="47"/>
      <c r="L58" s="47">
        <v>1</v>
      </c>
      <c r="M58" s="47"/>
      <c r="N58" s="47"/>
      <c r="O58" s="47"/>
      <c r="P58" s="47"/>
      <c r="Q58" s="47">
        <f t="shared" si="18"/>
        <v>1</v>
      </c>
      <c r="R58" s="47"/>
      <c r="S58" s="47">
        <v>1</v>
      </c>
      <c r="T58" s="47"/>
      <c r="U58" s="47"/>
      <c r="V58" s="47"/>
      <c r="W58" s="47"/>
      <c r="X58" s="47">
        <f t="shared" si="5"/>
        <v>0</v>
      </c>
      <c r="Y58" s="47">
        <f t="shared" si="6"/>
        <v>0</v>
      </c>
      <c r="Z58" s="47">
        <f t="shared" si="7"/>
        <v>0</v>
      </c>
      <c r="AA58" s="47">
        <f t="shared" si="8"/>
        <v>0</v>
      </c>
      <c r="AB58" s="47">
        <f t="shared" si="9"/>
        <v>0</v>
      </c>
      <c r="AC58" s="47">
        <f t="shared" si="10"/>
        <v>0</v>
      </c>
      <c r="AD58" s="47">
        <f t="shared" si="11"/>
        <v>0</v>
      </c>
      <c r="AE58" s="89"/>
    </row>
    <row r="59" spans="1:31" s="2" customFormat="1" ht="27.75" customHeight="1">
      <c r="A59" s="77">
        <v>31</v>
      </c>
      <c r="B59" s="78" t="s">
        <v>569</v>
      </c>
      <c r="C59" s="47">
        <f t="shared" si="16"/>
        <v>0</v>
      </c>
      <c r="D59" s="47"/>
      <c r="E59" s="47"/>
      <c r="F59" s="47"/>
      <c r="G59" s="47"/>
      <c r="H59" s="47"/>
      <c r="I59" s="47"/>
      <c r="J59" s="47">
        <f t="shared" si="17"/>
        <v>0</v>
      </c>
      <c r="K59" s="47"/>
      <c r="L59" s="47"/>
      <c r="M59" s="47"/>
      <c r="N59" s="47"/>
      <c r="O59" s="47"/>
      <c r="P59" s="47"/>
      <c r="Q59" s="47">
        <f t="shared" si="18"/>
        <v>0</v>
      </c>
      <c r="R59" s="47"/>
      <c r="S59" s="47"/>
      <c r="T59" s="47"/>
      <c r="U59" s="47"/>
      <c r="V59" s="47"/>
      <c r="W59" s="47"/>
      <c r="X59" s="47">
        <f t="shared" si="5"/>
        <v>0</v>
      </c>
      <c r="Y59" s="47">
        <f t="shared" si="6"/>
        <v>0</v>
      </c>
      <c r="Z59" s="47">
        <f t="shared" si="7"/>
        <v>0</v>
      </c>
      <c r="AA59" s="47">
        <f t="shared" si="8"/>
        <v>0</v>
      </c>
      <c r="AB59" s="47">
        <f t="shared" si="9"/>
        <v>0</v>
      </c>
      <c r="AC59" s="47">
        <f t="shared" si="10"/>
        <v>0</v>
      </c>
      <c r="AD59" s="47">
        <f t="shared" si="11"/>
        <v>0</v>
      </c>
      <c r="AE59" s="89"/>
    </row>
    <row r="60" spans="1:31" s="2" customFormat="1" ht="27.75" customHeight="1">
      <c r="A60" s="77">
        <v>32</v>
      </c>
      <c r="B60" s="78" t="s">
        <v>570</v>
      </c>
      <c r="C60" s="47">
        <f t="shared" si="16"/>
        <v>1</v>
      </c>
      <c r="D60" s="47"/>
      <c r="E60" s="47">
        <v>1</v>
      </c>
      <c r="F60" s="47"/>
      <c r="G60" s="47"/>
      <c r="H60" s="47"/>
      <c r="I60" s="47"/>
      <c r="J60" s="47">
        <f t="shared" si="17"/>
        <v>1</v>
      </c>
      <c r="K60" s="47"/>
      <c r="L60" s="47">
        <v>1</v>
      </c>
      <c r="M60" s="47"/>
      <c r="N60" s="47"/>
      <c r="O60" s="47"/>
      <c r="P60" s="47"/>
      <c r="Q60" s="47">
        <f t="shared" si="18"/>
        <v>1</v>
      </c>
      <c r="R60" s="47"/>
      <c r="S60" s="47">
        <v>1</v>
      </c>
      <c r="T60" s="47"/>
      <c r="U60" s="47"/>
      <c r="V60" s="47"/>
      <c r="W60" s="47"/>
      <c r="X60" s="47">
        <f t="shared" si="5"/>
        <v>0</v>
      </c>
      <c r="Y60" s="47">
        <f t="shared" si="6"/>
        <v>0</v>
      </c>
      <c r="Z60" s="47">
        <f t="shared" si="7"/>
        <v>0</v>
      </c>
      <c r="AA60" s="47">
        <f t="shared" si="8"/>
        <v>0</v>
      </c>
      <c r="AB60" s="47">
        <f t="shared" si="9"/>
        <v>0</v>
      </c>
      <c r="AC60" s="47">
        <f t="shared" si="10"/>
        <v>0</v>
      </c>
      <c r="AD60" s="47">
        <f t="shared" si="11"/>
        <v>0</v>
      </c>
      <c r="AE60" s="89"/>
    </row>
    <row r="61" spans="1:31" s="2" customFormat="1" ht="27.75" customHeight="1">
      <c r="A61" s="77">
        <v>33</v>
      </c>
      <c r="B61" s="78" t="s">
        <v>571</v>
      </c>
      <c r="C61" s="47">
        <f t="shared" si="16"/>
        <v>0</v>
      </c>
      <c r="D61" s="47"/>
      <c r="E61" s="47"/>
      <c r="F61" s="47"/>
      <c r="G61" s="47"/>
      <c r="H61" s="47"/>
      <c r="I61" s="47"/>
      <c r="J61" s="47">
        <f t="shared" si="17"/>
        <v>0</v>
      </c>
      <c r="K61" s="47"/>
      <c r="L61" s="47"/>
      <c r="M61" s="47"/>
      <c r="N61" s="47"/>
      <c r="O61" s="47"/>
      <c r="P61" s="47"/>
      <c r="Q61" s="47">
        <f t="shared" si="18"/>
        <v>0</v>
      </c>
      <c r="R61" s="47"/>
      <c r="S61" s="47"/>
      <c r="T61" s="47"/>
      <c r="U61" s="47"/>
      <c r="V61" s="47"/>
      <c r="W61" s="47"/>
      <c r="X61" s="47">
        <f t="shared" si="5"/>
        <v>0</v>
      </c>
      <c r="Y61" s="47">
        <f t="shared" si="6"/>
        <v>0</v>
      </c>
      <c r="Z61" s="47">
        <f t="shared" si="7"/>
        <v>0</v>
      </c>
      <c r="AA61" s="47">
        <f t="shared" si="8"/>
        <v>0</v>
      </c>
      <c r="AB61" s="47">
        <f t="shared" si="9"/>
        <v>0</v>
      </c>
      <c r="AC61" s="47">
        <f t="shared" si="10"/>
        <v>0</v>
      </c>
      <c r="AD61" s="47">
        <f t="shared" si="11"/>
        <v>0</v>
      </c>
      <c r="AE61" s="89"/>
    </row>
    <row r="62" spans="1:31" s="2" customFormat="1" ht="27.75" customHeight="1">
      <c r="A62" s="77">
        <v>34</v>
      </c>
      <c r="B62" s="78" t="s">
        <v>572</v>
      </c>
      <c r="C62" s="47">
        <f t="shared" si="16"/>
        <v>1</v>
      </c>
      <c r="D62" s="47"/>
      <c r="E62" s="47">
        <v>1</v>
      </c>
      <c r="F62" s="47"/>
      <c r="G62" s="47"/>
      <c r="H62" s="47"/>
      <c r="I62" s="47"/>
      <c r="J62" s="47">
        <f t="shared" si="17"/>
        <v>1</v>
      </c>
      <c r="K62" s="47"/>
      <c r="L62" s="47">
        <v>1</v>
      </c>
      <c r="M62" s="47"/>
      <c r="N62" s="47"/>
      <c r="O62" s="47"/>
      <c r="P62" s="47"/>
      <c r="Q62" s="47">
        <f t="shared" si="18"/>
        <v>1</v>
      </c>
      <c r="R62" s="47"/>
      <c r="S62" s="47">
        <v>1</v>
      </c>
      <c r="T62" s="47"/>
      <c r="U62" s="47"/>
      <c r="V62" s="47"/>
      <c r="W62" s="47"/>
      <c r="X62" s="47">
        <f t="shared" si="5"/>
        <v>0</v>
      </c>
      <c r="Y62" s="47">
        <f t="shared" si="6"/>
        <v>0</v>
      </c>
      <c r="Z62" s="47">
        <f t="shared" si="7"/>
        <v>0</v>
      </c>
      <c r="AA62" s="47">
        <f t="shared" si="8"/>
        <v>0</v>
      </c>
      <c r="AB62" s="47">
        <f t="shared" si="9"/>
        <v>0</v>
      </c>
      <c r="AC62" s="47">
        <f t="shared" si="10"/>
        <v>0</v>
      </c>
      <c r="AD62" s="47">
        <f t="shared" si="11"/>
        <v>0</v>
      </c>
      <c r="AE62" s="89"/>
    </row>
    <row r="63" spans="1:31" s="2" customFormat="1" ht="27.75" customHeight="1">
      <c r="A63" s="77">
        <v>35</v>
      </c>
      <c r="B63" s="78" t="s">
        <v>573</v>
      </c>
      <c r="C63" s="47">
        <f t="shared" si="16"/>
        <v>1</v>
      </c>
      <c r="D63" s="47"/>
      <c r="E63" s="47">
        <v>1</v>
      </c>
      <c r="F63" s="47"/>
      <c r="G63" s="47"/>
      <c r="H63" s="47"/>
      <c r="I63" s="47"/>
      <c r="J63" s="47">
        <f t="shared" si="17"/>
        <v>0</v>
      </c>
      <c r="K63" s="47"/>
      <c r="L63" s="47"/>
      <c r="M63" s="47"/>
      <c r="N63" s="47"/>
      <c r="O63" s="47"/>
      <c r="P63" s="47"/>
      <c r="Q63" s="47">
        <f t="shared" si="18"/>
        <v>1</v>
      </c>
      <c r="R63" s="47"/>
      <c r="S63" s="47">
        <v>1</v>
      </c>
      <c r="T63" s="47"/>
      <c r="U63" s="47"/>
      <c r="V63" s="47"/>
      <c r="W63" s="47"/>
      <c r="X63" s="47">
        <f t="shared" si="5"/>
        <v>0</v>
      </c>
      <c r="Y63" s="47">
        <f t="shared" si="6"/>
        <v>0</v>
      </c>
      <c r="Z63" s="47">
        <f t="shared" si="7"/>
        <v>0</v>
      </c>
      <c r="AA63" s="47">
        <f t="shared" si="8"/>
        <v>0</v>
      </c>
      <c r="AB63" s="47">
        <f t="shared" si="9"/>
        <v>0</v>
      </c>
      <c r="AC63" s="47">
        <f t="shared" si="10"/>
        <v>0</v>
      </c>
      <c r="AD63" s="47">
        <f t="shared" si="11"/>
        <v>0</v>
      </c>
      <c r="AE63" s="89"/>
    </row>
    <row r="64" spans="1:31" s="2" customFormat="1" ht="27.75" customHeight="1">
      <c r="A64" s="77">
        <v>36</v>
      </c>
      <c r="B64" s="78" t="s">
        <v>574</v>
      </c>
      <c r="C64" s="47">
        <f t="shared" si="16"/>
        <v>1</v>
      </c>
      <c r="D64" s="47"/>
      <c r="E64" s="47">
        <v>1</v>
      </c>
      <c r="F64" s="47"/>
      <c r="G64" s="47"/>
      <c r="H64" s="47"/>
      <c r="I64" s="47"/>
      <c r="J64" s="47">
        <f t="shared" si="17"/>
        <v>1</v>
      </c>
      <c r="K64" s="47"/>
      <c r="L64" s="47">
        <v>1</v>
      </c>
      <c r="M64" s="47"/>
      <c r="N64" s="47"/>
      <c r="O64" s="47"/>
      <c r="P64" s="47"/>
      <c r="Q64" s="47">
        <f t="shared" si="18"/>
        <v>1</v>
      </c>
      <c r="R64" s="47"/>
      <c r="S64" s="47">
        <v>1</v>
      </c>
      <c r="T64" s="47"/>
      <c r="U64" s="47"/>
      <c r="V64" s="47"/>
      <c r="W64" s="47"/>
      <c r="X64" s="47">
        <f t="shared" si="5"/>
        <v>0</v>
      </c>
      <c r="Y64" s="47">
        <f t="shared" si="6"/>
        <v>0</v>
      </c>
      <c r="Z64" s="47">
        <f t="shared" si="7"/>
        <v>0</v>
      </c>
      <c r="AA64" s="47">
        <f t="shared" si="8"/>
        <v>0</v>
      </c>
      <c r="AB64" s="47">
        <f t="shared" si="9"/>
        <v>0</v>
      </c>
      <c r="AC64" s="47">
        <f t="shared" si="10"/>
        <v>0</v>
      </c>
      <c r="AD64" s="47">
        <f t="shared" si="11"/>
        <v>0</v>
      </c>
      <c r="AE64" s="89"/>
    </row>
    <row r="65" spans="1:31" s="2" customFormat="1" ht="27.75" customHeight="1">
      <c r="A65" s="77">
        <v>37</v>
      </c>
      <c r="B65" s="78" t="s">
        <v>575</v>
      </c>
      <c r="C65" s="47">
        <f t="shared" si="16"/>
        <v>1</v>
      </c>
      <c r="D65" s="47">
        <v>1</v>
      </c>
      <c r="E65" s="47"/>
      <c r="F65" s="47"/>
      <c r="G65" s="47"/>
      <c r="H65" s="47"/>
      <c r="I65" s="47"/>
      <c r="J65" s="47">
        <f t="shared" si="17"/>
        <v>1</v>
      </c>
      <c r="K65" s="47">
        <v>1</v>
      </c>
      <c r="L65" s="47"/>
      <c r="M65" s="47"/>
      <c r="N65" s="47"/>
      <c r="O65" s="47"/>
      <c r="P65" s="47"/>
      <c r="Q65" s="47">
        <f t="shared" si="18"/>
        <v>1</v>
      </c>
      <c r="R65" s="47">
        <v>1</v>
      </c>
      <c r="S65" s="47"/>
      <c r="T65" s="47"/>
      <c r="U65" s="47"/>
      <c r="V65" s="47"/>
      <c r="W65" s="47"/>
      <c r="X65" s="47">
        <f t="shared" si="5"/>
        <v>0</v>
      </c>
      <c r="Y65" s="47">
        <f t="shared" si="6"/>
        <v>0</v>
      </c>
      <c r="Z65" s="47">
        <f t="shared" si="7"/>
        <v>0</v>
      </c>
      <c r="AA65" s="47">
        <f t="shared" si="8"/>
        <v>0</v>
      </c>
      <c r="AB65" s="47">
        <f t="shared" si="9"/>
        <v>0</v>
      </c>
      <c r="AC65" s="47">
        <f t="shared" si="10"/>
        <v>0</v>
      </c>
      <c r="AD65" s="47">
        <f t="shared" si="11"/>
        <v>0</v>
      </c>
      <c r="AE65" s="89"/>
    </row>
    <row r="66" spans="1:31" s="2" customFormat="1" ht="27.75" customHeight="1">
      <c r="A66" s="77">
        <v>38</v>
      </c>
      <c r="B66" s="78" t="s">
        <v>576</v>
      </c>
      <c r="C66" s="47">
        <f t="shared" si="16"/>
        <v>1</v>
      </c>
      <c r="D66" s="47">
        <v>1</v>
      </c>
      <c r="E66" s="47"/>
      <c r="F66" s="47"/>
      <c r="G66" s="47"/>
      <c r="H66" s="47"/>
      <c r="I66" s="47"/>
      <c r="J66" s="47">
        <f t="shared" si="17"/>
        <v>1</v>
      </c>
      <c r="K66" s="47">
        <v>1</v>
      </c>
      <c r="L66" s="47"/>
      <c r="M66" s="47"/>
      <c r="N66" s="47"/>
      <c r="O66" s="47"/>
      <c r="P66" s="47"/>
      <c r="Q66" s="47">
        <f t="shared" si="18"/>
        <v>1</v>
      </c>
      <c r="R66" s="47">
        <v>1</v>
      </c>
      <c r="S66" s="47"/>
      <c r="T66" s="47"/>
      <c r="U66" s="47"/>
      <c r="V66" s="47"/>
      <c r="W66" s="47"/>
      <c r="X66" s="47">
        <f t="shared" si="5"/>
        <v>0</v>
      </c>
      <c r="Y66" s="47">
        <f t="shared" si="6"/>
        <v>0</v>
      </c>
      <c r="Z66" s="47">
        <f t="shared" si="7"/>
        <v>0</v>
      </c>
      <c r="AA66" s="47">
        <f t="shared" si="8"/>
        <v>0</v>
      </c>
      <c r="AB66" s="47">
        <f t="shared" si="9"/>
        <v>0</v>
      </c>
      <c r="AC66" s="47">
        <f t="shared" si="10"/>
        <v>0</v>
      </c>
      <c r="AD66" s="47">
        <f t="shared" si="11"/>
        <v>0</v>
      </c>
      <c r="AE66" s="89"/>
    </row>
    <row r="67" spans="1:31" s="2" customFormat="1" ht="27.75" customHeight="1">
      <c r="A67" s="77">
        <v>39</v>
      </c>
      <c r="B67" s="78" t="s">
        <v>577</v>
      </c>
      <c r="C67" s="47">
        <f t="shared" si="16"/>
        <v>1</v>
      </c>
      <c r="D67" s="47">
        <v>1</v>
      </c>
      <c r="E67" s="47"/>
      <c r="F67" s="47"/>
      <c r="G67" s="47"/>
      <c r="H67" s="47"/>
      <c r="I67" s="47"/>
      <c r="J67" s="47">
        <f t="shared" si="17"/>
        <v>0</v>
      </c>
      <c r="K67" s="47">
        <v>0</v>
      </c>
      <c r="L67" s="47"/>
      <c r="M67" s="47"/>
      <c r="N67" s="47"/>
      <c r="O67" s="47"/>
      <c r="P67" s="47"/>
      <c r="Q67" s="47">
        <f t="shared" si="18"/>
        <v>1</v>
      </c>
      <c r="R67" s="47">
        <v>1</v>
      </c>
      <c r="S67" s="47"/>
      <c r="T67" s="47"/>
      <c r="U67" s="47"/>
      <c r="V67" s="47"/>
      <c r="W67" s="47"/>
      <c r="X67" s="47">
        <f t="shared" si="5"/>
        <v>0</v>
      </c>
      <c r="Y67" s="47">
        <f t="shared" si="6"/>
        <v>0</v>
      </c>
      <c r="Z67" s="47">
        <f t="shared" si="7"/>
        <v>0</v>
      </c>
      <c r="AA67" s="47">
        <f t="shared" si="8"/>
        <v>0</v>
      </c>
      <c r="AB67" s="47">
        <f t="shared" si="9"/>
        <v>0</v>
      </c>
      <c r="AC67" s="47">
        <f t="shared" si="10"/>
        <v>0</v>
      </c>
      <c r="AD67" s="47">
        <f t="shared" si="11"/>
        <v>0</v>
      </c>
      <c r="AE67" s="89"/>
    </row>
    <row r="68" spans="1:31">
      <c r="A68" s="92"/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</row>
    <row r="69" spans="1:31" ht="18.75">
      <c r="A69" s="95"/>
      <c r="B69" s="96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</row>
  </sheetData>
  <mergeCells count="18">
    <mergeCell ref="U7:W7"/>
    <mergeCell ref="X7:AA7"/>
    <mergeCell ref="AB7:AD7"/>
    <mergeCell ref="A6:A8"/>
    <mergeCell ref="B6:B8"/>
    <mergeCell ref="C7:F7"/>
    <mergeCell ref="G7:I7"/>
    <mergeCell ref="J7:M7"/>
    <mergeCell ref="N7:P7"/>
    <mergeCell ref="Q7:T7"/>
    <mergeCell ref="A2:AE2"/>
    <mergeCell ref="A3:AE3"/>
    <mergeCell ref="A4:AE4"/>
    <mergeCell ref="C6:I6"/>
    <mergeCell ref="J6:P6"/>
    <mergeCell ref="Q6:W6"/>
    <mergeCell ref="X6:AD6"/>
    <mergeCell ref="AE6:AE8"/>
  </mergeCells>
  <pageMargins left="0.5" right="0" top="0.5" bottom="0.5" header="0.3" footer="0.3"/>
  <pageSetup paperSize="9" scale="75" orientation="landscape"/>
  <headerFoot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S59"/>
  <sheetViews>
    <sheetView tabSelected="1" topLeftCell="A49" workbookViewId="0">
      <selection activeCell="W56" sqref="W56"/>
    </sheetView>
  </sheetViews>
  <sheetFormatPr defaultColWidth="9" defaultRowHeight="15.75"/>
  <cols>
    <col min="1" max="1" width="4.28515625" style="5" customWidth="1"/>
    <col min="2" max="2" width="34.140625" style="6" customWidth="1"/>
    <col min="3" max="5" width="5.5703125" style="7" customWidth="1"/>
    <col min="6" max="7" width="6.140625" style="7" customWidth="1"/>
    <col min="8" max="8" width="5" style="7" customWidth="1"/>
    <col min="9" max="10" width="6.140625" style="8" customWidth="1"/>
    <col min="11" max="11" width="5.7109375" style="8" customWidth="1"/>
    <col min="12" max="13" width="7" style="8" customWidth="1"/>
    <col min="14" max="14" width="5.140625" style="8" customWidth="1"/>
    <col min="15" max="19" width="5.140625" style="8" hidden="1" customWidth="1"/>
    <col min="20" max="22" width="5.5703125" style="7" customWidth="1"/>
    <col min="23" max="24" width="6.140625" style="7" customWidth="1"/>
    <col min="25" max="25" width="5" style="7" customWidth="1"/>
    <col min="26" max="26" width="5.85546875" style="9" customWidth="1"/>
    <col min="27" max="27" width="5" style="9" customWidth="1"/>
    <col min="28" max="28" width="5" style="8" customWidth="1"/>
    <col min="29" max="29" width="8.5703125" style="10" customWidth="1"/>
  </cols>
  <sheetData>
    <row r="1" spans="1:29" ht="10.5" customHeight="1">
      <c r="A1" s="11"/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9">
      <c r="A2" s="436" t="s">
        <v>578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6"/>
      <c r="AA2" s="436"/>
      <c r="AB2" s="436"/>
      <c r="AC2" s="436"/>
    </row>
    <row r="3" spans="1:29" ht="18.75" customHeight="1">
      <c r="A3" s="437" t="s">
        <v>579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436"/>
      <c r="W3" s="436"/>
      <c r="X3" s="436"/>
      <c r="Y3" s="436"/>
      <c r="Z3" s="436"/>
      <c r="AA3" s="436"/>
      <c r="AB3" s="436"/>
      <c r="AC3" s="436"/>
    </row>
    <row r="4" spans="1:29" ht="20.25" customHeight="1">
      <c r="A4" s="438" t="s">
        <v>2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38"/>
      <c r="AA4" s="438"/>
      <c r="AB4" s="438"/>
      <c r="AC4" s="438"/>
    </row>
    <row r="5" spans="1:29" ht="13.5" customHeight="1">
      <c r="A5" s="13"/>
      <c r="B5" s="14"/>
      <c r="C5" s="15"/>
      <c r="D5" s="15"/>
      <c r="E5" s="15"/>
      <c r="F5" s="15"/>
      <c r="G5" s="15"/>
      <c r="H5" s="15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15"/>
      <c r="U5" s="15"/>
      <c r="V5" s="15"/>
      <c r="W5" s="15"/>
      <c r="X5" s="15"/>
      <c r="Y5" s="15"/>
      <c r="Z5" s="58"/>
      <c r="AA5" s="58"/>
      <c r="AB5" s="43"/>
    </row>
    <row r="6" spans="1:29" s="1" customFormat="1" ht="59.25" customHeight="1">
      <c r="A6" s="443" t="s">
        <v>3</v>
      </c>
      <c r="B6" s="443" t="s">
        <v>343</v>
      </c>
      <c r="C6" s="439" t="s">
        <v>344</v>
      </c>
      <c r="D6" s="439"/>
      <c r="E6" s="439"/>
      <c r="F6" s="439"/>
      <c r="G6" s="439"/>
      <c r="H6" s="439"/>
      <c r="I6" s="440" t="s">
        <v>345</v>
      </c>
      <c r="J6" s="441"/>
      <c r="K6" s="441"/>
      <c r="L6" s="441"/>
      <c r="M6" s="441"/>
      <c r="N6" s="441"/>
      <c r="O6" s="441"/>
      <c r="P6" s="441"/>
      <c r="Q6" s="441"/>
      <c r="R6" s="441"/>
      <c r="S6" s="442"/>
      <c r="T6" s="439" t="s">
        <v>346</v>
      </c>
      <c r="U6" s="439"/>
      <c r="V6" s="439"/>
      <c r="W6" s="439"/>
      <c r="X6" s="439"/>
      <c r="Y6" s="439"/>
      <c r="Z6" s="443" t="s">
        <v>580</v>
      </c>
      <c r="AA6" s="443"/>
      <c r="AB6" s="443"/>
      <c r="AC6" s="443" t="s">
        <v>9</v>
      </c>
    </row>
    <row r="7" spans="1:29" s="1" customFormat="1" ht="46.5" customHeight="1">
      <c r="A7" s="443"/>
      <c r="B7" s="443"/>
      <c r="C7" s="444" t="s">
        <v>350</v>
      </c>
      <c r="D7" s="444"/>
      <c r="E7" s="444"/>
      <c r="F7" s="444" t="s">
        <v>351</v>
      </c>
      <c r="G7" s="444"/>
      <c r="H7" s="444"/>
      <c r="I7" s="445" t="s">
        <v>350</v>
      </c>
      <c r="J7" s="445"/>
      <c r="K7" s="445"/>
      <c r="L7" s="445" t="s">
        <v>351</v>
      </c>
      <c r="M7" s="445"/>
      <c r="N7" s="445"/>
      <c r="O7" s="446" t="s">
        <v>581</v>
      </c>
      <c r="P7" s="447"/>
      <c r="Q7" s="447"/>
      <c r="R7" s="447"/>
      <c r="S7" s="448"/>
      <c r="T7" s="444" t="s">
        <v>350</v>
      </c>
      <c r="U7" s="444"/>
      <c r="V7" s="444"/>
      <c r="W7" s="444" t="s">
        <v>351</v>
      </c>
      <c r="X7" s="444"/>
      <c r="Y7" s="444"/>
      <c r="Z7" s="445" t="s">
        <v>351</v>
      </c>
      <c r="AA7" s="445"/>
      <c r="AB7" s="445"/>
      <c r="AC7" s="443"/>
    </row>
    <row r="8" spans="1:29" s="1" customFormat="1" ht="54" customHeight="1">
      <c r="A8" s="443"/>
      <c r="B8" s="443"/>
      <c r="C8" s="18" t="s">
        <v>10</v>
      </c>
      <c r="D8" s="18" t="s">
        <v>352</v>
      </c>
      <c r="E8" s="18" t="s">
        <v>353</v>
      </c>
      <c r="F8" s="18" t="s">
        <v>10</v>
      </c>
      <c r="G8" s="18" t="s">
        <v>352</v>
      </c>
      <c r="H8" s="18" t="s">
        <v>353</v>
      </c>
      <c r="I8" s="35" t="s">
        <v>10</v>
      </c>
      <c r="J8" s="35" t="s">
        <v>352</v>
      </c>
      <c r="K8" s="35" t="s">
        <v>353</v>
      </c>
      <c r="L8" s="35" t="s">
        <v>10</v>
      </c>
      <c r="M8" s="35" t="s">
        <v>352</v>
      </c>
      <c r="N8" s="35" t="s">
        <v>353</v>
      </c>
      <c r="O8" s="35" t="s">
        <v>10</v>
      </c>
      <c r="P8" s="35" t="s">
        <v>582</v>
      </c>
      <c r="Q8" s="35" t="s">
        <v>583</v>
      </c>
      <c r="R8" s="35" t="s">
        <v>584</v>
      </c>
      <c r="S8" s="35" t="s">
        <v>585</v>
      </c>
      <c r="T8" s="18" t="s">
        <v>10</v>
      </c>
      <c r="U8" s="18" t="s">
        <v>352</v>
      </c>
      <c r="V8" s="18" t="s">
        <v>353</v>
      </c>
      <c r="W8" s="18" t="s">
        <v>10</v>
      </c>
      <c r="X8" s="18" t="s">
        <v>352</v>
      </c>
      <c r="Y8" s="18" t="s">
        <v>353</v>
      </c>
      <c r="Z8" s="35" t="s">
        <v>10</v>
      </c>
      <c r="AA8" s="35" t="s">
        <v>352</v>
      </c>
      <c r="AB8" s="35" t="s">
        <v>353</v>
      </c>
      <c r="AC8" s="443"/>
    </row>
    <row r="9" spans="1:29" s="1" customFormat="1" ht="15">
      <c r="A9" s="19">
        <v>1</v>
      </c>
      <c r="B9" s="19">
        <v>2</v>
      </c>
      <c r="C9" s="19">
        <v>15</v>
      </c>
      <c r="D9" s="19">
        <v>16</v>
      </c>
      <c r="E9" s="19">
        <v>17</v>
      </c>
      <c r="F9" s="19">
        <v>18</v>
      </c>
      <c r="G9" s="19">
        <v>19</v>
      </c>
      <c r="H9" s="19">
        <v>20</v>
      </c>
      <c r="I9" s="19">
        <v>9</v>
      </c>
      <c r="J9" s="19">
        <v>10</v>
      </c>
      <c r="K9" s="19">
        <v>11</v>
      </c>
      <c r="L9" s="19">
        <v>12</v>
      </c>
      <c r="M9" s="19">
        <v>13</v>
      </c>
      <c r="N9" s="19">
        <v>14</v>
      </c>
      <c r="O9" s="19">
        <v>15</v>
      </c>
      <c r="P9" s="19">
        <v>16</v>
      </c>
      <c r="Q9" s="19">
        <v>17</v>
      </c>
      <c r="R9" s="19">
        <v>18</v>
      </c>
      <c r="S9" s="19">
        <v>19</v>
      </c>
      <c r="T9" s="19">
        <v>15</v>
      </c>
      <c r="U9" s="19">
        <v>16</v>
      </c>
      <c r="V9" s="19">
        <v>17</v>
      </c>
      <c r="W9" s="19">
        <v>18</v>
      </c>
      <c r="X9" s="19">
        <v>19</v>
      </c>
      <c r="Y9" s="19">
        <v>20</v>
      </c>
      <c r="Z9" s="19">
        <v>21</v>
      </c>
      <c r="AA9" s="19">
        <v>22</v>
      </c>
      <c r="AB9" s="19">
        <v>23</v>
      </c>
      <c r="AC9" s="19">
        <v>24</v>
      </c>
    </row>
    <row r="10" spans="1:29" s="2" customFormat="1" ht="24.75" customHeight="1">
      <c r="A10" s="20"/>
      <c r="B10" s="21" t="s">
        <v>586</v>
      </c>
      <c r="C10" s="21">
        <f t="shared" ref="C10:H10" si="0">C11+C55</f>
        <v>0</v>
      </c>
      <c r="D10" s="21">
        <f t="shared" si="0"/>
        <v>0</v>
      </c>
      <c r="E10" s="21">
        <f t="shared" si="0"/>
        <v>0</v>
      </c>
      <c r="F10" s="21">
        <f t="shared" si="0"/>
        <v>4752</v>
      </c>
      <c r="G10" s="21">
        <f t="shared" si="0"/>
        <v>4711</v>
      </c>
      <c r="H10" s="21">
        <f t="shared" si="0"/>
        <v>41</v>
      </c>
      <c r="I10" s="21">
        <f t="shared" ref="I10:N10" si="1">I11+I55</f>
        <v>0</v>
      </c>
      <c r="J10" s="21">
        <f t="shared" si="1"/>
        <v>0</v>
      </c>
      <c r="K10" s="21">
        <f t="shared" si="1"/>
        <v>0</v>
      </c>
      <c r="L10" s="21">
        <f t="shared" si="1"/>
        <v>3086</v>
      </c>
      <c r="M10" s="21">
        <f t="shared" si="1"/>
        <v>3048</v>
      </c>
      <c r="N10" s="21">
        <f t="shared" si="1"/>
        <v>38</v>
      </c>
      <c r="O10" s="21"/>
      <c r="P10" s="21"/>
      <c r="Q10" s="21"/>
      <c r="R10" s="21"/>
      <c r="S10" s="21"/>
      <c r="T10" s="21">
        <f t="shared" ref="T10:AB10" si="2">T11+T55</f>
        <v>0</v>
      </c>
      <c r="U10" s="21">
        <f t="shared" si="2"/>
        <v>0</v>
      </c>
      <c r="V10" s="21">
        <f t="shared" si="2"/>
        <v>0</v>
      </c>
      <c r="W10" s="21">
        <f t="shared" si="2"/>
        <v>5094</v>
      </c>
      <c r="X10" s="21">
        <f t="shared" si="2"/>
        <v>5164</v>
      </c>
      <c r="Y10" s="21">
        <f t="shared" si="2"/>
        <v>42</v>
      </c>
      <c r="Z10" s="21">
        <f t="shared" si="2"/>
        <v>393</v>
      </c>
      <c r="AA10" s="21">
        <f t="shared" si="2"/>
        <v>393</v>
      </c>
      <c r="AB10" s="21">
        <f t="shared" si="2"/>
        <v>0</v>
      </c>
      <c r="AC10" s="20"/>
    </row>
    <row r="11" spans="1:29" s="2" customFormat="1" ht="24.75" customHeight="1">
      <c r="A11" s="22" t="s">
        <v>354</v>
      </c>
      <c r="B11" s="22" t="s">
        <v>587</v>
      </c>
      <c r="C11" s="23">
        <f t="shared" ref="C11:H11" si="3">SUM(C12:C50)</f>
        <v>0</v>
      </c>
      <c r="D11" s="22">
        <f t="shared" si="3"/>
        <v>0</v>
      </c>
      <c r="E11" s="22">
        <f t="shared" si="3"/>
        <v>0</v>
      </c>
      <c r="F11" s="22">
        <f t="shared" si="3"/>
        <v>3408</v>
      </c>
      <c r="G11" s="22">
        <f t="shared" si="3"/>
        <v>3377</v>
      </c>
      <c r="H11" s="22">
        <f t="shared" si="3"/>
        <v>31</v>
      </c>
      <c r="I11" s="22">
        <f t="shared" ref="I11:N11" si="4">SUM(I12:I48)</f>
        <v>0</v>
      </c>
      <c r="J11" s="22">
        <f t="shared" si="4"/>
        <v>0</v>
      </c>
      <c r="K11" s="22">
        <f t="shared" si="4"/>
        <v>0</v>
      </c>
      <c r="L11" s="22">
        <f t="shared" si="4"/>
        <v>2313</v>
      </c>
      <c r="M11" s="22">
        <f t="shared" si="4"/>
        <v>2285</v>
      </c>
      <c r="N11" s="22">
        <f t="shared" si="4"/>
        <v>28</v>
      </c>
      <c r="O11" s="22"/>
      <c r="P11" s="22"/>
      <c r="Q11" s="22"/>
      <c r="R11" s="22"/>
      <c r="S11" s="22"/>
      <c r="T11" s="22">
        <f>SUM(T12:T50)</f>
        <v>0</v>
      </c>
      <c r="U11" s="22">
        <f>SUM(U12:U50)</f>
        <v>0</v>
      </c>
      <c r="V11" s="22">
        <f>SUM(V12:V50)</f>
        <v>0</v>
      </c>
      <c r="W11" s="23">
        <f>SUM(W12:W50)</f>
        <v>3599</v>
      </c>
      <c r="X11" s="23">
        <f>SUM(X12:X54)</f>
        <v>3678</v>
      </c>
      <c r="Y11" s="23">
        <f>SUM(Y12:Y54)</f>
        <v>33</v>
      </c>
      <c r="Z11" s="23">
        <f>SUM(Z12:Z54)</f>
        <v>242</v>
      </c>
      <c r="AA11" s="23">
        <f>SUM(AA12:AA54)</f>
        <v>241</v>
      </c>
      <c r="AB11" s="23">
        <f>SUM(AB12:AB54)</f>
        <v>1</v>
      </c>
      <c r="AC11" s="22"/>
    </row>
    <row r="12" spans="1:29" s="2" customFormat="1" ht="24.75" customHeight="1">
      <c r="A12" s="24">
        <v>1</v>
      </c>
      <c r="B12" s="25" t="s">
        <v>588</v>
      </c>
      <c r="C12" s="18"/>
      <c r="D12" s="18"/>
      <c r="E12" s="18"/>
      <c r="F12" s="18">
        <v>1120</v>
      </c>
      <c r="G12" s="18">
        <v>1109</v>
      </c>
      <c r="H12" s="18">
        <v>11</v>
      </c>
      <c r="I12" s="18"/>
      <c r="J12" s="18"/>
      <c r="K12" s="18"/>
      <c r="L12" s="44">
        <f>M12+N12</f>
        <v>694</v>
      </c>
      <c r="M12" s="44">
        <v>685</v>
      </c>
      <c r="N12" s="44">
        <v>9</v>
      </c>
      <c r="O12" s="18">
        <v>691</v>
      </c>
      <c r="P12" s="18">
        <v>115</v>
      </c>
      <c r="Q12" s="18">
        <v>431</v>
      </c>
      <c r="R12" s="18">
        <v>64</v>
      </c>
      <c r="S12" s="18">
        <v>81</v>
      </c>
      <c r="T12" s="18"/>
      <c r="U12" s="18"/>
      <c r="V12" s="18"/>
      <c r="W12" s="18">
        <v>1120</v>
      </c>
      <c r="X12" s="18">
        <v>1109</v>
      </c>
      <c r="Y12" s="18">
        <v>11</v>
      </c>
      <c r="Z12" s="18">
        <f t="shared" ref="Z12:Z47" si="5">W12-F12</f>
        <v>0</v>
      </c>
      <c r="AA12" s="18">
        <f t="shared" ref="AA12:AA47" si="6">X12-G12</f>
        <v>0</v>
      </c>
      <c r="AB12" s="18">
        <f t="shared" ref="AB12:AB55" si="7">Y12-H12</f>
        <v>0</v>
      </c>
      <c r="AC12" s="18"/>
    </row>
    <row r="13" spans="1:29" s="2" customFormat="1" ht="24.75" customHeight="1">
      <c r="A13" s="24">
        <v>2</v>
      </c>
      <c r="B13" s="25" t="s">
        <v>589</v>
      </c>
      <c r="C13" s="18"/>
      <c r="D13" s="18"/>
      <c r="E13" s="18"/>
      <c r="F13" s="18">
        <v>176</v>
      </c>
      <c r="G13" s="18">
        <v>175</v>
      </c>
      <c r="H13" s="18">
        <v>1</v>
      </c>
      <c r="I13" s="18"/>
      <c r="J13" s="18"/>
      <c r="K13" s="18"/>
      <c r="L13" s="18">
        <v>150</v>
      </c>
      <c r="M13" s="18">
        <v>149</v>
      </c>
      <c r="N13" s="18">
        <v>1</v>
      </c>
      <c r="O13" s="18">
        <v>153</v>
      </c>
      <c r="P13" s="18">
        <v>25</v>
      </c>
      <c r="Q13" s="18">
        <v>105</v>
      </c>
      <c r="R13" s="18">
        <v>10</v>
      </c>
      <c r="S13" s="18">
        <v>13</v>
      </c>
      <c r="T13" s="18"/>
      <c r="U13" s="18"/>
      <c r="V13" s="18"/>
      <c r="W13" s="18">
        <v>176</v>
      </c>
      <c r="X13" s="18">
        <v>175</v>
      </c>
      <c r="Y13" s="18">
        <v>1</v>
      </c>
      <c r="Z13" s="18">
        <f t="shared" si="5"/>
        <v>0</v>
      </c>
      <c r="AA13" s="18">
        <f t="shared" si="6"/>
        <v>0</v>
      </c>
      <c r="AB13" s="18">
        <f t="shared" si="7"/>
        <v>0</v>
      </c>
      <c r="AC13" s="18"/>
    </row>
    <row r="14" spans="1:29" s="2" customFormat="1" ht="24.75" customHeight="1">
      <c r="A14" s="24">
        <v>3</v>
      </c>
      <c r="B14" s="25" t="s">
        <v>590</v>
      </c>
      <c r="C14" s="18"/>
      <c r="D14" s="18"/>
      <c r="E14" s="18"/>
      <c r="F14" s="18">
        <v>165</v>
      </c>
      <c r="G14" s="18">
        <v>163</v>
      </c>
      <c r="H14" s="18">
        <v>2</v>
      </c>
      <c r="I14" s="18"/>
      <c r="J14" s="18"/>
      <c r="K14" s="18"/>
      <c r="L14" s="18">
        <v>136</v>
      </c>
      <c r="M14" s="18">
        <v>134</v>
      </c>
      <c r="N14" s="18">
        <v>2</v>
      </c>
      <c r="O14" s="18">
        <v>136</v>
      </c>
      <c r="P14" s="18">
        <v>27</v>
      </c>
      <c r="Q14" s="18">
        <f>O14-P14-R14-S14</f>
        <v>84</v>
      </c>
      <c r="R14" s="18">
        <v>14</v>
      </c>
      <c r="S14" s="18">
        <v>11</v>
      </c>
      <c r="T14" s="18"/>
      <c r="U14" s="18"/>
      <c r="V14" s="18"/>
      <c r="W14" s="18">
        <v>165</v>
      </c>
      <c r="X14" s="18">
        <v>163</v>
      </c>
      <c r="Y14" s="18">
        <v>2</v>
      </c>
      <c r="Z14" s="18">
        <f t="shared" si="5"/>
        <v>0</v>
      </c>
      <c r="AA14" s="18">
        <f t="shared" si="6"/>
        <v>0</v>
      </c>
      <c r="AB14" s="18">
        <f t="shared" si="7"/>
        <v>0</v>
      </c>
      <c r="AC14" s="18"/>
    </row>
    <row r="15" spans="1:29" s="2" customFormat="1" ht="24.75" customHeight="1">
      <c r="A15" s="24">
        <v>4</v>
      </c>
      <c r="B15" s="25" t="s">
        <v>591</v>
      </c>
      <c r="C15" s="18"/>
      <c r="D15" s="18"/>
      <c r="E15" s="18"/>
      <c r="F15" s="18">
        <v>35</v>
      </c>
      <c r="G15" s="26">
        <v>34</v>
      </c>
      <c r="H15" s="27">
        <v>1</v>
      </c>
      <c r="I15" s="18"/>
      <c r="J15" s="18"/>
      <c r="K15" s="18"/>
      <c r="L15" s="18">
        <v>34</v>
      </c>
      <c r="M15" s="18">
        <v>33</v>
      </c>
      <c r="N15" s="18">
        <v>1</v>
      </c>
      <c r="O15" s="18">
        <v>32</v>
      </c>
      <c r="P15" s="18">
        <v>9</v>
      </c>
      <c r="Q15" s="18">
        <v>12</v>
      </c>
      <c r="R15" s="18">
        <v>9</v>
      </c>
      <c r="S15" s="18">
        <v>2</v>
      </c>
      <c r="T15" s="18"/>
      <c r="U15" s="18"/>
      <c r="V15" s="18"/>
      <c r="W15" s="18">
        <v>35</v>
      </c>
      <c r="X15" s="26">
        <v>34</v>
      </c>
      <c r="Y15" s="27">
        <v>1</v>
      </c>
      <c r="Z15" s="18">
        <f t="shared" si="5"/>
        <v>0</v>
      </c>
      <c r="AA15" s="18">
        <f t="shared" si="6"/>
        <v>0</v>
      </c>
      <c r="AB15" s="18">
        <f t="shared" si="7"/>
        <v>0</v>
      </c>
      <c r="AC15" s="18"/>
    </row>
    <row r="16" spans="1:29" s="2" customFormat="1" ht="24.75" customHeight="1">
      <c r="A16" s="24">
        <v>5</v>
      </c>
      <c r="B16" s="25" t="s">
        <v>592</v>
      </c>
      <c r="C16" s="18"/>
      <c r="D16" s="18"/>
      <c r="E16" s="18"/>
      <c r="F16" s="18">
        <f t="shared" ref="F16:F24" si="8">SUM(G16:H16)</f>
        <v>212</v>
      </c>
      <c r="G16" s="28">
        <v>210</v>
      </c>
      <c r="H16" s="29">
        <v>2</v>
      </c>
      <c r="I16" s="18"/>
      <c r="J16" s="18"/>
      <c r="K16" s="18"/>
      <c r="L16" s="18">
        <v>179</v>
      </c>
      <c r="M16" s="18">
        <v>177</v>
      </c>
      <c r="N16" s="18">
        <v>2</v>
      </c>
      <c r="O16" s="18">
        <v>176</v>
      </c>
      <c r="P16" s="18">
        <v>33</v>
      </c>
      <c r="Q16" s="18">
        <v>105</v>
      </c>
      <c r="R16" s="18">
        <v>14</v>
      </c>
      <c r="S16" s="18">
        <v>24</v>
      </c>
      <c r="T16" s="18"/>
      <c r="U16" s="18"/>
      <c r="V16" s="18"/>
      <c r="W16" s="18">
        <f>SUM(X16:Y16)</f>
        <v>212</v>
      </c>
      <c r="X16" s="28">
        <v>210</v>
      </c>
      <c r="Y16" s="29">
        <v>2</v>
      </c>
      <c r="Z16" s="18">
        <f t="shared" si="5"/>
        <v>0</v>
      </c>
      <c r="AA16" s="18">
        <f t="shared" si="6"/>
        <v>0</v>
      </c>
      <c r="AB16" s="18">
        <f t="shared" si="7"/>
        <v>0</v>
      </c>
      <c r="AC16" s="28"/>
    </row>
    <row r="17" spans="1:29" s="2" customFormat="1" ht="24.75" customHeight="1">
      <c r="A17" s="24">
        <v>6</v>
      </c>
      <c r="B17" s="25" t="s">
        <v>593</v>
      </c>
      <c r="C17" s="18"/>
      <c r="D17" s="18"/>
      <c r="E17" s="18"/>
      <c r="F17" s="18">
        <f t="shared" si="8"/>
        <v>175</v>
      </c>
      <c r="G17" s="18">
        <v>174</v>
      </c>
      <c r="H17" s="30">
        <v>1</v>
      </c>
      <c r="I17" s="18"/>
      <c r="J17" s="18"/>
      <c r="K17" s="18"/>
      <c r="L17" s="18">
        <v>116</v>
      </c>
      <c r="M17" s="18">
        <v>115</v>
      </c>
      <c r="N17" s="18">
        <v>1</v>
      </c>
      <c r="O17" s="18">
        <v>100</v>
      </c>
      <c r="P17" s="18">
        <v>30</v>
      </c>
      <c r="Q17" s="18">
        <v>56</v>
      </c>
      <c r="R17" s="18">
        <v>8</v>
      </c>
      <c r="S17" s="18">
        <v>6</v>
      </c>
      <c r="T17" s="18"/>
      <c r="U17" s="18"/>
      <c r="V17" s="18"/>
      <c r="W17" s="18">
        <f>SUM(X17:Y17)</f>
        <v>175</v>
      </c>
      <c r="X17" s="18">
        <v>174</v>
      </c>
      <c r="Y17" s="30">
        <v>1</v>
      </c>
      <c r="Z17" s="18">
        <f t="shared" si="5"/>
        <v>0</v>
      </c>
      <c r="AA17" s="18">
        <f t="shared" si="6"/>
        <v>0</v>
      </c>
      <c r="AB17" s="18">
        <f t="shared" si="7"/>
        <v>0</v>
      </c>
      <c r="AC17" s="18"/>
    </row>
    <row r="18" spans="1:29" s="2" customFormat="1" ht="24.75" customHeight="1">
      <c r="A18" s="24">
        <v>7</v>
      </c>
      <c r="B18" s="25" t="s">
        <v>594</v>
      </c>
      <c r="C18" s="18"/>
      <c r="D18" s="18"/>
      <c r="E18" s="18"/>
      <c r="F18" s="18">
        <f t="shared" si="8"/>
        <v>187</v>
      </c>
      <c r="G18" s="18">
        <v>185</v>
      </c>
      <c r="H18" s="30">
        <v>2</v>
      </c>
      <c r="I18" s="18"/>
      <c r="J18" s="18"/>
      <c r="K18" s="18"/>
      <c r="L18" s="18">
        <v>180</v>
      </c>
      <c r="M18" s="18">
        <v>178</v>
      </c>
      <c r="N18" s="18">
        <v>2</v>
      </c>
      <c r="O18" s="18">
        <v>180</v>
      </c>
      <c r="P18" s="18">
        <v>52</v>
      </c>
      <c r="Q18" s="18">
        <v>9</v>
      </c>
      <c r="R18" s="18">
        <v>98</v>
      </c>
      <c r="S18" s="18">
        <v>21</v>
      </c>
      <c r="T18" s="18"/>
      <c r="U18" s="18"/>
      <c r="V18" s="18"/>
      <c r="W18" s="18">
        <f>SUM(X18:Y18)</f>
        <v>187</v>
      </c>
      <c r="X18" s="18">
        <v>185</v>
      </c>
      <c r="Y18" s="30">
        <v>2</v>
      </c>
      <c r="Z18" s="18">
        <f t="shared" si="5"/>
        <v>0</v>
      </c>
      <c r="AA18" s="18">
        <f t="shared" si="6"/>
        <v>0</v>
      </c>
      <c r="AB18" s="18">
        <f t="shared" si="7"/>
        <v>0</v>
      </c>
      <c r="AC18" s="18"/>
    </row>
    <row r="19" spans="1:29" s="2" customFormat="1" ht="24.75" customHeight="1">
      <c r="A19" s="24">
        <v>8</v>
      </c>
      <c r="B19" s="25" t="s">
        <v>595</v>
      </c>
      <c r="C19" s="18"/>
      <c r="D19" s="18"/>
      <c r="E19" s="18"/>
      <c r="F19" s="18">
        <f t="shared" si="8"/>
        <v>312</v>
      </c>
      <c r="G19" s="18">
        <v>309</v>
      </c>
      <c r="H19" s="30">
        <v>3</v>
      </c>
      <c r="I19" s="18"/>
      <c r="J19" s="18"/>
      <c r="K19" s="18"/>
      <c r="L19" s="18">
        <v>212</v>
      </c>
      <c r="M19" s="18">
        <v>209</v>
      </c>
      <c r="N19" s="18">
        <v>3</v>
      </c>
      <c r="O19" s="18">
        <v>209</v>
      </c>
      <c r="P19" s="18">
        <v>42</v>
      </c>
      <c r="Q19" s="18">
        <v>137</v>
      </c>
      <c r="R19" s="18">
        <v>18</v>
      </c>
      <c r="S19" s="18">
        <v>12</v>
      </c>
      <c r="T19" s="18"/>
      <c r="U19" s="18"/>
      <c r="V19" s="18"/>
      <c r="W19" s="18">
        <f t="shared" ref="W19:W33" si="9">SUM(X19:Y19)</f>
        <v>312</v>
      </c>
      <c r="X19" s="18">
        <v>309</v>
      </c>
      <c r="Y19" s="30">
        <v>3</v>
      </c>
      <c r="Z19" s="18">
        <f t="shared" si="5"/>
        <v>0</v>
      </c>
      <c r="AA19" s="18">
        <f t="shared" si="6"/>
        <v>0</v>
      </c>
      <c r="AB19" s="18">
        <f t="shared" si="7"/>
        <v>0</v>
      </c>
      <c r="AC19" s="18"/>
    </row>
    <row r="20" spans="1:29" s="2" customFormat="1" ht="24.75" customHeight="1">
      <c r="A20" s="24">
        <v>9</v>
      </c>
      <c r="B20" s="25" t="s">
        <v>596</v>
      </c>
      <c r="C20" s="18"/>
      <c r="D20" s="18"/>
      <c r="E20" s="18"/>
      <c r="F20" s="18">
        <f t="shared" si="8"/>
        <v>163</v>
      </c>
      <c r="G20" s="18">
        <v>161</v>
      </c>
      <c r="H20" s="30">
        <v>2</v>
      </c>
      <c r="I20" s="18"/>
      <c r="J20" s="18"/>
      <c r="K20" s="18"/>
      <c r="L20" s="18">
        <v>115</v>
      </c>
      <c r="M20" s="18">
        <v>113</v>
      </c>
      <c r="N20" s="18">
        <v>2</v>
      </c>
      <c r="O20" s="18">
        <v>116</v>
      </c>
      <c r="P20" s="18">
        <v>26</v>
      </c>
      <c r="Q20" s="18">
        <v>67</v>
      </c>
      <c r="R20" s="18">
        <v>6</v>
      </c>
      <c r="S20" s="18">
        <v>17</v>
      </c>
      <c r="T20" s="18"/>
      <c r="U20" s="18"/>
      <c r="V20" s="18"/>
      <c r="W20" s="18">
        <f t="shared" si="9"/>
        <v>163</v>
      </c>
      <c r="X20" s="18">
        <v>161</v>
      </c>
      <c r="Y20" s="30">
        <v>2</v>
      </c>
      <c r="Z20" s="18">
        <f t="shared" si="5"/>
        <v>0</v>
      </c>
      <c r="AA20" s="18">
        <f t="shared" si="6"/>
        <v>0</v>
      </c>
      <c r="AB20" s="18">
        <f t="shared" si="7"/>
        <v>0</v>
      </c>
      <c r="AC20" s="18"/>
    </row>
    <row r="21" spans="1:29" s="2" customFormat="1" ht="24.75" customHeight="1">
      <c r="A21" s="24">
        <v>10</v>
      </c>
      <c r="B21" s="25" t="s">
        <v>597</v>
      </c>
      <c r="C21" s="18"/>
      <c r="D21" s="18"/>
      <c r="E21" s="18"/>
      <c r="F21" s="18">
        <f t="shared" si="8"/>
        <v>313</v>
      </c>
      <c r="G21" s="18">
        <v>311</v>
      </c>
      <c r="H21" s="30">
        <v>2</v>
      </c>
      <c r="I21" s="18"/>
      <c r="J21" s="18"/>
      <c r="K21" s="18"/>
      <c r="L21" s="18">
        <v>223</v>
      </c>
      <c r="M21" s="18">
        <v>222</v>
      </c>
      <c r="N21" s="18">
        <v>1</v>
      </c>
      <c r="O21" s="18">
        <v>182</v>
      </c>
      <c r="P21" s="18">
        <v>28</v>
      </c>
      <c r="Q21" s="18">
        <v>133</v>
      </c>
      <c r="R21" s="18">
        <v>14</v>
      </c>
      <c r="S21" s="18">
        <v>7</v>
      </c>
      <c r="T21" s="18"/>
      <c r="U21" s="18"/>
      <c r="V21" s="18"/>
      <c r="W21" s="18">
        <f t="shared" si="9"/>
        <v>313</v>
      </c>
      <c r="X21" s="18">
        <v>312</v>
      </c>
      <c r="Y21" s="30">
        <v>1</v>
      </c>
      <c r="Z21" s="18">
        <f t="shared" si="5"/>
        <v>0</v>
      </c>
      <c r="AA21" s="18">
        <f t="shared" si="6"/>
        <v>1</v>
      </c>
      <c r="AB21" s="18">
        <f t="shared" si="7"/>
        <v>-1</v>
      </c>
      <c r="AC21" s="18"/>
    </row>
    <row r="22" spans="1:29" s="2" customFormat="1" ht="33" customHeight="1">
      <c r="A22" s="24">
        <v>11</v>
      </c>
      <c r="B22" s="31" t="s">
        <v>598</v>
      </c>
      <c r="C22" s="18"/>
      <c r="D22" s="18"/>
      <c r="E22" s="18"/>
      <c r="F22" s="18">
        <f t="shared" si="8"/>
        <v>17</v>
      </c>
      <c r="G22" s="18">
        <v>16</v>
      </c>
      <c r="H22" s="18">
        <v>1</v>
      </c>
      <c r="I22" s="18"/>
      <c r="J22" s="18"/>
      <c r="K22" s="18"/>
      <c r="L22" s="18">
        <v>7</v>
      </c>
      <c r="M22" s="18">
        <v>6</v>
      </c>
      <c r="N22" s="18">
        <v>1</v>
      </c>
      <c r="O22" s="18">
        <v>8</v>
      </c>
      <c r="P22" s="18">
        <v>2</v>
      </c>
      <c r="Q22" s="18">
        <v>2</v>
      </c>
      <c r="R22" s="18"/>
      <c r="S22" s="18">
        <v>4</v>
      </c>
      <c r="T22" s="18"/>
      <c r="U22" s="18"/>
      <c r="V22" s="18"/>
      <c r="W22" s="18">
        <f t="shared" si="9"/>
        <v>17</v>
      </c>
      <c r="X22" s="18">
        <v>16</v>
      </c>
      <c r="Y22" s="18">
        <v>1</v>
      </c>
      <c r="Z22" s="18">
        <f t="shared" si="5"/>
        <v>0</v>
      </c>
      <c r="AA22" s="18">
        <f t="shared" si="6"/>
        <v>0</v>
      </c>
      <c r="AB22" s="18">
        <f t="shared" si="7"/>
        <v>0</v>
      </c>
      <c r="AC22" s="18"/>
    </row>
    <row r="23" spans="1:29" s="2" customFormat="1" ht="28.5" customHeight="1">
      <c r="A23" s="24">
        <v>12</v>
      </c>
      <c r="B23" s="31" t="s">
        <v>599</v>
      </c>
      <c r="C23" s="18"/>
      <c r="D23" s="18"/>
      <c r="E23" s="18"/>
      <c r="F23" s="18">
        <f t="shared" si="8"/>
        <v>14</v>
      </c>
      <c r="G23" s="18">
        <v>13</v>
      </c>
      <c r="H23" s="18">
        <v>1</v>
      </c>
      <c r="I23" s="18"/>
      <c r="J23" s="18"/>
      <c r="K23" s="18"/>
      <c r="L23" s="45">
        <v>12</v>
      </c>
      <c r="M23" s="45">
        <v>11</v>
      </c>
      <c r="N23" s="45">
        <v>1</v>
      </c>
      <c r="O23" s="46">
        <v>14</v>
      </c>
      <c r="P23" s="46">
        <v>9</v>
      </c>
      <c r="Q23" s="46">
        <v>4</v>
      </c>
      <c r="R23" s="46"/>
      <c r="S23" s="46">
        <v>1</v>
      </c>
      <c r="T23" s="18"/>
      <c r="U23" s="18"/>
      <c r="V23" s="18"/>
      <c r="W23" s="18">
        <f t="shared" si="9"/>
        <v>24</v>
      </c>
      <c r="X23" s="18">
        <v>23</v>
      </c>
      <c r="Y23" s="18">
        <v>1</v>
      </c>
      <c r="Z23" s="18">
        <f t="shared" si="5"/>
        <v>10</v>
      </c>
      <c r="AA23" s="18">
        <f t="shared" si="6"/>
        <v>10</v>
      </c>
      <c r="AB23" s="18">
        <f t="shared" si="7"/>
        <v>0</v>
      </c>
      <c r="AC23" s="18"/>
    </row>
    <row r="24" spans="1:29" s="2" customFormat="1" ht="37.5" customHeight="1">
      <c r="A24" s="24">
        <v>13</v>
      </c>
      <c r="B24" s="31" t="s">
        <v>600</v>
      </c>
      <c r="C24" s="18"/>
      <c r="D24" s="18"/>
      <c r="E24" s="18"/>
      <c r="F24" s="18">
        <f t="shared" si="8"/>
        <v>15</v>
      </c>
      <c r="G24" s="18">
        <v>14</v>
      </c>
      <c r="H24" s="18">
        <v>1</v>
      </c>
      <c r="I24" s="18"/>
      <c r="J24" s="18"/>
      <c r="K24" s="18"/>
      <c r="L24" s="18">
        <f>SUM(M24:N24)</f>
        <v>12</v>
      </c>
      <c r="M24" s="18">
        <v>11</v>
      </c>
      <c r="N24" s="18">
        <v>1</v>
      </c>
      <c r="O24" s="18">
        <v>12</v>
      </c>
      <c r="P24" s="18">
        <v>2</v>
      </c>
      <c r="Q24" s="18">
        <v>8</v>
      </c>
      <c r="R24" s="18">
        <v>1</v>
      </c>
      <c r="S24" s="18">
        <v>1</v>
      </c>
      <c r="T24" s="18"/>
      <c r="U24" s="18"/>
      <c r="V24" s="18"/>
      <c r="W24" s="18">
        <f t="shared" si="9"/>
        <v>15</v>
      </c>
      <c r="X24" s="18">
        <v>14</v>
      </c>
      <c r="Y24" s="18">
        <v>1</v>
      </c>
      <c r="Z24" s="18">
        <f t="shared" si="5"/>
        <v>0</v>
      </c>
      <c r="AA24" s="18">
        <f t="shared" si="6"/>
        <v>0</v>
      </c>
      <c r="AB24" s="18">
        <f t="shared" si="7"/>
        <v>0</v>
      </c>
      <c r="AC24" s="18"/>
    </row>
    <row r="25" spans="1:29" s="2" customFormat="1" ht="37.5" customHeight="1">
      <c r="A25" s="24">
        <v>14</v>
      </c>
      <c r="B25" s="31" t="s">
        <v>601</v>
      </c>
      <c r="C25" s="18"/>
      <c r="D25" s="18"/>
      <c r="E25" s="18"/>
      <c r="F25" s="18">
        <v>16</v>
      </c>
      <c r="G25" s="18">
        <v>15</v>
      </c>
      <c r="H25" s="18">
        <v>1</v>
      </c>
      <c r="I25" s="18"/>
      <c r="J25" s="18"/>
      <c r="K25" s="18"/>
      <c r="L25" s="18">
        <v>5</v>
      </c>
      <c r="M25" s="18">
        <v>4</v>
      </c>
      <c r="N25" s="18">
        <v>1</v>
      </c>
      <c r="O25" s="18">
        <v>5</v>
      </c>
      <c r="P25" s="18">
        <v>3</v>
      </c>
      <c r="Q25" s="18">
        <v>1</v>
      </c>
      <c r="R25" s="18"/>
      <c r="S25" s="18">
        <v>1</v>
      </c>
      <c r="T25" s="18"/>
      <c r="U25" s="18"/>
      <c r="V25" s="18"/>
      <c r="W25" s="18">
        <v>16</v>
      </c>
      <c r="X25" s="18">
        <v>15</v>
      </c>
      <c r="Y25" s="18">
        <v>1</v>
      </c>
      <c r="Z25" s="18">
        <f t="shared" si="5"/>
        <v>0</v>
      </c>
      <c r="AA25" s="18">
        <f t="shared" si="6"/>
        <v>0</v>
      </c>
      <c r="AB25" s="18">
        <f t="shared" si="7"/>
        <v>0</v>
      </c>
      <c r="AC25" s="18"/>
    </row>
    <row r="26" spans="1:29" s="2" customFormat="1" ht="37.5" customHeight="1">
      <c r="A26" s="24">
        <v>15</v>
      </c>
      <c r="B26" s="31" t="s">
        <v>602</v>
      </c>
      <c r="C26" s="18"/>
      <c r="D26" s="18"/>
      <c r="E26" s="18"/>
      <c r="F26" s="18">
        <f t="shared" ref="F26:F49" si="10">SUM(G26:H26)</f>
        <v>15</v>
      </c>
      <c r="G26" s="18">
        <v>15</v>
      </c>
      <c r="H26" s="18"/>
      <c r="I26" s="18"/>
      <c r="J26" s="18"/>
      <c r="K26" s="18"/>
      <c r="L26" s="18">
        <v>4</v>
      </c>
      <c r="M26" s="18">
        <v>4</v>
      </c>
      <c r="N26" s="18"/>
      <c r="O26" s="18">
        <v>3</v>
      </c>
      <c r="P26" s="18">
        <v>2</v>
      </c>
      <c r="Q26" s="18">
        <v>1</v>
      </c>
      <c r="R26" s="18"/>
      <c r="S26" s="18"/>
      <c r="T26" s="18"/>
      <c r="U26" s="18"/>
      <c r="V26" s="18"/>
      <c r="W26" s="18">
        <f t="shared" si="9"/>
        <v>15</v>
      </c>
      <c r="X26" s="18">
        <v>15</v>
      </c>
      <c r="Y26" s="18"/>
      <c r="Z26" s="18">
        <f t="shared" si="5"/>
        <v>0</v>
      </c>
      <c r="AA26" s="18">
        <f t="shared" si="6"/>
        <v>0</v>
      </c>
      <c r="AB26" s="18">
        <f t="shared" si="7"/>
        <v>0</v>
      </c>
      <c r="AC26" s="18"/>
    </row>
    <row r="27" spans="1:29" s="2" customFormat="1" ht="37.5" customHeight="1">
      <c r="A27" s="24">
        <v>16</v>
      </c>
      <c r="B27" s="32" t="s">
        <v>603</v>
      </c>
      <c r="C27" s="18"/>
      <c r="D27" s="18"/>
      <c r="E27" s="26"/>
      <c r="F27" s="18">
        <f t="shared" si="10"/>
        <v>35</v>
      </c>
      <c r="G27" s="26">
        <v>35</v>
      </c>
      <c r="H27" s="26"/>
      <c r="I27" s="18"/>
      <c r="J27" s="18"/>
      <c r="K27" s="18"/>
      <c r="L27" s="26">
        <v>24</v>
      </c>
      <c r="M27" s="26">
        <v>24</v>
      </c>
      <c r="N27" s="26"/>
      <c r="O27" s="26">
        <v>13</v>
      </c>
      <c r="P27" s="26">
        <v>5</v>
      </c>
      <c r="Q27" s="26">
        <v>4</v>
      </c>
      <c r="R27" s="26">
        <v>4</v>
      </c>
      <c r="S27" s="26">
        <v>2</v>
      </c>
      <c r="T27" s="18"/>
      <c r="U27" s="18"/>
      <c r="V27" s="26"/>
      <c r="W27" s="18">
        <f t="shared" si="9"/>
        <v>35</v>
      </c>
      <c r="X27" s="26">
        <v>35</v>
      </c>
      <c r="Y27" s="26"/>
      <c r="Z27" s="18">
        <f t="shared" si="5"/>
        <v>0</v>
      </c>
      <c r="AA27" s="18">
        <f t="shared" si="6"/>
        <v>0</v>
      </c>
      <c r="AB27" s="18">
        <f t="shared" si="7"/>
        <v>0</v>
      </c>
      <c r="AC27" s="26"/>
    </row>
    <row r="28" spans="1:29" s="2" customFormat="1" ht="45">
      <c r="A28" s="24">
        <v>17</v>
      </c>
      <c r="B28" s="32" t="s">
        <v>604</v>
      </c>
      <c r="C28" s="18"/>
      <c r="D28" s="18"/>
      <c r="E28" s="26"/>
      <c r="F28" s="18">
        <f t="shared" si="10"/>
        <v>36</v>
      </c>
      <c r="G28" s="26">
        <v>36</v>
      </c>
      <c r="H28" s="26"/>
      <c r="I28" s="18"/>
      <c r="J28" s="18"/>
      <c r="K28" s="18"/>
      <c r="L28" s="26">
        <v>35</v>
      </c>
      <c r="M28" s="26">
        <v>35</v>
      </c>
      <c r="N28" s="26"/>
      <c r="O28" s="26">
        <v>35</v>
      </c>
      <c r="P28" s="26">
        <v>12</v>
      </c>
      <c r="Q28" s="26">
        <v>14</v>
      </c>
      <c r="R28" s="26">
        <v>7</v>
      </c>
      <c r="S28" s="26">
        <v>2</v>
      </c>
      <c r="T28" s="18"/>
      <c r="U28" s="18"/>
      <c r="V28" s="26"/>
      <c r="W28" s="18">
        <f t="shared" si="9"/>
        <v>36</v>
      </c>
      <c r="X28" s="26">
        <v>36</v>
      </c>
      <c r="Y28" s="26"/>
      <c r="Z28" s="18">
        <f t="shared" si="5"/>
        <v>0</v>
      </c>
      <c r="AA28" s="18">
        <f t="shared" si="6"/>
        <v>0</v>
      </c>
      <c r="AB28" s="18">
        <f t="shared" si="7"/>
        <v>0</v>
      </c>
      <c r="AC28" s="26"/>
    </row>
    <row r="29" spans="1:29" s="2" customFormat="1" ht="45">
      <c r="A29" s="24">
        <v>18</v>
      </c>
      <c r="B29" s="32" t="s">
        <v>605</v>
      </c>
      <c r="C29" s="18"/>
      <c r="D29" s="18"/>
      <c r="E29" s="26"/>
      <c r="F29" s="18">
        <f t="shared" si="10"/>
        <v>35</v>
      </c>
      <c r="G29" s="26">
        <v>35</v>
      </c>
      <c r="H29" s="26"/>
      <c r="I29" s="18"/>
      <c r="J29" s="18"/>
      <c r="K29" s="18"/>
      <c r="L29" s="18">
        <f>SUM(M29:N29)</f>
        <v>35</v>
      </c>
      <c r="M29" s="26">
        <v>35</v>
      </c>
      <c r="N29" s="26"/>
      <c r="O29" s="26">
        <v>35</v>
      </c>
      <c r="P29" s="26">
        <v>19</v>
      </c>
      <c r="Q29" s="26">
        <v>8</v>
      </c>
      <c r="R29" s="26">
        <v>6</v>
      </c>
      <c r="S29" s="26">
        <v>2</v>
      </c>
      <c r="T29" s="18"/>
      <c r="U29" s="18"/>
      <c r="V29" s="26"/>
      <c r="W29" s="18">
        <f t="shared" si="9"/>
        <v>40</v>
      </c>
      <c r="X29" s="26">
        <v>40</v>
      </c>
      <c r="Y29" s="26"/>
      <c r="Z29" s="18">
        <f t="shared" si="5"/>
        <v>5</v>
      </c>
      <c r="AA29" s="18">
        <f t="shared" si="6"/>
        <v>5</v>
      </c>
      <c r="AB29" s="18">
        <f t="shared" si="7"/>
        <v>0</v>
      </c>
      <c r="AC29" s="26"/>
    </row>
    <row r="30" spans="1:29" s="2" customFormat="1" ht="39" customHeight="1">
      <c r="A30" s="24">
        <v>19</v>
      </c>
      <c r="B30" s="32" t="s">
        <v>606</v>
      </c>
      <c r="C30" s="18"/>
      <c r="D30" s="18"/>
      <c r="E30" s="26"/>
      <c r="F30" s="18">
        <f t="shared" si="10"/>
        <v>28</v>
      </c>
      <c r="G30" s="26">
        <v>28</v>
      </c>
      <c r="H30" s="26"/>
      <c r="I30" s="18"/>
      <c r="J30" s="18"/>
      <c r="K30" s="18"/>
      <c r="L30" s="26">
        <v>26</v>
      </c>
      <c r="M30" s="26">
        <v>26</v>
      </c>
      <c r="N30" s="26"/>
      <c r="O30" s="26">
        <v>12</v>
      </c>
      <c r="P30" s="26">
        <v>3</v>
      </c>
      <c r="Q30" s="26">
        <v>0</v>
      </c>
      <c r="R30" s="26">
        <v>8</v>
      </c>
      <c r="S30" s="26">
        <v>1</v>
      </c>
      <c r="T30" s="18"/>
      <c r="U30" s="18"/>
      <c r="V30" s="26"/>
      <c r="W30" s="18">
        <f t="shared" si="9"/>
        <v>28</v>
      </c>
      <c r="X30" s="26">
        <v>28</v>
      </c>
      <c r="Y30" s="26"/>
      <c r="Z30" s="18">
        <f t="shared" si="5"/>
        <v>0</v>
      </c>
      <c r="AA30" s="18">
        <f t="shared" si="6"/>
        <v>0</v>
      </c>
      <c r="AB30" s="18">
        <f t="shared" si="7"/>
        <v>0</v>
      </c>
      <c r="AC30" s="26"/>
    </row>
    <row r="31" spans="1:29" s="2" customFormat="1" ht="27.75" customHeight="1">
      <c r="A31" s="24">
        <v>20</v>
      </c>
      <c r="B31" s="31" t="s">
        <v>607</v>
      </c>
      <c r="C31" s="18"/>
      <c r="D31" s="18"/>
      <c r="E31" s="18"/>
      <c r="F31" s="18">
        <f t="shared" si="10"/>
        <v>24</v>
      </c>
      <c r="G31" s="18">
        <v>24</v>
      </c>
      <c r="H31" s="18"/>
      <c r="I31" s="18"/>
      <c r="J31" s="18"/>
      <c r="K31" s="18"/>
      <c r="L31" s="18">
        <v>3</v>
      </c>
      <c r="M31" s="18">
        <v>3</v>
      </c>
      <c r="N31" s="18"/>
      <c r="O31" s="18">
        <v>3</v>
      </c>
      <c r="P31" s="18">
        <v>3</v>
      </c>
      <c r="Q31" s="55"/>
      <c r="R31" s="55"/>
      <c r="S31" s="18"/>
      <c r="T31" s="18"/>
      <c r="U31" s="18"/>
      <c r="V31" s="18"/>
      <c r="W31" s="18">
        <f t="shared" si="9"/>
        <v>24</v>
      </c>
      <c r="X31" s="18">
        <v>24</v>
      </c>
      <c r="Y31" s="18"/>
      <c r="Z31" s="18">
        <f t="shared" si="5"/>
        <v>0</v>
      </c>
      <c r="AA31" s="18">
        <f t="shared" si="6"/>
        <v>0</v>
      </c>
      <c r="AB31" s="18">
        <f t="shared" si="7"/>
        <v>0</v>
      </c>
      <c r="AC31" s="18"/>
    </row>
    <row r="32" spans="1:29" s="2" customFormat="1" ht="35.25" customHeight="1">
      <c r="A32" s="24">
        <v>21</v>
      </c>
      <c r="B32" s="31" t="s">
        <v>608</v>
      </c>
      <c r="C32" s="18"/>
      <c r="D32" s="18"/>
      <c r="E32" s="18"/>
      <c r="F32" s="18">
        <f t="shared" si="10"/>
        <v>25</v>
      </c>
      <c r="G32" s="18">
        <v>25</v>
      </c>
      <c r="H32" s="18"/>
      <c r="I32" s="18"/>
      <c r="J32" s="18"/>
      <c r="K32" s="18"/>
      <c r="L32" s="18">
        <v>18</v>
      </c>
      <c r="M32" s="18">
        <v>18</v>
      </c>
      <c r="N32" s="18"/>
      <c r="O32" s="18">
        <v>9</v>
      </c>
      <c r="P32" s="18">
        <v>5</v>
      </c>
      <c r="Q32" s="18">
        <v>3</v>
      </c>
      <c r="R32" s="18">
        <v>1</v>
      </c>
      <c r="S32" s="18"/>
      <c r="T32" s="18"/>
      <c r="U32" s="18"/>
      <c r="V32" s="18"/>
      <c r="W32" s="18">
        <f t="shared" si="9"/>
        <v>30</v>
      </c>
      <c r="X32" s="18">
        <v>30</v>
      </c>
      <c r="Y32" s="18"/>
      <c r="Z32" s="18">
        <f t="shared" si="5"/>
        <v>5</v>
      </c>
      <c r="AA32" s="18">
        <f t="shared" si="6"/>
        <v>5</v>
      </c>
      <c r="AB32" s="18">
        <f t="shared" si="7"/>
        <v>0</v>
      </c>
      <c r="AC32" s="18"/>
    </row>
    <row r="33" spans="1:31" s="2" customFormat="1" ht="35.25" customHeight="1">
      <c r="A33" s="24">
        <v>22</v>
      </c>
      <c r="B33" s="31" t="s">
        <v>609</v>
      </c>
      <c r="C33" s="18"/>
      <c r="D33" s="18"/>
      <c r="E33" s="18"/>
      <c r="F33" s="18">
        <f t="shared" si="10"/>
        <v>15</v>
      </c>
      <c r="G33" s="18">
        <v>15</v>
      </c>
      <c r="H33" s="18"/>
      <c r="I33" s="18"/>
      <c r="J33" s="18"/>
      <c r="K33" s="18"/>
      <c r="L33" s="45">
        <v>8</v>
      </c>
      <c r="M33" s="45">
        <v>8</v>
      </c>
      <c r="N33" s="45"/>
      <c r="O33" s="46">
        <v>8</v>
      </c>
      <c r="P33" s="46">
        <v>2</v>
      </c>
      <c r="Q33" s="46">
        <v>5</v>
      </c>
      <c r="R33" s="46">
        <v>1</v>
      </c>
      <c r="S33" s="18"/>
      <c r="T33" s="18"/>
      <c r="U33" s="18"/>
      <c r="V33" s="18"/>
      <c r="W33" s="18">
        <f t="shared" si="9"/>
        <v>18</v>
      </c>
      <c r="X33" s="18">
        <v>18</v>
      </c>
      <c r="Y33" s="18"/>
      <c r="Z33" s="18">
        <f t="shared" si="5"/>
        <v>3</v>
      </c>
      <c r="AA33" s="18">
        <f t="shared" si="6"/>
        <v>3</v>
      </c>
      <c r="AB33" s="18">
        <f t="shared" si="7"/>
        <v>0</v>
      </c>
      <c r="AC33" s="18"/>
    </row>
    <row r="34" spans="1:31" s="2" customFormat="1" ht="35.25" customHeight="1">
      <c r="A34" s="24">
        <v>23</v>
      </c>
      <c r="B34" s="31" t="s">
        <v>610</v>
      </c>
      <c r="C34" s="18"/>
      <c r="D34" s="18"/>
      <c r="E34" s="18"/>
      <c r="F34" s="18">
        <f t="shared" si="10"/>
        <v>3</v>
      </c>
      <c r="G34" s="18">
        <v>3</v>
      </c>
      <c r="H34" s="18"/>
      <c r="I34" s="18"/>
      <c r="J34" s="18"/>
      <c r="K34" s="18"/>
      <c r="L34" s="18">
        <f t="shared" ref="L34:L48" si="11">SUM(M34:N34)</f>
        <v>3</v>
      </c>
      <c r="M34" s="18">
        <v>3</v>
      </c>
      <c r="N34" s="18"/>
      <c r="O34" s="18">
        <v>3</v>
      </c>
      <c r="P34" s="18">
        <v>2</v>
      </c>
      <c r="Q34" s="18"/>
      <c r="R34" s="18">
        <v>1</v>
      </c>
      <c r="S34" s="18"/>
      <c r="T34" s="18"/>
      <c r="U34" s="18"/>
      <c r="V34" s="18"/>
      <c r="W34" s="18">
        <f t="shared" ref="W34:W49" si="12">SUM(X34:Y34)</f>
        <v>3</v>
      </c>
      <c r="X34" s="18">
        <v>3</v>
      </c>
      <c r="Y34" s="18"/>
      <c r="Z34" s="18">
        <f t="shared" si="5"/>
        <v>0</v>
      </c>
      <c r="AA34" s="18">
        <f t="shared" si="6"/>
        <v>0</v>
      </c>
      <c r="AB34" s="18">
        <f t="shared" si="7"/>
        <v>0</v>
      </c>
      <c r="AC34" s="18"/>
    </row>
    <row r="35" spans="1:31" s="2" customFormat="1" ht="35.25" customHeight="1">
      <c r="A35" s="24">
        <v>24</v>
      </c>
      <c r="B35" s="31" t="s">
        <v>611</v>
      </c>
      <c r="C35" s="18"/>
      <c r="D35" s="18"/>
      <c r="E35" s="18"/>
      <c r="F35" s="18">
        <f t="shared" si="10"/>
        <v>5</v>
      </c>
      <c r="G35" s="18">
        <v>5</v>
      </c>
      <c r="H35" s="18"/>
      <c r="I35" s="18"/>
      <c r="J35" s="18"/>
      <c r="K35" s="18"/>
      <c r="L35" s="18">
        <v>3</v>
      </c>
      <c r="M35" s="18">
        <v>3</v>
      </c>
      <c r="N35" s="18"/>
      <c r="O35" s="18">
        <v>3</v>
      </c>
      <c r="P35" s="18">
        <v>2</v>
      </c>
      <c r="Q35" s="18">
        <v>0</v>
      </c>
      <c r="R35" s="18">
        <v>1</v>
      </c>
      <c r="S35" s="18"/>
      <c r="T35" s="18"/>
      <c r="U35" s="18"/>
      <c r="V35" s="18"/>
      <c r="W35" s="18">
        <f t="shared" si="12"/>
        <v>5</v>
      </c>
      <c r="X35" s="18">
        <v>5</v>
      </c>
      <c r="Y35" s="18"/>
      <c r="Z35" s="18">
        <f t="shared" si="5"/>
        <v>0</v>
      </c>
      <c r="AA35" s="18">
        <f t="shared" si="6"/>
        <v>0</v>
      </c>
      <c r="AB35" s="18">
        <f t="shared" si="7"/>
        <v>0</v>
      </c>
      <c r="AC35" s="18"/>
      <c r="AE35" s="3"/>
    </row>
    <row r="36" spans="1:31" s="3" customFormat="1" ht="27" customHeight="1">
      <c r="A36" s="24">
        <v>25</v>
      </c>
      <c r="B36" s="31" t="s">
        <v>612</v>
      </c>
      <c r="C36" s="18"/>
      <c r="D36" s="18"/>
      <c r="E36" s="18"/>
      <c r="F36" s="18">
        <f t="shared" si="10"/>
        <v>9</v>
      </c>
      <c r="G36" s="18">
        <v>9</v>
      </c>
      <c r="H36" s="18"/>
      <c r="I36" s="18"/>
      <c r="J36" s="18"/>
      <c r="K36" s="18"/>
      <c r="L36" s="18">
        <f t="shared" si="11"/>
        <v>7</v>
      </c>
      <c r="M36" s="18">
        <v>7</v>
      </c>
      <c r="N36" s="18"/>
      <c r="O36" s="18">
        <v>5</v>
      </c>
      <c r="P36" s="18">
        <v>2</v>
      </c>
      <c r="Q36" s="18">
        <v>3</v>
      </c>
      <c r="R36" s="18"/>
      <c r="S36" s="18"/>
      <c r="T36" s="18"/>
      <c r="U36" s="18"/>
      <c r="V36" s="18"/>
      <c r="W36" s="18">
        <f t="shared" si="12"/>
        <v>15</v>
      </c>
      <c r="X36" s="18">
        <v>15</v>
      </c>
      <c r="Y36" s="18"/>
      <c r="Z36" s="18">
        <f t="shared" si="5"/>
        <v>6</v>
      </c>
      <c r="AA36" s="18">
        <f t="shared" si="6"/>
        <v>6</v>
      </c>
      <c r="AB36" s="18">
        <f t="shared" si="7"/>
        <v>0</v>
      </c>
      <c r="AC36" s="18"/>
      <c r="AD36" s="2"/>
    </row>
    <row r="37" spans="1:31" s="3" customFormat="1" ht="27" customHeight="1">
      <c r="A37" s="24">
        <v>26</v>
      </c>
      <c r="B37" s="31" t="s">
        <v>613</v>
      </c>
      <c r="C37" s="18"/>
      <c r="D37" s="18"/>
      <c r="E37" s="18"/>
      <c r="F37" s="18">
        <f t="shared" si="10"/>
        <v>6</v>
      </c>
      <c r="G37" s="18">
        <v>6</v>
      </c>
      <c r="H37" s="18"/>
      <c r="I37" s="18"/>
      <c r="J37" s="18"/>
      <c r="K37" s="18"/>
      <c r="L37" s="18">
        <f t="shared" si="11"/>
        <v>5</v>
      </c>
      <c r="M37" s="18">
        <v>5</v>
      </c>
      <c r="N37" s="18"/>
      <c r="O37" s="18"/>
      <c r="P37" s="18"/>
      <c r="Q37" s="18"/>
      <c r="R37" s="18"/>
      <c r="S37" s="18"/>
      <c r="T37" s="18"/>
      <c r="U37" s="18"/>
      <c r="V37" s="18"/>
      <c r="W37" s="18">
        <f t="shared" si="12"/>
        <v>16</v>
      </c>
      <c r="X37" s="18">
        <v>16</v>
      </c>
      <c r="Y37" s="18"/>
      <c r="Z37" s="18">
        <f t="shared" si="5"/>
        <v>10</v>
      </c>
      <c r="AA37" s="18">
        <f t="shared" si="6"/>
        <v>10</v>
      </c>
      <c r="AB37" s="18">
        <f t="shared" si="7"/>
        <v>0</v>
      </c>
      <c r="AC37" s="18"/>
      <c r="AD37" s="2"/>
    </row>
    <row r="38" spans="1:31" s="3" customFormat="1" ht="27" customHeight="1">
      <c r="A38" s="24">
        <v>27</v>
      </c>
      <c r="B38" s="31" t="s">
        <v>614</v>
      </c>
      <c r="C38" s="33"/>
      <c r="D38" s="33"/>
      <c r="E38" s="33"/>
      <c r="F38" s="18">
        <f t="shared" si="10"/>
        <v>10</v>
      </c>
      <c r="G38" s="18">
        <v>10</v>
      </c>
      <c r="H38" s="18"/>
      <c r="I38" s="18"/>
      <c r="J38" s="18"/>
      <c r="K38" s="18"/>
      <c r="L38" s="33">
        <f>M38+N38</f>
        <v>3</v>
      </c>
      <c r="M38" s="33">
        <v>3</v>
      </c>
      <c r="N38" s="33"/>
      <c r="O38" s="33">
        <v>3</v>
      </c>
      <c r="P38" s="33"/>
      <c r="Q38" s="33">
        <v>2</v>
      </c>
      <c r="R38" s="33">
        <v>1</v>
      </c>
      <c r="S38" s="33"/>
      <c r="T38" s="33"/>
      <c r="U38" s="33"/>
      <c r="V38" s="33"/>
      <c r="W38" s="18">
        <f t="shared" si="12"/>
        <v>15</v>
      </c>
      <c r="X38" s="18">
        <v>15</v>
      </c>
      <c r="Y38" s="18"/>
      <c r="Z38" s="18">
        <f t="shared" si="5"/>
        <v>5</v>
      </c>
      <c r="AA38" s="18">
        <f t="shared" si="6"/>
        <v>5</v>
      </c>
      <c r="AB38" s="18">
        <f t="shared" si="7"/>
        <v>0</v>
      </c>
      <c r="AC38" s="18"/>
      <c r="AD38" s="2"/>
    </row>
    <row r="39" spans="1:31" s="3" customFormat="1" ht="30" customHeight="1">
      <c r="A39" s="24">
        <v>28</v>
      </c>
      <c r="B39" s="31" t="s">
        <v>615</v>
      </c>
      <c r="C39" s="18"/>
      <c r="D39" s="18"/>
      <c r="E39" s="18"/>
      <c r="F39" s="18">
        <f t="shared" si="10"/>
        <v>7</v>
      </c>
      <c r="G39" s="18">
        <v>7</v>
      </c>
      <c r="H39" s="18"/>
      <c r="I39" s="18"/>
      <c r="J39" s="18"/>
      <c r="K39" s="18"/>
      <c r="L39" s="18">
        <f t="shared" si="11"/>
        <v>7</v>
      </c>
      <c r="M39" s="18">
        <v>7</v>
      </c>
      <c r="N39" s="18"/>
      <c r="O39" s="18">
        <v>6</v>
      </c>
      <c r="P39" s="18">
        <v>2</v>
      </c>
      <c r="Q39" s="18">
        <v>3</v>
      </c>
      <c r="R39" s="18">
        <v>1</v>
      </c>
      <c r="S39" s="18"/>
      <c r="T39" s="18"/>
      <c r="U39" s="18"/>
      <c r="V39" s="18"/>
      <c r="W39" s="18">
        <f t="shared" si="12"/>
        <v>36</v>
      </c>
      <c r="X39" s="18">
        <v>36</v>
      </c>
      <c r="Y39" s="18"/>
      <c r="Z39" s="18">
        <f t="shared" si="5"/>
        <v>29</v>
      </c>
      <c r="AA39" s="18">
        <f t="shared" si="6"/>
        <v>29</v>
      </c>
      <c r="AB39" s="18">
        <f t="shared" si="7"/>
        <v>0</v>
      </c>
      <c r="AC39" s="18"/>
      <c r="AD39" s="2"/>
    </row>
    <row r="40" spans="1:31" s="3" customFormat="1" ht="22.5" customHeight="1">
      <c r="A40" s="24">
        <v>29</v>
      </c>
      <c r="B40" s="31" t="s">
        <v>616</v>
      </c>
      <c r="C40" s="18"/>
      <c r="D40" s="18"/>
      <c r="E40" s="18"/>
      <c r="F40" s="18">
        <f t="shared" si="10"/>
        <v>12</v>
      </c>
      <c r="G40" s="18">
        <v>12</v>
      </c>
      <c r="H40" s="18"/>
      <c r="I40" s="18"/>
      <c r="J40" s="18"/>
      <c r="K40" s="18"/>
      <c r="L40" s="47">
        <f>M40+N40</f>
        <v>12</v>
      </c>
      <c r="M40" s="47">
        <v>12</v>
      </c>
      <c r="N40" s="47"/>
      <c r="O40" s="48">
        <f>P40+Q40+R40+S40</f>
        <v>8</v>
      </c>
      <c r="P40" s="47">
        <v>3</v>
      </c>
      <c r="Q40" s="47">
        <v>4</v>
      </c>
      <c r="R40" s="47">
        <v>1</v>
      </c>
      <c r="S40" s="47">
        <v>0</v>
      </c>
      <c r="T40" s="18"/>
      <c r="U40" s="18"/>
      <c r="V40" s="18"/>
      <c r="W40" s="18">
        <f t="shared" si="12"/>
        <v>15</v>
      </c>
      <c r="X40" s="18">
        <v>15</v>
      </c>
      <c r="Y40" s="18"/>
      <c r="Z40" s="18">
        <f t="shared" si="5"/>
        <v>3</v>
      </c>
      <c r="AA40" s="18">
        <f t="shared" si="6"/>
        <v>3</v>
      </c>
      <c r="AB40" s="18">
        <f t="shared" si="7"/>
        <v>0</v>
      </c>
      <c r="AC40" s="18"/>
      <c r="AD40" s="2"/>
    </row>
    <row r="41" spans="1:31" s="3" customFormat="1" ht="22.5" customHeight="1">
      <c r="A41" s="24">
        <v>30</v>
      </c>
      <c r="B41" s="31" t="s">
        <v>617</v>
      </c>
      <c r="C41" s="18"/>
      <c r="D41" s="18"/>
      <c r="E41" s="18"/>
      <c r="F41" s="18">
        <f t="shared" si="10"/>
        <v>9</v>
      </c>
      <c r="G41" s="18">
        <v>9</v>
      </c>
      <c r="H41" s="18"/>
      <c r="I41" s="18"/>
      <c r="J41" s="18"/>
      <c r="K41" s="18"/>
      <c r="L41" s="18">
        <f>M41+N41</f>
        <v>4</v>
      </c>
      <c r="M41" s="18">
        <v>4</v>
      </c>
      <c r="N41" s="18"/>
      <c r="O41" s="17">
        <f>P41+Q41+R41+S41</f>
        <v>9</v>
      </c>
      <c r="P41" s="18">
        <v>3</v>
      </c>
      <c r="Q41" s="18">
        <v>5</v>
      </c>
      <c r="R41" s="18"/>
      <c r="S41" s="18">
        <v>1</v>
      </c>
      <c r="T41" s="18"/>
      <c r="U41" s="18"/>
      <c r="V41" s="18"/>
      <c r="W41" s="18">
        <f t="shared" si="12"/>
        <v>15</v>
      </c>
      <c r="X41" s="18">
        <v>15</v>
      </c>
      <c r="Y41" s="18"/>
      <c r="Z41" s="18">
        <f t="shared" si="5"/>
        <v>6</v>
      </c>
      <c r="AA41" s="18">
        <f t="shared" si="6"/>
        <v>6</v>
      </c>
      <c r="AB41" s="18">
        <f t="shared" si="7"/>
        <v>0</v>
      </c>
      <c r="AC41" s="18"/>
      <c r="AD41" s="2"/>
    </row>
    <row r="42" spans="1:31" s="3" customFormat="1" ht="22.5" customHeight="1">
      <c r="A42" s="24">
        <v>31</v>
      </c>
      <c r="B42" s="31" t="s">
        <v>618</v>
      </c>
      <c r="C42" s="18"/>
      <c r="D42" s="18"/>
      <c r="E42" s="18"/>
      <c r="F42" s="18">
        <f t="shared" si="10"/>
        <v>12</v>
      </c>
      <c r="G42" s="18">
        <v>12</v>
      </c>
      <c r="H42" s="18"/>
      <c r="I42" s="18"/>
      <c r="J42" s="18"/>
      <c r="K42" s="18"/>
      <c r="L42" s="18">
        <f t="shared" si="11"/>
        <v>4</v>
      </c>
      <c r="M42" s="18">
        <v>4</v>
      </c>
      <c r="N42" s="18"/>
      <c r="O42" s="49">
        <f>+P42+Q42</f>
        <v>3</v>
      </c>
      <c r="P42" s="49">
        <v>3</v>
      </c>
      <c r="Q42" s="49">
        <v>0</v>
      </c>
      <c r="R42" s="49">
        <f>+S42+T42+U42</f>
        <v>3</v>
      </c>
      <c r="S42" s="49">
        <v>3</v>
      </c>
      <c r="T42" s="18"/>
      <c r="U42" s="18"/>
      <c r="V42" s="18"/>
      <c r="W42" s="18">
        <f t="shared" si="12"/>
        <v>15</v>
      </c>
      <c r="X42" s="18">
        <v>15</v>
      </c>
      <c r="Y42" s="18"/>
      <c r="Z42" s="18">
        <f t="shared" si="5"/>
        <v>3</v>
      </c>
      <c r="AA42" s="18">
        <f t="shared" si="6"/>
        <v>3</v>
      </c>
      <c r="AB42" s="18">
        <f t="shared" si="7"/>
        <v>0</v>
      </c>
      <c r="AC42" s="18"/>
      <c r="AD42" s="2"/>
    </row>
    <row r="43" spans="1:31" s="3" customFormat="1" ht="22.5" customHeight="1">
      <c r="A43" s="24">
        <v>32</v>
      </c>
      <c r="B43" s="31" t="s">
        <v>619</v>
      </c>
      <c r="C43" s="18"/>
      <c r="D43" s="18"/>
      <c r="E43" s="18"/>
      <c r="F43" s="18">
        <f t="shared" si="10"/>
        <v>5</v>
      </c>
      <c r="G43" s="18">
        <v>5</v>
      </c>
      <c r="H43" s="18"/>
      <c r="I43" s="18"/>
      <c r="J43" s="18"/>
      <c r="K43" s="18"/>
      <c r="L43" s="18">
        <f t="shared" si="11"/>
        <v>3</v>
      </c>
      <c r="M43" s="18">
        <v>3</v>
      </c>
      <c r="N43" s="18"/>
      <c r="O43" s="18"/>
      <c r="P43" s="18"/>
      <c r="Q43" s="18"/>
      <c r="R43" s="18"/>
      <c r="S43" s="18"/>
      <c r="T43" s="18"/>
      <c r="U43" s="18"/>
      <c r="V43" s="18"/>
      <c r="W43" s="18">
        <f t="shared" si="12"/>
        <v>15</v>
      </c>
      <c r="X43" s="18">
        <v>15</v>
      </c>
      <c r="Y43" s="18"/>
      <c r="Z43" s="18">
        <f t="shared" si="5"/>
        <v>10</v>
      </c>
      <c r="AA43" s="18">
        <f t="shared" si="6"/>
        <v>10</v>
      </c>
      <c r="AB43" s="18">
        <f t="shared" si="7"/>
        <v>0</v>
      </c>
      <c r="AC43" s="18"/>
      <c r="AD43" s="2"/>
    </row>
    <row r="44" spans="1:31" s="3" customFormat="1" ht="22.5" customHeight="1">
      <c r="A44" s="24">
        <v>33</v>
      </c>
      <c r="B44" s="31" t="s">
        <v>620</v>
      </c>
      <c r="C44" s="18"/>
      <c r="D44" s="18"/>
      <c r="E44" s="18"/>
      <c r="F44" s="18">
        <f t="shared" si="10"/>
        <v>11</v>
      </c>
      <c r="G44" s="18">
        <v>11</v>
      </c>
      <c r="H44" s="18"/>
      <c r="I44" s="18"/>
      <c r="J44" s="18"/>
      <c r="K44" s="18"/>
      <c r="L44" s="18">
        <v>7</v>
      </c>
      <c r="M44" s="18">
        <v>7</v>
      </c>
      <c r="N44" s="18"/>
      <c r="O44" s="18">
        <v>3</v>
      </c>
      <c r="P44" s="18">
        <v>2</v>
      </c>
      <c r="Q44" s="18"/>
      <c r="R44" s="18">
        <v>1</v>
      </c>
      <c r="S44" s="18"/>
      <c r="T44" s="18"/>
      <c r="U44" s="18"/>
      <c r="V44" s="18"/>
      <c r="W44" s="18">
        <f t="shared" si="12"/>
        <v>15</v>
      </c>
      <c r="X44" s="18">
        <v>15</v>
      </c>
      <c r="Y44" s="18"/>
      <c r="Z44" s="18">
        <f t="shared" si="5"/>
        <v>4</v>
      </c>
      <c r="AA44" s="18">
        <f t="shared" si="6"/>
        <v>4</v>
      </c>
      <c r="AB44" s="18">
        <f t="shared" si="7"/>
        <v>0</v>
      </c>
      <c r="AC44" s="18"/>
      <c r="AD44" s="2"/>
    </row>
    <row r="45" spans="1:31" s="3" customFormat="1" ht="22.5" customHeight="1">
      <c r="A45" s="24">
        <v>34</v>
      </c>
      <c r="B45" s="31" t="s">
        <v>621</v>
      </c>
      <c r="C45" s="18"/>
      <c r="D45" s="18"/>
      <c r="E45" s="18"/>
      <c r="F45" s="18">
        <f t="shared" si="10"/>
        <v>9</v>
      </c>
      <c r="G45" s="18">
        <v>9</v>
      </c>
      <c r="H45" s="18"/>
      <c r="I45" s="18"/>
      <c r="J45" s="18"/>
      <c r="K45" s="18"/>
      <c r="L45" s="18">
        <f t="shared" si="11"/>
        <v>6</v>
      </c>
      <c r="M45" s="18">
        <v>6</v>
      </c>
      <c r="N45" s="18"/>
      <c r="O45" s="18"/>
      <c r="P45" s="18"/>
      <c r="Q45" s="18"/>
      <c r="R45" s="18"/>
      <c r="S45" s="18"/>
      <c r="T45" s="18"/>
      <c r="U45" s="18"/>
      <c r="V45" s="18"/>
      <c r="W45" s="18">
        <f t="shared" si="12"/>
        <v>15</v>
      </c>
      <c r="X45" s="18">
        <v>15</v>
      </c>
      <c r="Y45" s="18"/>
      <c r="Z45" s="18">
        <f t="shared" si="5"/>
        <v>6</v>
      </c>
      <c r="AA45" s="18">
        <f t="shared" si="6"/>
        <v>6</v>
      </c>
      <c r="AB45" s="18">
        <f t="shared" si="7"/>
        <v>0</v>
      </c>
      <c r="AC45" s="18"/>
      <c r="AD45" s="2"/>
    </row>
    <row r="46" spans="1:31" s="3" customFormat="1" ht="22.5" customHeight="1">
      <c r="A46" s="24">
        <v>35</v>
      </c>
      <c r="B46" s="31" t="s">
        <v>622</v>
      </c>
      <c r="C46" s="18"/>
      <c r="D46" s="18"/>
      <c r="E46" s="18"/>
      <c r="F46" s="18">
        <f t="shared" si="10"/>
        <v>6</v>
      </c>
      <c r="G46" s="18">
        <v>6</v>
      </c>
      <c r="H46" s="18"/>
      <c r="I46" s="18"/>
      <c r="J46" s="18"/>
      <c r="K46" s="18"/>
      <c r="L46" s="48">
        <f>M46+N46</f>
        <v>6</v>
      </c>
      <c r="M46" s="18">
        <v>6</v>
      </c>
      <c r="N46" s="18"/>
      <c r="O46" s="48">
        <f>P46+Q46+R46+S46</f>
        <v>4</v>
      </c>
      <c r="P46" s="18">
        <v>2</v>
      </c>
      <c r="Q46" s="18"/>
      <c r="R46" s="18">
        <v>2</v>
      </c>
      <c r="S46" s="18"/>
      <c r="T46" s="18"/>
      <c r="U46" s="18"/>
      <c r="V46" s="18"/>
      <c r="W46" s="18">
        <f t="shared" si="12"/>
        <v>15</v>
      </c>
      <c r="X46" s="18">
        <v>15</v>
      </c>
      <c r="Y46" s="18"/>
      <c r="Z46" s="18">
        <f t="shared" si="5"/>
        <v>9</v>
      </c>
      <c r="AA46" s="18">
        <f t="shared" si="6"/>
        <v>9</v>
      </c>
      <c r="AB46" s="18">
        <f t="shared" si="7"/>
        <v>0</v>
      </c>
      <c r="AC46" s="18"/>
      <c r="AD46" s="2"/>
    </row>
    <row r="47" spans="1:31" s="3" customFormat="1" ht="22.5" customHeight="1">
      <c r="A47" s="24">
        <v>36</v>
      </c>
      <c r="B47" s="31" t="s">
        <v>623</v>
      </c>
      <c r="C47" s="18"/>
      <c r="D47" s="18"/>
      <c r="E47" s="18"/>
      <c r="F47" s="18">
        <f t="shared" si="10"/>
        <v>12</v>
      </c>
      <c r="G47" s="18">
        <f>8+4</f>
        <v>12</v>
      </c>
      <c r="H47" s="18"/>
      <c r="I47" s="18"/>
      <c r="J47" s="18"/>
      <c r="K47" s="18"/>
      <c r="L47" s="18">
        <v>8</v>
      </c>
      <c r="M47" s="18">
        <v>8</v>
      </c>
      <c r="N47" s="18"/>
      <c r="O47" s="18">
        <v>8</v>
      </c>
      <c r="P47" s="18">
        <v>2</v>
      </c>
      <c r="Q47" s="18">
        <v>5</v>
      </c>
      <c r="R47" s="18">
        <v>0</v>
      </c>
      <c r="S47" s="18">
        <v>1</v>
      </c>
      <c r="T47" s="18"/>
      <c r="U47" s="18"/>
      <c r="V47" s="18"/>
      <c r="W47" s="18">
        <f t="shared" si="12"/>
        <v>15</v>
      </c>
      <c r="X47" s="18">
        <v>15</v>
      </c>
      <c r="Y47" s="18"/>
      <c r="Z47" s="18">
        <f t="shared" si="5"/>
        <v>3</v>
      </c>
      <c r="AA47" s="18">
        <f t="shared" si="6"/>
        <v>3</v>
      </c>
      <c r="AB47" s="18">
        <f t="shared" si="7"/>
        <v>0</v>
      </c>
      <c r="AC47" s="18"/>
      <c r="AD47" s="2"/>
    </row>
    <row r="48" spans="1:31" s="3" customFormat="1" ht="22.5" customHeight="1">
      <c r="A48" s="24">
        <v>37</v>
      </c>
      <c r="B48" s="31" t="s">
        <v>624</v>
      </c>
      <c r="C48" s="18"/>
      <c r="D48" s="18"/>
      <c r="E48" s="18"/>
      <c r="F48" s="18">
        <f t="shared" si="10"/>
        <v>7</v>
      </c>
      <c r="G48" s="18">
        <v>7</v>
      </c>
      <c r="H48" s="18"/>
      <c r="I48" s="18"/>
      <c r="J48" s="18"/>
      <c r="K48" s="18"/>
      <c r="L48" s="18">
        <f t="shared" si="11"/>
        <v>7</v>
      </c>
      <c r="M48" s="18">
        <v>7</v>
      </c>
      <c r="N48" s="18"/>
      <c r="O48" s="18">
        <v>7</v>
      </c>
      <c r="P48" s="18">
        <v>2</v>
      </c>
      <c r="Q48" s="18">
        <v>4</v>
      </c>
      <c r="R48" s="18">
        <v>1</v>
      </c>
      <c r="S48" s="18"/>
      <c r="T48" s="18"/>
      <c r="U48" s="18"/>
      <c r="V48" s="18"/>
      <c r="W48" s="18">
        <f t="shared" si="12"/>
        <v>15</v>
      </c>
      <c r="X48" s="18">
        <v>15</v>
      </c>
      <c r="Y48" s="18"/>
      <c r="Z48" s="18">
        <f t="shared" ref="Z48:AA55" si="13">W48-F48</f>
        <v>8</v>
      </c>
      <c r="AA48" s="18">
        <f t="shared" si="13"/>
        <v>8</v>
      </c>
      <c r="AB48" s="18">
        <f t="shared" si="7"/>
        <v>0</v>
      </c>
      <c r="AC48" s="18"/>
      <c r="AD48" s="2"/>
    </row>
    <row r="49" spans="1:45" s="4" customFormat="1" ht="24.95" customHeight="1">
      <c r="A49" s="24">
        <v>38</v>
      </c>
      <c r="B49" s="32" t="s">
        <v>625</v>
      </c>
      <c r="C49" s="18"/>
      <c r="D49" s="18"/>
      <c r="E49" s="18"/>
      <c r="F49" s="18">
        <f t="shared" si="10"/>
        <v>73</v>
      </c>
      <c r="G49" s="26">
        <v>73</v>
      </c>
      <c r="H49" s="26"/>
      <c r="I49" s="26"/>
      <c r="J49" s="26"/>
      <c r="K49" s="26"/>
      <c r="L49" s="26">
        <v>33</v>
      </c>
      <c r="M49" s="26">
        <v>33</v>
      </c>
      <c r="N49" s="26"/>
      <c r="O49" s="50"/>
      <c r="P49" s="50"/>
      <c r="Q49" s="50"/>
      <c r="R49" s="50"/>
      <c r="S49" s="50"/>
      <c r="T49" s="18"/>
      <c r="U49" s="18"/>
      <c r="V49" s="18"/>
      <c r="W49" s="18">
        <f t="shared" si="12"/>
        <v>119</v>
      </c>
      <c r="X49" s="26">
        <v>119</v>
      </c>
      <c r="Y49" s="26"/>
      <c r="Z49" s="18">
        <f t="shared" si="13"/>
        <v>46</v>
      </c>
      <c r="AA49" s="18">
        <f t="shared" si="13"/>
        <v>46</v>
      </c>
      <c r="AB49" s="28">
        <f t="shared" si="7"/>
        <v>0</v>
      </c>
      <c r="AC49" s="18"/>
      <c r="AD49" s="2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s="4" customFormat="1" ht="24.95" customHeight="1">
      <c r="A50" s="24">
        <v>39</v>
      </c>
      <c r="B50" s="31" t="s">
        <v>626</v>
      </c>
      <c r="C50" s="18"/>
      <c r="D50" s="18"/>
      <c r="E50" s="18"/>
      <c r="F50" s="18">
        <v>79</v>
      </c>
      <c r="G50" s="18">
        <f>44+10+25</f>
        <v>79</v>
      </c>
      <c r="H50" s="26"/>
      <c r="I50" s="18"/>
      <c r="J50" s="18"/>
      <c r="K50" s="18"/>
      <c r="L50" s="18">
        <v>62</v>
      </c>
      <c r="M50" s="18">
        <v>62</v>
      </c>
      <c r="N50" s="18"/>
      <c r="O50" s="51"/>
      <c r="P50" s="52"/>
      <c r="Q50" s="52"/>
      <c r="R50" s="52"/>
      <c r="S50" s="52"/>
      <c r="T50" s="18"/>
      <c r="U50" s="18"/>
      <c r="V50" s="18"/>
      <c r="W50" s="18">
        <v>99</v>
      </c>
      <c r="X50" s="18">
        <f>79+20</f>
        <v>99</v>
      </c>
      <c r="Y50" s="26"/>
      <c r="Z50" s="18">
        <f t="shared" si="13"/>
        <v>20</v>
      </c>
      <c r="AA50" s="18">
        <f t="shared" si="13"/>
        <v>20</v>
      </c>
      <c r="AB50" s="28">
        <f t="shared" si="7"/>
        <v>0</v>
      </c>
      <c r="AC50" s="18"/>
      <c r="AD50" s="2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s="4" customFormat="1" ht="24.95" customHeight="1">
      <c r="A51" s="24">
        <v>40</v>
      </c>
      <c r="B51" s="34" t="s">
        <v>363</v>
      </c>
      <c r="C51" s="35"/>
      <c r="D51" s="35"/>
      <c r="E51" s="35"/>
      <c r="F51" s="35">
        <v>30</v>
      </c>
      <c r="G51" s="35">
        <v>30</v>
      </c>
      <c r="H51" s="36"/>
      <c r="I51" s="35"/>
      <c r="J51" s="35"/>
      <c r="K51" s="35"/>
      <c r="L51" s="35"/>
      <c r="M51" s="35"/>
      <c r="N51" s="35"/>
      <c r="O51" s="53"/>
      <c r="P51" s="54"/>
      <c r="Q51" s="54"/>
      <c r="R51" s="54"/>
      <c r="S51" s="54"/>
      <c r="T51" s="35"/>
      <c r="U51" s="35"/>
      <c r="V51" s="35"/>
      <c r="W51" s="35">
        <v>60</v>
      </c>
      <c r="X51" s="35">
        <v>60</v>
      </c>
      <c r="Y51" s="36"/>
      <c r="Z51" s="35">
        <f t="shared" si="13"/>
        <v>30</v>
      </c>
      <c r="AA51" s="35">
        <f t="shared" si="13"/>
        <v>30</v>
      </c>
      <c r="AB51" s="59">
        <f t="shared" si="7"/>
        <v>0</v>
      </c>
      <c r="AC51" s="35"/>
      <c r="AD51" s="2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s="4" customFormat="1" ht="24.95" customHeight="1">
      <c r="A52" s="24">
        <v>41</v>
      </c>
      <c r="B52" s="37" t="s">
        <v>627</v>
      </c>
      <c r="C52" s="35"/>
      <c r="D52" s="35"/>
      <c r="E52" s="35"/>
      <c r="F52" s="35">
        <v>25</v>
      </c>
      <c r="G52" s="35">
        <v>25</v>
      </c>
      <c r="H52" s="36"/>
      <c r="I52" s="35"/>
      <c r="J52" s="35"/>
      <c r="K52" s="35"/>
      <c r="L52" s="35"/>
      <c r="M52" s="35"/>
      <c r="N52" s="35"/>
      <c r="O52" s="53"/>
      <c r="P52" s="54"/>
      <c r="Q52" s="54"/>
      <c r="R52" s="54"/>
      <c r="S52" s="54"/>
      <c r="T52" s="35"/>
      <c r="U52" s="35"/>
      <c r="V52" s="35"/>
      <c r="W52" s="35">
        <v>31</v>
      </c>
      <c r="X52" s="35">
        <v>31</v>
      </c>
      <c r="Y52" s="36"/>
      <c r="Z52" s="35">
        <f t="shared" si="13"/>
        <v>6</v>
      </c>
      <c r="AA52" s="35">
        <f t="shared" si="13"/>
        <v>6</v>
      </c>
      <c r="AB52" s="59">
        <f t="shared" si="7"/>
        <v>0</v>
      </c>
      <c r="AC52" s="35"/>
      <c r="AD52" s="2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s="4" customFormat="1" ht="36" customHeight="1">
      <c r="A53" s="24">
        <v>42</v>
      </c>
      <c r="B53" s="38" t="s">
        <v>500</v>
      </c>
      <c r="C53" s="35"/>
      <c r="D53" s="35"/>
      <c r="E53" s="35"/>
      <c r="F53" s="35"/>
      <c r="G53" s="35"/>
      <c r="H53" s="36"/>
      <c r="I53" s="35"/>
      <c r="J53" s="35"/>
      <c r="K53" s="35"/>
      <c r="L53" s="35"/>
      <c r="M53" s="35"/>
      <c r="N53" s="35"/>
      <c r="O53" s="53"/>
      <c r="P53" s="54"/>
      <c r="Q53" s="54"/>
      <c r="R53" s="54"/>
      <c r="S53" s="54"/>
      <c r="T53" s="35"/>
      <c r="U53" s="35"/>
      <c r="V53" s="35"/>
      <c r="W53" s="35">
        <v>3</v>
      </c>
      <c r="X53" s="35">
        <v>3</v>
      </c>
      <c r="Y53" s="36"/>
      <c r="Z53" s="35">
        <f t="shared" si="13"/>
        <v>3</v>
      </c>
      <c r="AA53" s="35">
        <f t="shared" si="13"/>
        <v>3</v>
      </c>
      <c r="AB53" s="59">
        <f t="shared" si="7"/>
        <v>0</v>
      </c>
      <c r="AC53" s="35"/>
      <c r="AD53" s="2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s="4" customFormat="1" ht="36" customHeight="1">
      <c r="A54" s="24">
        <v>43</v>
      </c>
      <c r="B54" s="38" t="s">
        <v>502</v>
      </c>
      <c r="C54" s="35"/>
      <c r="D54" s="35"/>
      <c r="E54" s="35"/>
      <c r="F54" s="35">
        <f>SUM(G54:H54)</f>
        <v>6</v>
      </c>
      <c r="G54" s="35">
        <v>5</v>
      </c>
      <c r="H54" s="35">
        <v>1</v>
      </c>
      <c r="I54" s="35"/>
      <c r="J54" s="35"/>
      <c r="K54" s="35"/>
      <c r="L54" s="35"/>
      <c r="M54" s="35"/>
      <c r="N54" s="35"/>
      <c r="O54" s="53"/>
      <c r="P54" s="54"/>
      <c r="Q54" s="54"/>
      <c r="R54" s="54"/>
      <c r="S54" s="54"/>
      <c r="T54" s="35"/>
      <c r="U54" s="35"/>
      <c r="V54" s="35"/>
      <c r="W54" s="35">
        <v>18</v>
      </c>
      <c r="X54" s="35">
        <v>15</v>
      </c>
      <c r="Y54" s="36">
        <v>3</v>
      </c>
      <c r="Z54" s="35">
        <f t="shared" si="13"/>
        <v>12</v>
      </c>
      <c r="AA54" s="35">
        <f t="shared" si="13"/>
        <v>10</v>
      </c>
      <c r="AB54" s="59">
        <f t="shared" si="7"/>
        <v>2</v>
      </c>
      <c r="AC54" s="35"/>
      <c r="AD54" s="2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45" s="3" customFormat="1" ht="22.5" customHeight="1">
      <c r="A55" s="39" t="s">
        <v>383</v>
      </c>
      <c r="B55" s="40" t="s">
        <v>628</v>
      </c>
      <c r="C55" s="39"/>
      <c r="D55" s="39"/>
      <c r="E55" s="39"/>
      <c r="F55" s="41">
        <v>1344</v>
      </c>
      <c r="G55" s="41">
        <v>1334</v>
      </c>
      <c r="H55" s="41">
        <v>10</v>
      </c>
      <c r="I55" s="39"/>
      <c r="J55" s="39"/>
      <c r="K55" s="39"/>
      <c r="L55" s="39">
        <v>773</v>
      </c>
      <c r="M55" s="39">
        <v>763</v>
      </c>
      <c r="N55" s="39">
        <v>10</v>
      </c>
      <c r="O55" s="39"/>
      <c r="P55" s="39"/>
      <c r="Q55" s="39"/>
      <c r="R55" s="39"/>
      <c r="S55" s="39"/>
      <c r="T55" s="39"/>
      <c r="U55" s="39"/>
      <c r="V55" s="39"/>
      <c r="W55" s="56">
        <f>SUM(X55:Y55)</f>
        <v>1495</v>
      </c>
      <c r="X55" s="57">
        <v>1486</v>
      </c>
      <c r="Y55" s="57">
        <v>9</v>
      </c>
      <c r="Z55" s="16">
        <f t="shared" si="13"/>
        <v>151</v>
      </c>
      <c r="AA55" s="16">
        <f t="shared" si="13"/>
        <v>152</v>
      </c>
      <c r="AB55" s="60">
        <f t="shared" si="7"/>
        <v>-1</v>
      </c>
      <c r="AC55" s="61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7" spans="1:45" ht="15.75" customHeight="1">
      <c r="N57" s="450" t="s">
        <v>629</v>
      </c>
      <c r="O57" s="450"/>
      <c r="P57" s="450"/>
      <c r="Q57" s="450"/>
      <c r="R57" s="450"/>
      <c r="S57" s="450"/>
      <c r="T57" s="450"/>
      <c r="U57" s="450"/>
      <c r="V57" s="450"/>
      <c r="W57" s="450"/>
      <c r="X57" s="450"/>
      <c r="Y57" s="450"/>
      <c r="Z57" s="450"/>
      <c r="AA57" s="450"/>
      <c r="AB57"/>
    </row>
    <row r="59" spans="1:45">
      <c r="A59"/>
      <c r="B59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AC59"/>
    </row>
  </sheetData>
  <mergeCells count="19">
    <mergeCell ref="N57:AA57"/>
    <mergeCell ref="T7:V7"/>
    <mergeCell ref="W7:Y7"/>
    <mergeCell ref="Z7:AB7"/>
    <mergeCell ref="A6:A8"/>
    <mergeCell ref="B6:B8"/>
    <mergeCell ref="C7:E7"/>
    <mergeCell ref="F7:H7"/>
    <mergeCell ref="I7:K7"/>
    <mergeCell ref="L7:N7"/>
    <mergeCell ref="O7:S7"/>
    <mergeCell ref="A2:AC2"/>
    <mergeCell ref="A3:AC3"/>
    <mergeCell ref="A4:AC4"/>
    <mergeCell ref="C6:H6"/>
    <mergeCell ref="I6:S6"/>
    <mergeCell ref="T6:Y6"/>
    <mergeCell ref="Z6:AB6"/>
    <mergeCell ref="AC6:AC8"/>
  </mergeCells>
  <pageMargins left="0.5" right="0" top="0.5" bottom="0.5" header="0.3" footer="0.3"/>
  <pageSetup paperSize="9" scale="80" orientation="landscape" r:id="rId1"/>
  <headerFooter>
    <oddFooter>&amp;C&amp;"times New Roman"&amp;P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8" sqref="H18"/>
    </sheetView>
  </sheetViews>
  <sheetFormatPr defaultColWidth="9.140625" defaultRowHeight="15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PL 1</vt:lpstr>
      <vt:lpstr>PL2</vt:lpstr>
      <vt:lpstr>PL3</vt:lpstr>
      <vt:lpstr>PL8</vt:lpstr>
      <vt:lpstr>Sheet1</vt:lpstr>
      <vt:lpstr>'PL 1'!Print_Area</vt:lpstr>
      <vt:lpstr>'PL2'!Print_Area</vt:lpstr>
      <vt:lpstr>'PL3'!Print_Area</vt:lpstr>
      <vt:lpstr>'PL8'!Print_Area</vt:lpstr>
      <vt:lpstr>'PL 1'!Print_Titles</vt:lpstr>
      <vt:lpstr>'PL2'!Print_Titles</vt:lpstr>
      <vt:lpstr>'PL3'!Print_Titles</vt:lpstr>
      <vt:lpstr>'PL8'!Print_Titles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</dc:creator>
  <cp:lastModifiedBy>HAISON</cp:lastModifiedBy>
  <cp:lastPrinted>2022-12-14T10:27:56Z</cp:lastPrinted>
  <dcterms:created xsi:type="dcterms:W3CDTF">2016-10-19T02:18:00Z</dcterms:created>
  <dcterms:modified xsi:type="dcterms:W3CDTF">2022-12-14T10:46:57Z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E66C0221658A45CC837F11CDB973014D</vt:lpwstr>
  </property>
  <property fmtid="{D5CDD505-2E9C-101B-9397-08002B2CF9AE}" pid="3" name="KSOProductBuildVer">
    <vt:lpwstr>1033-11.2.0.11417</vt:lpwstr>
  </property>
</Properties>
</file>