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0" yWindow="0" windowWidth="19440" windowHeight="7650" tabRatio="889" firstSheet="1" activeTab="1"/>
  </bookViews>
  <sheets>
    <sheet name="Kangatang" sheetId="91" state="veryHidden" r:id="rId1"/>
    <sheet name="2.CMD.T" sheetId="42" r:id="rId2"/>
    <sheet name="2.1.TPHT" sheetId="45" r:id="rId3"/>
    <sheet name="2.2.TX HL" sheetId="79" r:id="rId4"/>
    <sheet name="2.3.TX KA" sheetId="82" r:id="rId5"/>
    <sheet name="2.4.CX" sheetId="83" r:id="rId6"/>
    <sheet name="2.5.H Sơn" sheetId="84" r:id="rId7"/>
    <sheet name="2.6.ĐT" sheetId="85" r:id="rId8"/>
    <sheet name="2.7.L Hà" sheetId="86" r:id="rId9"/>
    <sheet name="2.8.KA" sheetId="87" r:id="rId10"/>
    <sheet name="2.9.C Lộc" sheetId="93" r:id="rId11"/>
    <sheet name="2.10.NX" sheetId="92" r:id="rId12"/>
    <sheet name="2.11.HK" sheetId="94" r:id="rId13"/>
    <sheet name="2.12. VQ" sheetId="95" r:id="rId14"/>
    <sheet name="2.13. T Hà" sheetId="97" r:id="rId15"/>
    <sheet name="Sheet1" sheetId="96" r:id="rId16"/>
  </sheets>
  <definedNames>
    <definedName name="_xlnm._FilterDatabase" localSheetId="11" hidden="1">'2.10.NX'!#REF!</definedName>
    <definedName name="_xlnm._FilterDatabase" localSheetId="12" hidden="1">'2.11.HK'!#REF!</definedName>
    <definedName name="_xlnm._FilterDatabase" localSheetId="13" hidden="1">'2.12. VQ'!#REF!</definedName>
    <definedName name="_xlnm._FilterDatabase" localSheetId="14" hidden="1">'2.13. T Hà'!#REF!</definedName>
    <definedName name="_xlnm._FilterDatabase" localSheetId="3" hidden="1">'2.2.TX HL'!$A$27:$I$27</definedName>
    <definedName name="_xlnm._FilterDatabase" localSheetId="5" hidden="1">'2.4.CX'!#REF!</definedName>
    <definedName name="_xlnm._FilterDatabase" localSheetId="6" hidden="1">'2.5.H Sơn'!$A$37:$I$37</definedName>
    <definedName name="_xlnm._FilterDatabase" localSheetId="8" hidden="1">'2.7.L Hà'!$A$31:$I$31</definedName>
    <definedName name="_xlnm._FilterDatabase" localSheetId="9" hidden="1">'2.8.KA'!#REF!</definedName>
    <definedName name="_xlnm._FilterDatabase" localSheetId="10" hidden="1">'2.9.C Lộc'!#REF!</definedName>
    <definedName name="_xlnm.Print_Titles" localSheetId="2">'2.1.TPHT'!#REF!</definedName>
    <definedName name="_xlnm.Print_Titles" localSheetId="11">'2.10.NX'!#REF!</definedName>
    <definedName name="_xlnm.Print_Titles" localSheetId="12">'2.11.HK'!#REF!</definedName>
    <definedName name="_xlnm.Print_Titles" localSheetId="13">'2.12. VQ'!#REF!</definedName>
    <definedName name="_xlnm.Print_Titles" localSheetId="14">'2.13. T Hà'!#REF!</definedName>
    <definedName name="_xlnm.Print_Titles" localSheetId="3">'2.2.TX HL'!#REF!</definedName>
    <definedName name="_xlnm.Print_Titles" localSheetId="4">'2.3.TX KA'!#REF!</definedName>
    <definedName name="_xlnm.Print_Titles" localSheetId="5">'2.4.CX'!#REF!</definedName>
    <definedName name="_xlnm.Print_Titles" localSheetId="6">'2.5.H Sơn'!#REF!</definedName>
    <definedName name="_xlnm.Print_Titles" localSheetId="7">'2.6.ĐT'!#REF!</definedName>
    <definedName name="_xlnm.Print_Titles" localSheetId="8">'2.7.L Hà'!#REF!</definedName>
    <definedName name="_xlnm.Print_Titles" localSheetId="9">'2.8.KA'!#REF!</definedName>
    <definedName name="_xlnm.Print_Titles" localSheetId="10">'2.9.C Lộc'!#REF!</definedName>
    <definedName name="_xlnm.Print_Titles">#N/A</definedName>
  </definedNames>
  <calcPr calcId="144525"/>
</workbook>
</file>

<file path=xl/calcChain.xml><?xml version="1.0" encoding="utf-8"?>
<calcChain xmlns="http://schemas.openxmlformats.org/spreadsheetml/2006/main">
  <c r="D36" i="45" l="1"/>
  <c r="C36" i="45"/>
  <c r="A45" i="45"/>
  <c r="C42" i="45"/>
  <c r="D51" i="93"/>
  <c r="C51" i="93"/>
  <c r="A51" i="93"/>
  <c r="D19" i="93"/>
  <c r="C19" i="93"/>
  <c r="A49" i="93"/>
  <c r="A50" i="93"/>
  <c r="F47" i="93"/>
  <c r="E47" i="93"/>
  <c r="D47" i="93"/>
  <c r="C47" i="93"/>
  <c r="A22" i="82"/>
  <c r="C13" i="42"/>
  <c r="C21" i="82"/>
  <c r="C20" i="82"/>
  <c r="F20" i="82"/>
  <c r="D20" i="82"/>
  <c r="A2" i="45"/>
  <c r="A2" i="79"/>
  <c r="A2" i="82"/>
  <c r="A2" i="83"/>
  <c r="A2" i="84"/>
  <c r="A2" i="85"/>
  <c r="A2" i="86"/>
  <c r="A2" i="87"/>
  <c r="A2" i="93"/>
  <c r="A2" i="92"/>
  <c r="A2" i="94"/>
  <c r="A2" i="95"/>
  <c r="A2" i="97"/>
  <c r="C76" i="97"/>
  <c r="A76" i="97"/>
  <c r="F74" i="97"/>
  <c r="F76" i="97"/>
  <c r="E74" i="97"/>
  <c r="E76" i="97"/>
  <c r="F23" i="42"/>
  <c r="D74" i="97"/>
  <c r="D76" i="97"/>
  <c r="E23" i="42"/>
  <c r="C74" i="97"/>
  <c r="F71" i="97"/>
  <c r="E71" i="97"/>
  <c r="D71" i="97"/>
  <c r="C71" i="97"/>
  <c r="D62" i="97"/>
  <c r="C62" i="97"/>
  <c r="C49" i="97"/>
  <c r="F49" i="97"/>
  <c r="E49" i="97"/>
  <c r="D49" i="97"/>
  <c r="F45" i="97"/>
  <c r="E45" i="97"/>
  <c r="D45" i="97"/>
  <c r="C45" i="97"/>
  <c r="F43" i="97"/>
  <c r="E43" i="97"/>
  <c r="D43" i="97"/>
  <c r="C43" i="97"/>
  <c r="F36" i="97"/>
  <c r="E36" i="97"/>
  <c r="D36" i="97"/>
  <c r="C36" i="97"/>
  <c r="F34" i="97"/>
  <c r="E34" i="97"/>
  <c r="D34" i="97"/>
  <c r="C34" i="97"/>
  <c r="F32" i="97"/>
  <c r="E32" i="97"/>
  <c r="D32" i="97"/>
  <c r="C32" i="97"/>
  <c r="F28" i="97"/>
  <c r="E28" i="97"/>
  <c r="D28" i="97"/>
  <c r="C28" i="97"/>
  <c r="F25" i="97"/>
  <c r="E25" i="97"/>
  <c r="D25" i="97"/>
  <c r="C25" i="97"/>
  <c r="F19" i="97"/>
  <c r="E19" i="97"/>
  <c r="D19" i="97"/>
  <c r="C19" i="97"/>
  <c r="F17" i="97"/>
  <c r="E17" i="97"/>
  <c r="D17" i="97"/>
  <c r="C17" i="97"/>
  <c r="F14" i="97"/>
  <c r="E14" i="97"/>
  <c r="D14" i="97"/>
  <c r="C14" i="97"/>
  <c r="F11" i="97"/>
  <c r="E11" i="97"/>
  <c r="D11" i="97"/>
  <c r="C11" i="97"/>
  <c r="D22" i="79"/>
  <c r="A27" i="79"/>
  <c r="C24" i="79"/>
  <c r="C22" i="79"/>
  <c r="C27" i="79"/>
  <c r="C23" i="42"/>
  <c r="A6" i="97"/>
  <c r="A1" i="97"/>
  <c r="F71" i="83"/>
  <c r="E71" i="83"/>
  <c r="D69" i="83"/>
  <c r="C69" i="83"/>
  <c r="C71" i="83"/>
  <c r="D67" i="83"/>
  <c r="C67" i="83"/>
  <c r="A66" i="83"/>
  <c r="D64" i="83"/>
  <c r="C64" i="83"/>
  <c r="A31" i="83"/>
  <c r="A32" i="83"/>
  <c r="A33" i="83"/>
  <c r="A34" i="83"/>
  <c r="A35" i="83"/>
  <c r="A36" i="83"/>
  <c r="A37" i="83"/>
  <c r="A38" i="83"/>
  <c r="A39" i="83"/>
  <c r="A40" i="83"/>
  <c r="A41" i="83"/>
  <c r="A42" i="83"/>
  <c r="A43" i="83"/>
  <c r="A44" i="83"/>
  <c r="A45" i="83"/>
  <c r="A46" i="83"/>
  <c r="A47" i="83"/>
  <c r="A48" i="83"/>
  <c r="A49" i="83"/>
  <c r="A50" i="83"/>
  <c r="A51" i="83"/>
  <c r="A52" i="83"/>
  <c r="A53" i="83"/>
  <c r="A54" i="83"/>
  <c r="A55" i="83"/>
  <c r="A56" i="83"/>
  <c r="A57" i="83"/>
  <c r="A58" i="83"/>
  <c r="A59" i="83"/>
  <c r="A60" i="83"/>
  <c r="A61" i="83"/>
  <c r="A62" i="83"/>
  <c r="A63" i="83"/>
  <c r="D29" i="83"/>
  <c r="C29" i="83"/>
  <c r="A27" i="83"/>
  <c r="A28" i="83"/>
  <c r="D25" i="83"/>
  <c r="C25" i="83"/>
  <c r="A21" i="83"/>
  <c r="A22" i="83"/>
  <c r="A23" i="83"/>
  <c r="A24" i="83"/>
  <c r="D19" i="83"/>
  <c r="D71" i="83"/>
  <c r="E14" i="42"/>
  <c r="C19" i="83"/>
  <c r="D17" i="83"/>
  <c r="C17" i="83"/>
  <c r="D15" i="83"/>
  <c r="C15" i="83"/>
  <c r="D11" i="83"/>
  <c r="C11" i="83"/>
  <c r="A45" i="93"/>
  <c r="A46" i="93"/>
  <c r="D43" i="93"/>
  <c r="E19" i="42"/>
  <c r="C43" i="93"/>
  <c r="A27" i="93"/>
  <c r="A28" i="93"/>
  <c r="A29" i="93"/>
  <c r="A30" i="93"/>
  <c r="A31" i="93"/>
  <c r="A32" i="93"/>
  <c r="A33" i="93"/>
  <c r="A34" i="93"/>
  <c r="A35" i="93"/>
  <c r="A36" i="93"/>
  <c r="A37" i="93"/>
  <c r="A38" i="93"/>
  <c r="A39" i="93"/>
  <c r="A40" i="93"/>
  <c r="A41" i="93"/>
  <c r="A42" i="93"/>
  <c r="D25" i="93"/>
  <c r="C25" i="93"/>
  <c r="D23" i="93"/>
  <c r="C23" i="93"/>
  <c r="A21" i="93"/>
  <c r="F19" i="93"/>
  <c r="E19" i="93"/>
  <c r="C18" i="93"/>
  <c r="F17" i="93"/>
  <c r="E17" i="93"/>
  <c r="D17" i="93"/>
  <c r="C17" i="93"/>
  <c r="A15" i="93"/>
  <c r="A16" i="93"/>
  <c r="D13" i="93"/>
  <c r="C13" i="93"/>
  <c r="D11" i="93"/>
  <c r="C11" i="93"/>
  <c r="A31" i="86"/>
  <c r="C30" i="86"/>
  <c r="C29" i="86"/>
  <c r="C28" i="86"/>
  <c r="C27" i="86"/>
  <c r="C24" i="86"/>
  <c r="C26" i="86"/>
  <c r="C25" i="86"/>
  <c r="F24" i="86"/>
  <c r="E24" i="86"/>
  <c r="D24" i="86"/>
  <c r="C23" i="86"/>
  <c r="C22" i="86"/>
  <c r="C21" i="86"/>
  <c r="C20" i="86"/>
  <c r="C17" i="86"/>
  <c r="C19" i="86"/>
  <c r="C18" i="86"/>
  <c r="F17" i="86"/>
  <c r="F11" i="86"/>
  <c r="E17" i="86"/>
  <c r="D17" i="86"/>
  <c r="C16" i="86"/>
  <c r="C15" i="86"/>
  <c r="F15" i="86"/>
  <c r="E15" i="86"/>
  <c r="E11" i="86"/>
  <c r="D15" i="86"/>
  <c r="D11" i="86"/>
  <c r="C14" i="86"/>
  <c r="C12" i="86"/>
  <c r="C13" i="86"/>
  <c r="F12" i="86"/>
  <c r="E12" i="86"/>
  <c r="D12" i="86"/>
  <c r="C13" i="94"/>
  <c r="A23" i="94"/>
  <c r="C21" i="42"/>
  <c r="C19" i="94"/>
  <c r="C18" i="94"/>
  <c r="C17" i="94"/>
  <c r="C16" i="94"/>
  <c r="C15" i="94"/>
  <c r="C23" i="94"/>
  <c r="H21" i="94"/>
  <c r="F21" i="94"/>
  <c r="E21" i="94"/>
  <c r="D21" i="94"/>
  <c r="C21" i="94"/>
  <c r="H15" i="94"/>
  <c r="G15" i="94"/>
  <c r="F15" i="94"/>
  <c r="E15" i="94"/>
  <c r="D15" i="94"/>
  <c r="C14" i="94"/>
  <c r="C12" i="94"/>
  <c r="C11" i="94"/>
  <c r="F11" i="94"/>
  <c r="E11" i="94"/>
  <c r="D11" i="94"/>
  <c r="A43" i="85"/>
  <c r="C16" i="42"/>
  <c r="C42" i="85"/>
  <c r="F41" i="85"/>
  <c r="F43" i="85"/>
  <c r="E41" i="85"/>
  <c r="E43" i="85"/>
  <c r="F16" i="42"/>
  <c r="D41" i="85"/>
  <c r="C41" i="85"/>
  <c r="C40" i="85"/>
  <c r="C39" i="85"/>
  <c r="F38" i="85"/>
  <c r="E38" i="85"/>
  <c r="D38" i="85"/>
  <c r="D43" i="85"/>
  <c r="E16" i="42"/>
  <c r="D16" i="42"/>
  <c r="C38" i="85"/>
  <c r="C36" i="85"/>
  <c r="C35" i="85"/>
  <c r="C34" i="85"/>
  <c r="C33" i="85"/>
  <c r="C32" i="85"/>
  <c r="F22" i="85"/>
  <c r="E22" i="85"/>
  <c r="D22" i="85"/>
  <c r="C22" i="85"/>
  <c r="F19" i="85"/>
  <c r="E19" i="85"/>
  <c r="D19" i="85"/>
  <c r="C19" i="85"/>
  <c r="F17" i="85"/>
  <c r="E17" i="85"/>
  <c r="D17" i="85"/>
  <c r="C17" i="85"/>
  <c r="F13" i="85"/>
  <c r="E13" i="85"/>
  <c r="D13" i="85"/>
  <c r="C13" i="85"/>
  <c r="C12" i="85"/>
  <c r="F11" i="85"/>
  <c r="C11" i="85"/>
  <c r="E11" i="85"/>
  <c r="D11" i="85"/>
  <c r="A19" i="92"/>
  <c r="F17" i="92"/>
  <c r="E17" i="92"/>
  <c r="E19" i="92"/>
  <c r="F20" i="42"/>
  <c r="D17" i="92"/>
  <c r="D19" i="92"/>
  <c r="E20" i="42"/>
  <c r="C17" i="92"/>
  <c r="F15" i="92"/>
  <c r="E15" i="92"/>
  <c r="D15" i="92"/>
  <c r="C15" i="92"/>
  <c r="C19" i="92"/>
  <c r="C14" i="92"/>
  <c r="F13" i="92"/>
  <c r="E13" i="92"/>
  <c r="D13" i="92"/>
  <c r="C13" i="92"/>
  <c r="F11" i="92"/>
  <c r="E11" i="92"/>
  <c r="D11" i="92"/>
  <c r="C11" i="92"/>
  <c r="G27" i="79"/>
  <c r="C26" i="79"/>
  <c r="C25" i="79"/>
  <c r="D25" i="79"/>
  <c r="C23" i="79"/>
  <c r="C21" i="79"/>
  <c r="C20" i="79"/>
  <c r="C19" i="79"/>
  <c r="F18" i="79"/>
  <c r="E18" i="79"/>
  <c r="D18" i="79"/>
  <c r="C17" i="79"/>
  <c r="C16" i="79"/>
  <c r="F16" i="79"/>
  <c r="E16" i="79"/>
  <c r="D16" i="79"/>
  <c r="D11" i="79"/>
  <c r="C15" i="79"/>
  <c r="C14" i="79"/>
  <c r="C13" i="79"/>
  <c r="C12" i="79"/>
  <c r="F12" i="79"/>
  <c r="F11" i="79"/>
  <c r="F27" i="79"/>
  <c r="E12" i="79"/>
  <c r="E11" i="79"/>
  <c r="E27" i="79"/>
  <c r="F12" i="42"/>
  <c r="D12" i="79"/>
  <c r="D20" i="84"/>
  <c r="D35" i="84"/>
  <c r="D37" i="84"/>
  <c r="E15" i="42"/>
  <c r="D15" i="42"/>
  <c r="A37" i="84"/>
  <c r="C24" i="84"/>
  <c r="D17" i="84"/>
  <c r="C17" i="84"/>
  <c r="D14" i="84"/>
  <c r="D11" i="84"/>
  <c r="C13" i="84"/>
  <c r="A19" i="87"/>
  <c r="C18" i="87"/>
  <c r="C17" i="87"/>
  <c r="C16" i="87"/>
  <c r="C14" i="87"/>
  <c r="C15" i="87"/>
  <c r="F14" i="87"/>
  <c r="E14" i="87"/>
  <c r="D14" i="87"/>
  <c r="F12" i="87"/>
  <c r="F11" i="87"/>
  <c r="E12" i="87"/>
  <c r="D12" i="87"/>
  <c r="D11" i="87"/>
  <c r="D19" i="87"/>
  <c r="E18" i="42"/>
  <c r="D18" i="42"/>
  <c r="C12" i="87"/>
  <c r="C11" i="87"/>
  <c r="C19" i="87"/>
  <c r="E11" i="87"/>
  <c r="C44" i="45"/>
  <c r="D43" i="45"/>
  <c r="C43" i="45"/>
  <c r="C41" i="45"/>
  <c r="C40" i="45"/>
  <c r="C39" i="45"/>
  <c r="C38" i="45"/>
  <c r="C37" i="45"/>
  <c r="F36" i="45"/>
  <c r="E36" i="45"/>
  <c r="C35" i="45"/>
  <c r="C34" i="45"/>
  <c r="C33" i="45"/>
  <c r="C32" i="45"/>
  <c r="C31" i="45"/>
  <c r="C30" i="45"/>
  <c r="F29" i="45"/>
  <c r="F27" i="45"/>
  <c r="E29" i="45"/>
  <c r="E27" i="45"/>
  <c r="D29" i="45"/>
  <c r="C28" i="45"/>
  <c r="C27" i="45"/>
  <c r="D27" i="45"/>
  <c r="C26" i="45"/>
  <c r="C25" i="45"/>
  <c r="D25" i="45"/>
  <c r="C24" i="45"/>
  <c r="F23" i="45"/>
  <c r="F12" i="45"/>
  <c r="F11" i="45"/>
  <c r="E23" i="45"/>
  <c r="D23" i="45"/>
  <c r="C23" i="45"/>
  <c r="C22" i="45"/>
  <c r="C21" i="45"/>
  <c r="F21" i="45"/>
  <c r="E21" i="45"/>
  <c r="D21" i="45"/>
  <c r="C20" i="45"/>
  <c r="C19" i="45"/>
  <c r="D19" i="45"/>
  <c r="C18" i="45"/>
  <c r="F17" i="45"/>
  <c r="E17" i="45"/>
  <c r="D17" i="45"/>
  <c r="C17" i="45"/>
  <c r="C16" i="45"/>
  <c r="C15" i="45"/>
  <c r="C14" i="45"/>
  <c r="C13" i="45"/>
  <c r="C12" i="45"/>
  <c r="D12" i="45"/>
  <c r="D11" i="45"/>
  <c r="C21" i="95"/>
  <c r="A21" i="95"/>
  <c r="F17" i="82"/>
  <c r="E17" i="82"/>
  <c r="E22" i="82"/>
  <c r="F13" i="42"/>
  <c r="F10" i="42"/>
  <c r="D17" i="82"/>
  <c r="D22" i="82"/>
  <c r="E13" i="42"/>
  <c r="C17" i="82"/>
  <c r="C16" i="82"/>
  <c r="C14" i="82"/>
  <c r="E14" i="82"/>
  <c r="D14" i="82"/>
  <c r="F11" i="82"/>
  <c r="E11" i="82"/>
  <c r="D11" i="82"/>
  <c r="C11" i="82"/>
  <c r="C22" i="42"/>
  <c r="F22" i="42"/>
  <c r="C10" i="93"/>
  <c r="F10" i="93"/>
  <c r="D10" i="93"/>
  <c r="F14" i="42"/>
  <c r="F37" i="84"/>
  <c r="E37" i="84"/>
  <c r="F15" i="42"/>
  <c r="C36" i="84"/>
  <c r="C35" i="84"/>
  <c r="C34" i="84"/>
  <c r="C33" i="84"/>
  <c r="C32" i="84"/>
  <c r="C31" i="84"/>
  <c r="C30" i="84"/>
  <c r="C29" i="84"/>
  <c r="C28" i="84"/>
  <c r="C27" i="84"/>
  <c r="C26" i="84"/>
  <c r="C25" i="84"/>
  <c r="C23" i="84"/>
  <c r="C22" i="84"/>
  <c r="C20" i="84"/>
  <c r="C16" i="84"/>
  <c r="C15" i="84"/>
  <c r="C14" i="84"/>
  <c r="C12" i="84"/>
  <c r="F19" i="95"/>
  <c r="E19" i="95"/>
  <c r="D19" i="95"/>
  <c r="D21" i="95"/>
  <c r="E22" i="42"/>
  <c r="C19" i="95"/>
  <c r="F17" i="95"/>
  <c r="E17" i="95"/>
  <c r="D17" i="95"/>
  <c r="C17" i="95"/>
  <c r="F15" i="95"/>
  <c r="E15" i="95"/>
  <c r="D15" i="95"/>
  <c r="C15" i="95"/>
  <c r="F11" i="95"/>
  <c r="E11" i="95"/>
  <c r="D11" i="95"/>
  <c r="C11" i="95"/>
  <c r="A6" i="95"/>
  <c r="A1" i="95"/>
  <c r="C18" i="42"/>
  <c r="C11" i="42"/>
  <c r="C20" i="42"/>
  <c r="F21" i="42"/>
  <c r="A6" i="94"/>
  <c r="A1" i="94"/>
  <c r="A6" i="93"/>
  <c r="A1" i="93"/>
  <c r="A6" i="92"/>
  <c r="A1" i="92"/>
  <c r="C17" i="42"/>
  <c r="C15" i="42"/>
  <c r="C12" i="42"/>
  <c r="G10" i="42"/>
  <c r="A1" i="85"/>
  <c r="A1" i="86"/>
  <c r="A1" i="87"/>
  <c r="A1" i="84"/>
  <c r="A1" i="83"/>
  <c r="A1" i="82"/>
  <c r="A1" i="79"/>
  <c r="A1" i="45"/>
  <c r="A6" i="87"/>
  <c r="A6" i="86"/>
  <c r="A6" i="85"/>
  <c r="A6" i="84"/>
  <c r="A6" i="83"/>
  <c r="A6" i="82"/>
  <c r="A6" i="79"/>
  <c r="A6" i="45"/>
  <c r="E10" i="93"/>
  <c r="C29" i="45"/>
  <c r="E12" i="45"/>
  <c r="E11" i="45"/>
  <c r="E45" i="45"/>
  <c r="C11" i="84"/>
  <c r="D23" i="94"/>
  <c r="E21" i="42"/>
  <c r="D21" i="42"/>
  <c r="D22" i="42"/>
  <c r="D14" i="42"/>
  <c r="C18" i="79"/>
  <c r="C11" i="79"/>
  <c r="D27" i="79"/>
  <c r="E12" i="42"/>
  <c r="D12" i="42"/>
  <c r="C37" i="84"/>
  <c r="D20" i="42"/>
  <c r="D31" i="86"/>
  <c r="E17" i="42"/>
  <c r="D17" i="42"/>
  <c r="F45" i="45"/>
  <c r="D45" i="45"/>
  <c r="E11" i="42"/>
  <c r="C31" i="86"/>
  <c r="A71" i="83"/>
  <c r="C14" i="42"/>
  <c r="C11" i="45"/>
  <c r="C45" i="45"/>
  <c r="C43" i="85"/>
  <c r="C11" i="86"/>
  <c r="D11" i="42"/>
  <c r="D10" i="42"/>
  <c r="D23" i="42"/>
  <c r="C22" i="82"/>
  <c r="D13" i="42"/>
  <c r="D19" i="42"/>
  <c r="E10" i="42"/>
  <c r="C19" i="42"/>
  <c r="C10" i="42"/>
</calcChain>
</file>

<file path=xl/comments1.xml><?xml version="1.0" encoding="utf-8"?>
<comments xmlns="http://schemas.openxmlformats.org/spreadsheetml/2006/main">
  <authors>
    <author>Windows User</author>
  </authors>
  <commentList>
    <comment ref="B18" authorId="0">
      <text>
        <r>
          <rPr>
            <b/>
            <sz val="9"/>
            <color indexed="81"/>
            <rFont val="Tahoma"/>
            <family val="2"/>
          </rPr>
          <t>Windows User:</t>
        </r>
        <r>
          <rPr>
            <sz val="9"/>
            <color indexed="81"/>
            <rFont val="Tahoma"/>
            <family val="2"/>
          </rPr>
          <t xml:space="preserve">
ở </t>
        </r>
      </text>
    </comment>
  </commentList>
</comments>
</file>

<file path=xl/sharedStrings.xml><?xml version="1.0" encoding="utf-8"?>
<sst xmlns="http://schemas.openxmlformats.org/spreadsheetml/2006/main" count="1220" uniqueCount="800">
  <si>
    <t>Tổng cộng</t>
  </si>
  <si>
    <t>Thị xã Hồng Lĩnh</t>
  </si>
  <si>
    <t>Thành phố Hà Tĩnh</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</si>
  <si>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</si>
  <si>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</si>
  <si>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</si>
  <si>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</si>
  <si>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</si>
  <si>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</si>
  <si>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</si>
  <si>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</si>
  <si>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</si>
  <si>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</si>
  <si>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I</t>
  </si>
  <si>
    <t>Đất ở nông thôn</t>
  </si>
  <si>
    <t>II</t>
  </si>
  <si>
    <t>III</t>
  </si>
  <si>
    <t>IV</t>
  </si>
  <si>
    <t>V</t>
  </si>
  <si>
    <t>Đất công trình năng lượng</t>
  </si>
  <si>
    <t>Đất xây dựng trụ sở cơ quan</t>
  </si>
  <si>
    <t>Ghi 
chú</t>
  </si>
  <si>
    <t xml:space="preserve">
Căn cứ
 pháp lý
</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</si>
  <si>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</si>
  <si>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</si>
  <si>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</si>
  <si>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</si>
  <si>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</si>
  <si>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</si>
  <si>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</si>
  <si>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</si>
  <si>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</si>
  <si>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</si>
  <si>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</si>
  <si>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</si>
  <si>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 xml:space="preserve">Địa điểm             </t>
  </si>
  <si>
    <t>(3)=(4)+(5)+(6)</t>
  </si>
  <si>
    <t>Tên huyện, 
thị xã, thành phố</t>
  </si>
  <si>
    <t>Huyện Cẩm Xuyên</t>
  </si>
  <si>
    <t>Huyện Hương Sơn</t>
  </si>
  <si>
    <t>Huyện Đức Thọ</t>
  </si>
  <si>
    <t>Huyện Can Lộc</t>
  </si>
  <si>
    <t>Huyện Kỳ Anh</t>
  </si>
  <si>
    <t>Xã Kỳ Đồng</t>
  </si>
  <si>
    <t>Đất giao thông</t>
  </si>
  <si>
    <t>Thị trấn Đức Thọ</t>
  </si>
  <si>
    <t>Đất an ninh</t>
  </si>
  <si>
    <t>Đất khu vui chơi, giải trí công cộng</t>
  </si>
  <si>
    <t>Đất thủy lợi</t>
  </si>
  <si>
    <t>Dự án hệ thống tiêu úng các xã trọng điểm sản xuất nông nghiệp các huyện Đức Thọ, Can Lộc, Thị xã Hồng Lĩnh (Kênh 19.5)</t>
  </si>
  <si>
    <t>Huyện Lộc Hà</t>
  </si>
  <si>
    <t>Xã Bình An</t>
  </si>
  <si>
    <t>Đất sinh hoạt cộng đồng</t>
  </si>
  <si>
    <t>Xã Thạch Hạ</t>
  </si>
  <si>
    <t>Phường Thạch Quý</t>
  </si>
  <si>
    <t>Xã Thạch Hưng</t>
  </si>
  <si>
    <t>Huyện Nghi Xuân</t>
  </si>
  <si>
    <t>Huyện Hương Khê</t>
  </si>
  <si>
    <t>Xây dựng 2 xuất tuyến 22kV sau trạm biến áp 110kV Kỳ Anh 2, tỉnh Hà Tĩnh</t>
  </si>
  <si>
    <t>Phụ lục 2.9.</t>
  </si>
  <si>
    <t>Phụ lục 2.10.</t>
  </si>
  <si>
    <t>Phụ lục 2.11.</t>
  </si>
  <si>
    <t>Đất ở tại nông thôn</t>
  </si>
  <si>
    <t>Tổng: 06 hạng mục</t>
  </si>
  <si>
    <t>PHỤ LỤC 2.1. DANH MỤC CÔNG TRÌNH, DỰ ÁN CHUYỂN MỤC ĐÍCH SỬ DỤNG ĐẤT TRỒNG LÚA</t>
  </si>
  <si>
    <t xml:space="preserve">PHỤ LỤC 2.4. DANH MỤC CÔNG TRÌNH, DỰ ÁN CHUYỂN MỤC ĐÍCH SỬ DỤNG ĐẤT TRỒNG LÚA </t>
  </si>
  <si>
    <t xml:space="preserve">PHỤ LỤC 2.5. DANH MỤC CÔNG TRÌNH, DỰ ÁN CHUYỂN MỤC ĐÍCH SỬ DỤNG ĐẤT TRỒNG LÚA </t>
  </si>
  <si>
    <t>PHỤ LỤC 2.7. DANH MỤC CÔNG TRÌNH, DỰ ÁN CHUYỂN MỤC ĐÍCH SỬ DỤNG ĐẤT TRỒNG LÚA</t>
  </si>
  <si>
    <t>PHỤ LỤC 2.8. DANH MỤC CÔNG TRÌNH, DỰ ÁN CHUYỂN MỤC ĐÍCH SỬ DỤNG ĐẤT TRỒNG LÚA</t>
  </si>
  <si>
    <t>PHỤ LỤC 2.9. DANH MỤC CÔNG TRÌNH, DỰ ÁN CHUYỂN MỤC ĐÍCH SỬ DỤNG ĐẤT TRỒNG LÚA</t>
  </si>
  <si>
    <t xml:space="preserve">PHỤ LỤC 2.11. DANH MỤC CÔNG TRÌNH, DỰ ÁN CHUYỂN MỤC ĐÍCH SỬ DỤNG ĐẤT TRỒNG LÚA </t>
  </si>
  <si>
    <t xml:space="preserve"> TỪ NĂM 2024 THÀNH PHỐ HÀ TĨNH</t>
  </si>
  <si>
    <t>TỪ NĂM 2024 THỊ XÃ HỒNG LĨNH</t>
  </si>
  <si>
    <t>TỪ NĂM 2024 THỊ XÃ KỲ ANH</t>
  </si>
  <si>
    <t>TỪ NĂM 2024 HUYỆN CẨM XUYÊN</t>
  </si>
  <si>
    <t>TỪ NĂM 2024 HUYỆN HƯƠNG SƠN</t>
  </si>
  <si>
    <t>TỪ NĂM 2024 HUYỆN ĐỨC THỌ</t>
  </si>
  <si>
    <t>TỪ NĂM 2024 HUYỆN LỘC HÀ</t>
  </si>
  <si>
    <t>TỪ NĂM 2024 HUYỆN KỲ ANH</t>
  </si>
  <si>
    <t>TỪ NĂM 2024 HUYỆN CAN LỘC</t>
  </si>
  <si>
    <t>TỪ NĂM 2024 HUYỆN NGHI XUÂN</t>
  </si>
  <si>
    <t>TỪ NĂM 2024 HUYỆN HƯƠNG KHÊ</t>
  </si>
  <si>
    <t>PHỤ LỤC 2. TỔNG HỢP DANH MỤC CÔNG TRÌNH, DỰ ÁN CHUYỂN MỤC ĐÍCH SỬ DỤNG ĐẤT TRỒNG LÚA, ĐẤT RỪNG PHÒNG HỘ TỪ NĂM 2024 TỈNH HÀ TĨNH</t>
  </si>
  <si>
    <t>TỪ NĂM 2024 HUYỆN VŨ QUANG</t>
  </si>
  <si>
    <t>Quy hoạch 07 cầu trên địa bàn huyện Vũ Quang</t>
  </si>
  <si>
    <t>Xã Đức Bồng, Quang Thọ, Đức Giang, Ân Phú</t>
  </si>
  <si>
    <t>Cải tại khu gian Hòa Duyệt - Thanh Luyện thuộc tuyến đường sắt Hà Nội - thành phố Hồ Chí Minh</t>
  </si>
  <si>
    <t>Xã Đức Liên, Quang Thọ</t>
  </si>
  <si>
    <t>Nâng cấp tuyến đường tránh lũ Đức Lĩnh - Ân Giang - Đức Giang</t>
  </si>
  <si>
    <t>Xã Đức Lĩnh, Đức Giang</t>
  </si>
  <si>
    <t>Đất thuỷ lợi</t>
  </si>
  <si>
    <t>Kênh tưới tiêu</t>
  </si>
  <si>
    <t>Xã Đức Lĩnh</t>
  </si>
  <si>
    <t>Đất năng lượng</t>
  </si>
  <si>
    <t>Di dời nhà văn hoá thôn 7</t>
  </si>
  <si>
    <t>Xã Đức Bồng</t>
  </si>
  <si>
    <t>VI</t>
  </si>
  <si>
    <t>Quy hoạch trụ sở Kho bạc huyện</t>
  </si>
  <si>
    <t>Thị trấn Vũ Quang</t>
  </si>
  <si>
    <t>Đất phát triển hạ tầng</t>
  </si>
  <si>
    <t>1.1</t>
  </si>
  <si>
    <t>Xã Thạch Trung</t>
  </si>
  <si>
    <t>Đường Lê Duẩn (đoạn từ đường Nguyễn Hoành Từ đến đường Đội Cung)</t>
  </si>
  <si>
    <t>Phường Đại Nài</t>
  </si>
  <si>
    <t xml:space="preserve">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t>
  </si>
  <si>
    <t>Đường giao thông nối từ đường Trần Phú đến đường quy hoạch Tổ dân phố Hợp Tiến, phường Thạch Linh</t>
  </si>
  <si>
    <t>Phường Thạch Linh</t>
  </si>
  <si>
    <t>Xây dựng đường giao thông từ dường Đồng Môn ra vùng Ghè</t>
  </si>
  <si>
    <t>Xã Đồng Môn</t>
  </si>
  <si>
    <t>I.2</t>
  </si>
  <si>
    <t>Mương thoát nước từ thôn Thượng, thôn Đồng Đoài ra đập Nhật, xã Thạch Hạ</t>
  </si>
  <si>
    <t>VB 2237/UBND-TCKH ngày 06/9/2023 của UBND thành phố Hà Tĩnh về việc chủ trương đầu tư Mương tiêu nước từ thôn Thượng, thôn Đông Đoài ra Đập Nhật, xã Thạch Hạ</t>
  </si>
  <si>
    <t>I.3</t>
  </si>
  <si>
    <t>Xây dựng, cải tạo đường dây trung áp, hạ áp và TBA để chống quá tải, giảm tổn thật điện năng, giảm bán kính cấp điện khu vực thành phố Hà Tĩnh năm 2024</t>
  </si>
  <si>
    <t>Phường Nguyễn Du, xã Thạch Bình, Thạch Hạ và xã Thạch Trung</t>
  </si>
  <si>
    <t>Quyết định số 1300/QĐ-EVNN PC ngày 15/6/2023 của Tổng Công ty Điện lực Miền Bắc</t>
  </si>
  <si>
    <t>I.4</t>
  </si>
  <si>
    <t>Đất xây dựng cơ sở thể dục thể thao</t>
  </si>
  <si>
    <t>Sân thể thao, khu vui chơi thôn Bình Yên</t>
  </si>
  <si>
    <t>Xã Thạch Bình</t>
  </si>
  <si>
    <t>I.5</t>
  </si>
  <si>
    <t>Đất xây dựng cơ sở y tế</t>
  </si>
  <si>
    <t>Xây mới Trạm Y tế xã Đồng Môn</t>
  </si>
  <si>
    <t>I.6</t>
  </si>
  <si>
    <t>Đất làm nghĩa trang, nhà tang lễ, nhà hỏa táng</t>
  </si>
  <si>
    <t>Mở rộng nghĩa trang xã Đông Môn</t>
  </si>
  <si>
    <t>Di dời mồ mả phục vụ GPMB dự án Đường vành đai phía Đông Thành Phố Hà Tĩnh</t>
  </si>
  <si>
    <t>Xây dựng nhà văn hóa tổ dân phố Tiền Phong, phường Thạch Quý</t>
  </si>
  <si>
    <t>Khu dân cư xen dắm thôn Đoài Thịnh, xã Thạch Trung</t>
  </si>
  <si>
    <t>Hạ tầng khu dân cư Đồi Mốt (giai đoạn 2), xã Thạch Trung - phường Thạch Linh</t>
  </si>
  <si>
    <t>Xã Thạch Trung, Phường Thạch Linh</t>
  </si>
  <si>
    <t>Hạ tầng khu dân cư Đồng Bường, xã Thạch Hưng (giai đoạn 2)</t>
  </si>
  <si>
    <t>Hạ tầng dân cư Trung Tiến, xã Đồng Môn (giai đoạn 2)</t>
  </si>
  <si>
    <t>Đất ở tại đô thị</t>
  </si>
  <si>
    <t>Hạ tầng khu dân cư khối phố 8, Ngõ 63 đường Lê Duy Điếm (giai đoạn 1), phường Đại Nài</t>
  </si>
  <si>
    <t>Hạ tầng khu dân cư tổ dân phố 2, phường Đại Nài</t>
  </si>
  <si>
    <t>Hạ tầng khu dân cư khối phố Trung Đình, phường Thạch Quý</t>
  </si>
  <si>
    <t>Đất thương mại dịch vụ</t>
  </si>
  <si>
    <t>Dự án Tổ hợp văn phòng làm việc và thương mại dịch vụ MIPEC Hà Tĩnh của Công ty Cổ phần Hóa dầu Quân đội</t>
  </si>
  <si>
    <t>Quyết định số 31/QĐ-UBND ngày 03/8/2023 của UBND tỉnh về việc Quyết định chấp thuận chủ trương đầu tư đồng thời chấp thuận Nhà đầu tư Dự án Tổ hợp văn phòng làm việc và thương mại dịch vụ MIPEC Hà Tĩnh của Công ty Cổ phần Hóa dầu Quân đội</t>
  </si>
  <si>
    <t>Đất cụm công nghiệp</t>
  </si>
  <si>
    <t>Phường Đậu Liêu</t>
  </si>
  <si>
    <t>Đường quy hoạch từ trạm y tế đến cầu Bãi Tràn phường Trung Lương</t>
  </si>
  <si>
    <t>Phường Trung Lương</t>
  </si>
  <si>
    <t>Quyết định số 1696/QĐ-UBND thị xã Hồng Lĩnh ngày 03/8/2023 về việc phê duyệt chủ trương đầu tư dự án: Đường quy hoạch từ trạm y tế đến cầu Bãi Tràn phường Trung Lương</t>
  </si>
  <si>
    <t>Xây dựng tuyến đường nối từ đường Quốc lộ 1 đến nhà văn hóa tổ dân phố 1, phường Đậu Liêu</t>
  </si>
  <si>
    <t xml:space="preserve">Quyết định số 1065/QĐ-UBND thị xã Hồng Lĩnh ngày 16/5/2023 về việc phê duyệt chủ trương đầu tư dự án Xây dựng tuyến đường nối từ đường Quốc lộ 1 đến nhà văn hóa tổ dân phố 1, phường Đậu Liêu </t>
  </si>
  <si>
    <t>- Nghị quyết số 16/NQ-HĐND ngày 17/7/2021 của HĐND tỉnh về việc Quyết định chủ trương đầu tư, điều chỉnh chủ trương đầu tư một số dự án đầu tư công trên địa bàn tỉnh.
- Quyết định số 732/QĐ-UBND ngày 31/3/2023 về việc điều chỉnh quy mô diện tích và loại đất sử dụng mốt số công trình, dự án trong Quy hoạch sử dụng đất thời kỳ 2021 - 2030 thị xã Hồng Lĩnh</t>
  </si>
  <si>
    <t>Xây dựng 02 lộ xuất tuyến 35kV 375&amp;377 diện tích sau TBA 110Kv Hồng Lĩnh</t>
  </si>
  <si>
    <t>Xã Thuận Lộc, phường Đậu Liêu, Nam Hồng</t>
  </si>
  <si>
    <t>VB số 1544/PCHT-ĐT ngày 02/6/2023 của Công ty điện lực Hà Tĩnh về việc đăng ký danh mục công trình, dự án cần thu hồi đất, chuyển mục đích sử dụng đất và kế hoạch sử dụng đất năm 2023</t>
  </si>
  <si>
    <t>Xây dựng 02 lộ xuất tuyến 22kV 471E18.12&amp;473E1</t>
  </si>
  <si>
    <t>Xã Thuận Lộc, phường Đậu Liêu</t>
  </si>
  <si>
    <t>VB số 1504/PCHT-ĐT ngày 31/5/2023 của Công ty điện lực Hà Tĩnh về việc đăng ký danh mục công trình, dự án cần thu hồi đất, chuyển mục đích sử dụng đất và kế hoạch sử dụng đất năm 2023</t>
  </si>
  <si>
    <t>Đường dây 110KV từ TBA 500KV Hà Tĩnh-TBA 110KV Thạch Linh - Hồng Lĩnh</t>
  </si>
  <si>
    <t>VB số 1544/PCHT-ĐT ngày 02/6/2023 của Công ty điện lực Hà Tĩnh về việc đăng ký danh mục công trình, dự án cần thu hồi đất, chuyển mục đích sử dụng đất vào kế hoạch sử dụng đất năm 2023</t>
  </si>
  <si>
    <t>Nhà văn hóa tổ dân phố Tuần Cầu, phường Trung Lương</t>
  </si>
  <si>
    <t>TDP Tuần Cầu, phường Trung Lương</t>
  </si>
  <si>
    <t>Quyết định số 1748/QĐ-UBND thị xã Hồng Lĩnh ngày 10/8/2023 về việc phê duyệt chủ trương đầu tư dự án: Nhà văn hóa tổ dân phố Tuần Cầu, phường Trung Lương</t>
  </si>
  <si>
    <t>Hạ tầng kỹ thuật công viên trung tâm thị xã Hồng Lĩnh (giai đoạn I)</t>
  </si>
  <si>
    <t>NQ số 27/NQ-HĐND ngày 15/4/2022 của HĐND thị xã Hồng Lĩnh</t>
  </si>
  <si>
    <r>
      <rPr>
        <b/>
        <sz val="10"/>
        <rFont val="Times New Roman"/>
        <family val="1"/>
      </rPr>
      <t>STT</t>
    </r>
  </si>
  <si>
    <r>
      <rPr>
        <b/>
        <sz val="10"/>
        <rFont val="Times New Roman"/>
        <family val="1"/>
      </rPr>
      <t>Tên công trình, dự án</t>
    </r>
  </si>
  <si>
    <r>
      <rPr>
        <b/>
        <sz val="10"/>
        <rFont val="Times New Roman"/>
        <family val="1"/>
      </rPr>
      <t>Tổng diện tích xin chuyển mục đích SDĐ (ha)</t>
    </r>
  </si>
  <si>
    <r>
      <rPr>
        <b/>
        <sz val="10"/>
        <rFont val="Times New Roman"/>
        <family val="1"/>
      </rPr>
      <t>Sử dụng từ các loại đất (ha)</t>
    </r>
  </si>
  <si>
    <r>
      <rPr>
        <b/>
        <sz val="10"/>
        <rFont val="Times New Roman"/>
        <family val="1"/>
      </rPr>
      <t>Địa điểm</t>
    </r>
  </si>
  <si>
    <t>Căn cứ pháp lý</t>
  </si>
  <si>
    <r>
      <rPr>
        <b/>
        <sz val="10"/>
        <rFont val="Times New Roman"/>
        <family val="1"/>
      </rPr>
      <t>Ghi chú</t>
    </r>
  </si>
  <si>
    <r>
      <rPr>
        <b/>
        <sz val="10"/>
        <rFont val="Times New Roman"/>
        <family val="1"/>
      </rPr>
      <t>LUA</t>
    </r>
  </si>
  <si>
    <r>
      <rPr>
        <b/>
        <sz val="10"/>
        <rFont val="Times New Roman"/>
        <family val="1"/>
      </rPr>
      <t>RPH</t>
    </r>
  </si>
  <si>
    <r>
      <rPr>
        <b/>
        <sz val="10"/>
        <rFont val="Times New Roman"/>
        <family val="1"/>
      </rPr>
      <t>RDD</t>
    </r>
  </si>
  <si>
    <t>(1)</t>
  </si>
  <si>
    <t>(2)</t>
  </si>
  <si>
    <t>(4)</t>
  </si>
  <si>
    <t>(5)</t>
  </si>
  <si>
    <t>(6)</t>
  </si>
  <si>
    <t>(7)</t>
  </si>
  <si>
    <t>(8)</t>
  </si>
  <si>
    <t>(9)</t>
  </si>
  <si>
    <t>Xã Sơn Bình</t>
  </si>
  <si>
    <t>Nâng cấp, mở rộng đường giao thông nông thôn, đường nội đồng, xã Sơn Long</t>
  </si>
  <si>
    <t>Xã Sơn Long</t>
  </si>
  <si>
    <t xml:space="preserve">NQ số 33/NQ-HĐND ngày 29/6/2023 của HĐND xã Sơn Long "Quyết định phê duyệt chủ trương đầu tư xây dựng một số dự án đầu tư công trên địa bàn xã Sơn Long" </t>
  </si>
  <si>
    <t>Xây dựng, cải tạo đường dây trung áp, hạ áp và TBA để chống quá tải, giảm tổn thất điện năng, giảm bán kính cấp điện khu vực huyện Hương Sơn, tỉnh Hà Tĩnh năm 2024</t>
  </si>
  <si>
    <t>Xã Sơn Giang; 
Sơn Trung; An Hòa Thịnh</t>
  </si>
  <si>
    <t xml:space="preserve">Nâng cao độ tin cậy cung cấp điện
của lưới điện trung áp các huyện Hương Khê, huyện Vũ Quang, huyện Hương Sơn và thành phố Hà Tĩnh -tỉnh Hà Tĩnh năm 2024 theo phương pháp đa chia -đa nối (MDMC)
</t>
  </si>
  <si>
    <t>Xã Sơn 
Lễ; Sơn 
Tiến</t>
  </si>
  <si>
    <t>Đất xây dựng cơ sở giáo dục và đào tạo</t>
  </si>
  <si>
    <t>Mở rộng trường Tiểu học xã Sơn Lâm (điểm chính)</t>
  </si>
  <si>
    <t xml:space="preserve">Xã Sơn Lâm </t>
  </si>
  <si>
    <t>QĐ số 61/QĐ-UBND ngày 16/6/2023 của UBND xã Sơn Lâm "V/v phê duyệt Báo cáo kinh tế kỹ thuật đầu tư XD công trĩnh: Xây dựng nhà học 03 tầng 12 phòng, nhà đa năng Trường Tiểu học Sơn Lâm:</t>
  </si>
  <si>
    <t>Mở rộng trường Tiểu học Sơn Giang</t>
  </si>
  <si>
    <t>Xã Sơn Giang</t>
  </si>
  <si>
    <t xml:space="preserve">NQ số 31/NQ-HĐND ngày 29/12/2022 của HĐND xã Sơn Giang "Quyết định chủ trương đầu tư xây dựng một số dự án đầu tư công trên địa bàn xã Sơn Giang" </t>
  </si>
  <si>
    <t>QH đất ở đồng Cồn Gụ, Cồn Vải tại thôn 2</t>
  </si>
  <si>
    <t>Xã Sơn Trường</t>
  </si>
  <si>
    <t>QĐ số 4625/QĐ-UBND ngày 21/9/2023  của UBND huyện Hương Sơn "V/v chấp thuận bản vẽ Quy hoạch tổng mặt bằng sử dụng đất điểm dân cư nông thôn xen dắm tại thôn 1, thôn 2 xã Sơn Trường"</t>
  </si>
  <si>
    <t>Xây dựng khu dân cư nông thôn tại thôn 4 (Đấu giá đất ở vùng Đồng Chè, Bàu Đằng)</t>
  </si>
  <si>
    <t>Xây dựng khu dân cư nông thôn tại xứ đồng Cửa Ông, Chào Mùng, Bồng Trèn Trên (phần bổ sung)</t>
  </si>
  <si>
    <t>Xã Sơn Bằng</t>
  </si>
  <si>
    <t>Xây dựng khu dân cư nông thôn tại xứ đồng Ruộng Ao (Vùng Ang) xã Sơn Bằng</t>
  </si>
  <si>
    <t>Xây dựng khu dân cư nông thôn tại đồng Đập Diềm, xã Tân Mỹ Hà</t>
  </si>
  <si>
    <t>Xã Tân Mỹ Hà</t>
  </si>
  <si>
    <t>Xây dựng khu dân cư nông thôn tại Vùng Hác, Tân Mỹ Hà</t>
  </si>
  <si>
    <t>Xã An Hòa Thịnh</t>
  </si>
  <si>
    <t>Xây dựng khu dân cư nông thôn tại thôn Lâm Thành (đối diện Trường Mầm non)</t>
  </si>
  <si>
    <t>Xã Sơn Trung</t>
  </si>
  <si>
    <t>QĐ số 58/QĐ-UBND ngày 12/5/2023 của UBND xã Sơn Trung "V/v phê duyệt chủ trương dầu tư xây dựng điểm dân cư nông thôn Lâm Thành (đối diện Trường Mầm non), xã Sơn Trung".</t>
  </si>
  <si>
    <t>Xây dựng khu dân cư nông thôn tại thôn Lâm Thành (đối diện bờ rào thầy Vũ đến giáp vùng trồng Keo - ngõ anh Lân)</t>
  </si>
  <si>
    <t>QĐ số 97/QĐ-UBND ngày 15/9/2023 của UBND xã Sơn Trung "V/v phê duyệt chủ trương dầu tư xây dựng điểm dân cư nông thôn Lâm Thành (đối diện bờ rào thầy Vũ đến giáp vùng trồng Keo - ngõ anh Lân), xã Sơn Trung".</t>
  </si>
  <si>
    <t>Xây dựng khu dân cư nông thôn đồng Cửa Thần, thôn Am Thủy, xã Kim Hoa</t>
  </si>
  <si>
    <t>Xã Kim Hoa</t>
  </si>
  <si>
    <t>Xây dựng khu dân cư nông thôn tại thôn Châu Lâm, xã Kim Hoa</t>
  </si>
  <si>
    <t>VB số: 140/KTHT-XD ngày 10/10/2023 của phòng Kinh tế hạ tầng,  UBND huyện Hương Sơn "V/v thầm định quy hoạch tổng thể mặt bằng sử dụng đất điểm xen dắm dân cư nông trhoon Châu Lâm, xã Kim Hoa".</t>
  </si>
  <si>
    <t>Xây dựng khu dân cư nông thôn vị trí đồng Băng Hào, đồng Cồn Phàng (Lòi Pheo), thôn Đông, xã Sơn Châu</t>
  </si>
  <si>
    <t>xã Sơn Châu</t>
  </si>
  <si>
    <t>QĐ số: 5097/QĐ-UBND ngày 27/10/2023 của UBND huyện Hương Sơn "V/v phê duyệt Quy hoạch mặt bằng điểm dân cư vùng Lòi Pheo, Băng Hào, thôn Đông, xã Sơn Châu".</t>
  </si>
  <si>
    <t>Quy hoạch đất ở tại đô thị vị trí Đồng Vại, Cây Thị, thị trấn Phố Châu</t>
  </si>
  <si>
    <t>TT Phố Châu</t>
  </si>
  <si>
    <t>QĐ số: 3348/QĐ-UBND ngày 07/8/2023 của UBND huyện Hương Sơn "V/v chấp thuận bản vẽ quy hoạch tổng mặt bằng sử dụng đất điểm dân cư xen dắm tại tổ dân phố 1 và tổ dân phố 10 thị trấn Phố Châu".</t>
  </si>
  <si>
    <t>Xây dựng Trụ sở Công an xã Cẩm Duệ</t>
  </si>
  <si>
    <t>xã Cẩm Duệ</t>
  </si>
  <si>
    <t>Nghị quyết số 133/NQ-HĐND ngày 20/7/2023 của HĐND huyện Cẩm Xuyên về việc quyết định chủ trương đầu tư một số dự án đầu tư công</t>
  </si>
  <si>
    <t>Xây dựng Trụ sở Công an xã Cẩm Thành</t>
  </si>
  <si>
    <t>xã Cẩm Thành</t>
  </si>
  <si>
    <t>Xây dựng Trụ sở Công an xã Cẩm Hà</t>
  </si>
  <si>
    <t>xã Cẩm Hà</t>
  </si>
  <si>
    <t>Cụm công nghiệp Bắc Cẩm Xuyên (phần đất chưa cho thuê)</t>
  </si>
  <si>
    <t>Xã Cẩm Vịnh</t>
  </si>
  <si>
    <t>Đất cơ sở giáo dục và đào tạo</t>
  </si>
  <si>
    <t>Mở rộng trường mầm non xã Cẩm Trung</t>
  </si>
  <si>
    <t>Xã Cẩm Trung</t>
  </si>
  <si>
    <t>Quyết định số 6241/QĐ-UBND ngày 21/12/2021 về việc phê duyệt quy hoạch điều chỉnh tổng mặt bằng sử dụng đất trường mầm non xã Cẩm Trung, huyện Cẩm Xuyên (Tỷ lệ 1/500)</t>
  </si>
  <si>
    <t>Đường Vành đai 1 thị trấn Cẩm Xuyên</t>
  </si>
  <si>
    <t>Thị trấn Cẩm Xuyên</t>
  </si>
  <si>
    <t>Nghị quyết số 87/NQ-HĐND ngày 31/12/2021 của HĐND huyện về việc quyết định chủ trương đầu tư một số dự án đầu tư công</t>
  </si>
  <si>
    <t>Nâng cấp, mở rộng tuyến đường Cẩm Thạch - Thạch Hội, huyện Cẩm Xuyên (giai đoạn 2)</t>
  </si>
  <si>
    <t>Xã Cẩm Duệ</t>
  </si>
  <si>
    <t>Quyết định số 344/QĐ-UBND ngày 07/02/2022 của UBND tỉnh Hà Tĩnh về việc phê duyệt báo cáo nghiên cứu khả thi Dự an đầu tư xây dựng Nâng cấp, mở rộng đường Cẩm Thạch - Thạch Hội, huyện Cẩm Xuyên.</t>
  </si>
  <si>
    <t>Đường trục xã Cẩm Quan, huyện Cẩm Xuyên</t>
  </si>
  <si>
    <t>xã Cẩm Quan</t>
  </si>
  <si>
    <t>Đường trục xã Cẩm Thịnh (đường tránh lũ)</t>
  </si>
  <si>
    <t>Xã Cẩm Sơn, xã Cẩm Thịnh</t>
  </si>
  <si>
    <t>Nghị quyết số 109/NQ-HĐND ngày 18/10/2022 của HĐND huyện Cẩm Xuyên về việc điều chỉnh chủ trương đầu tư dự án Đường Cẩm Sơn đi Cẩm Thịnh (đường tránh lũ)</t>
  </si>
  <si>
    <t>Đuờng trục xã TX05 xã Cẩm Thành, huyện Cẩm Xuyên</t>
  </si>
  <si>
    <t>Cải tạo mạch vòng 22KV giữa ĐZ 471 E18.9 với DDZ477 E 18.1 để nâng cao độ tin cậy cung cấp điện</t>
  </si>
  <si>
    <t>Xã Yên Hoà, thị trấn Cẩm Xuyên</t>
  </si>
  <si>
    <t>Quyết định số 773/QĐ-EVNNPC  ngày 13/04/2023 của Tổng công ty điện lực miền Bắc về việc phê duyệt danh mục và tạm giao KHV công trình ĐTXD bổ sung năm 2023 cho công ty điện lực Hà Tĩnh</t>
  </si>
  <si>
    <t>Nâng cao độ tin cậy cung cấp điện của lưới điện trung áp thị xã Kỳ Anh, huyện Cẩm Xuyên, huyện Thạch Hà, tỉnh Hà Tĩnh theo phương án đa chia - đa nối (MDMC)</t>
  </si>
  <si>
    <t>Xã Cẩm Hà, xã Nam Phúc Thăng, xã Yên Hòa, xã Cẩm Sơn</t>
  </si>
  <si>
    <t>Triển khai tự động hóa mạch vòng lưới điện trung áp tỉnh Hà Tĩnh năm 2024</t>
  </si>
  <si>
    <t>Xã Cẩm Hưng, xã Cẩm Thịnh</t>
  </si>
  <si>
    <t>VII</t>
  </si>
  <si>
    <t>Đất ở thôn Hưng Mỹ</t>
  </si>
  <si>
    <t>Xã Cẩm Thành</t>
  </si>
  <si>
    <t>Quyết định số 3574/QĐ-UBND ngày 20/09/2017 của UBND huyện Cẩm Xuyên về việc phê duyệt quy hoạch phân lô đất ở dân cư thôn HƯng Mỹ, thôn ĐÔng Mỹ, thôn Tân Vĩnh Cần, thôn Đông Nam Lộ, xã Cẩm Thành, huyện Cẩm Xuyên</t>
  </si>
  <si>
    <t>Đất ở thôn Đông Nam Lộ</t>
  </si>
  <si>
    <t>Quyết định số 1543/QĐ-UBND ngày 08/05/2019 của UBND huyện Cẩm Xuyên về việc phê duyệt quy hoạch phân lô đất ở dân cư thôn An Việt, thôn Đông Nam Lộ, thôn Kênh, xã Cẩm Thành, huyện Cẩm Xuyên</t>
  </si>
  <si>
    <t>Đất ở vùng đồng Phúc Huyền, thôn 3</t>
  </si>
  <si>
    <t>Xã Cẩm Minh</t>
  </si>
  <si>
    <t>Quyết định số 7450/QĐ-UBND ngày 12/10/2023 của UBND huyện Cẩm Xuyên về việc phê duyệt Quy hoạch phân lô đất ở dân cư tại vùng Nhà Văn hóa thôn 04 cũ và vùng đồng Phúc Huyền, thôn 3, xã Cẩm Minh, huyện Cẩm Xuyên</t>
  </si>
  <si>
    <t xml:space="preserve">Đất ở thôn 1 </t>
  </si>
  <si>
    <t>Quyết định số 2009/QĐ-UBND ngày 7/04/2023 của UBND huyện Cẩm Xuyên về việc phê duyệt quy hoạch tổng mặt bằng sử dụng đất khu dân cư vùng Cửa Nghè trong, thôn 1, xã Cẩm Minh tỷ lệ 1/500</t>
  </si>
  <si>
    <t>Đất ở vùng đồng Má thôn 3</t>
  </si>
  <si>
    <t>Xã Cẩm Quang</t>
  </si>
  <si>
    <t>Đất ở vùng đền chùa thôn 7</t>
  </si>
  <si>
    <t>Quyết định số 210/QĐ-UBND ngày 11/01/2017 về việc phê duyệt quy hoạch phân lô đất ở dân cư thôn 3, thôn 4, thôn 5, thôn 6, thôn 7, thôn 9 và thôn 10 xã Cẩm Quang, huyện Cẩm Xuyên</t>
  </si>
  <si>
    <t>Đất ở vùng gần NVH thôn 6</t>
  </si>
  <si>
    <t>Đất ở gần sân bóng, thôn 9</t>
  </si>
  <si>
    <t>Quyết định số 7148/QĐ-UBND ngày 27/09/202317 của UBND huyện Cẩm Xuyên về việc phê duyệt quy hoạch phân lô đất ở dân cư tại vùng gần nhà thờ giáo xứ Phúc Thành, thôn Hoa Thám, xã Cẩm Duệ, huyện Cẩm Xuyên</t>
  </si>
  <si>
    <t>Đất ở thôn Hoa Thám</t>
  </si>
  <si>
    <t>Đất ở thôn Phương Trứ</t>
  </si>
  <si>
    <t>Quyết định số 7401/QĐ-UBND ngày 10/10/202317 của UBND huyện Cẩm Xuyên về việc phê duyệt quy hoạch phân lô đất ở dân cư tại vùng giáp nhà văn hóa thôn Phương Trứ, xã Cẩm Duệ, huyện Cẩm Xuyên</t>
  </si>
  <si>
    <t>Đất ở gần nhà ông Hùng thôn Hưng Tiến</t>
  </si>
  <si>
    <t>Xã Cẩm Hưng</t>
  </si>
  <si>
    <t>Quyết định số 7589/QĐ-UBND ngày 19/10/2023 của UBND huyện Cẩm Xuyên về việc phê duyệt Quy hoạch phân lô đất ở dân cư tại các thôn: Hưng Tiến, Hưng Dương, Hưng Trung, Hưng Thành xã Cẩm Hưng, huện Cẩm Xuyên</t>
  </si>
  <si>
    <t>Đất ở gần nhà ông Cường Kính thôn Hưng Thành</t>
  </si>
  <si>
    <t xml:space="preserve">  Đất ở dân cư gần nhà Ông Tân, thôn 12                                                                                                                                                                                                                                                                                                                                                                                                                                                                                                                                                                                                                                                                                                                                                                                                                                                                                                                                                                                                                                                                                                                                                                                                                                                                                                                                                                                                                                                                                                                                                                                                                                                                                                                                                                                                                                                                                                                                                                       </t>
  </si>
  <si>
    <t>Quyết định số 2273/QĐ-UBND ngày 04/04/2014 về việc phê duyệt quy hoạch chi tiết mặt bằng sử dụng đất phân lô đất ở dân cư tại thôn 10, thôn 12, thôn 13, xã Cẩm Hưng, huyện Cẩm Xuyên</t>
  </si>
  <si>
    <t>Đất ở vùng gần NVH thôn Vinh Lộc, vùng Cựa Tỉnh thôn Vinh Lộc</t>
  </si>
  <si>
    <t>Xã Cẩm Lộc</t>
  </si>
  <si>
    <t>Xã Cẩm Thịnh</t>
  </si>
  <si>
    <t>Quyết định số 6421/QĐ-UBND ngày 23/08/2023 của UBND huyện Cẩm Xuyên về việc phê duyệt quy hoạch chi tiết tổng mặt bằng sử dụng đất khu dân cư thôn Hòa Sơn, xã Cẩm Thịnh, tỉ lệ 1/500</t>
  </si>
  <si>
    <t>Đất ở thôn Lai Trung</t>
  </si>
  <si>
    <t xml:space="preserve">Quyết định số 292/QĐ-UBND ngày 21/02/2011 của UBND huyện Cẩm Xuyên về việc phê duyệt quy hoạch điều chỉnh phân lô đất ở dân cư xã Cẩm Thịnh, huyện Cẩm Xuyên và Quyết định số 6588/QĐ-UBND ngày 23/10/2014 của UBND huyện Cẩm Xuyên về việc phê duyệt quy hoạch chi tiết mặt bằng phân lô đất ở dân cư xã Cẩm Thịnh, huyện Cẩm Xuyên </t>
  </si>
  <si>
    <t>Đất ở vùng Hạ Bài, vùng gần Trường Đại Học</t>
  </si>
  <si>
    <t>Xã Cẩm Bình</t>
  </si>
  <si>
    <t>Quyết định số 3377/QĐ-UBND ngày 23/08/2019 của UBND huyện Cẩm Xuyên về việc phê duyệt quy hoạch điều chỉnh phân lô đất ở dân cư vùng Hạ Bài, thôn Bình Minh, vùng gần nhà bà Tuyết, thôn Bắc Tiến, xã Cẩm Bình, huyện Cẩm Xuyên</t>
  </si>
  <si>
    <t>Đất ở thôn Trung Tiến, Trung Thịnh, Nam Thành</t>
  </si>
  <si>
    <t>Quyết định số 7285/QĐ-UBND ngày 04/10/2023 của UBND huyện Cẩm Xuyên về việc phê duyệt quy hoạch xen ghép đất ở dân cư Nam Thành, Trung Tiến, xã Cẩm Trung, huyện Cẩm Xuyên</t>
  </si>
  <si>
    <t>Đất ở thôn Trung Thành gần nhà ông Liêm</t>
  </si>
  <si>
    <t>Quyết định số 7423/QĐ-UBND ngày 11/10/2023 của UBND huyện Cẩm Xuyên về việc phê duyệt quy hoạch xen ghép đất ở dân cư tại vùng gần nhà ông Liêm, thôn Trung Thành, xã Cẩm Trung, huyện Cẩm Xuyên</t>
  </si>
  <si>
    <t>Đất ở dân cư thôn Mỹ Yên</t>
  </si>
  <si>
    <t>Xã Cẩm Mỹ</t>
  </si>
  <si>
    <t>Quyết định số 4300/QĐ-UBND ngày 12/7/2023, về việc  mặt bằngtổng thể xen dắm khu dân cư nông thôn  Mỹ Lâm, Mỹ Trung, Mỹ Sơn, Mỹ Yên, Mỹ Phú xã Cẩm Mỹ</t>
  </si>
  <si>
    <t>Xã Cẩm Sơn</t>
  </si>
  <si>
    <t>Quyết định số7448/QĐ-UBND ngày 12/10/2023 của UBND huyện Cẩm Xuyên về việc phê duyệt quy hoạch phân lô đất ở dân cư tại vùng gần nhà ông Mao, thôn Lĩnh Sơn, xã Cẩm Sơn, huyện Cẩm Xuyên</t>
  </si>
  <si>
    <t>Đất ở thôn Thượng Sơn (liền kề khu tái định cư cao tốc)</t>
  </si>
  <si>
    <t>Đất ở cựa bà Lệ thôn Nguyễn Đối</t>
  </si>
  <si>
    <t>Xã Cẩm Hà</t>
  </si>
  <si>
    <t>Quyết định số 6629/QĐ-UBND ngày 08/11/2022 của UBND huyện Cẩm Xuyên về việc phê duyệt quy hoạch phân lô đất ở dân cư tại các thôn: Xuân Hạ, Hoa Xuân và Nguyễn Đối xã Cẩm Hà</t>
  </si>
  <si>
    <t>Đất ở xen ghép thôn Tiến Thắng, Thành Xuân, Nguyễn Đối</t>
  </si>
  <si>
    <t>Quyết định số 7219/QĐ-UBND ngày 29/9/2023 của UBND huyện Cẩm Xuyên về việc phê duyệt quy hoạch xen ghép đất ở dân cư tại các thôn: Tiến Thắng, Thành Xuân, Nguyễn Đối, xã Cẩm Hà</t>
  </si>
  <si>
    <t>Đất ở cựa ông Bừng, thôn Xuân Hạ</t>
  </si>
  <si>
    <t>Quyết định số 2335/QĐ-UBND ngày 29/05/2018 của UBND huyện Cẩm Xuyên về việc phê duyệt quy hoạch phân lô đất ở dân cư thôn Cẩm Đồng, Trung Tiến, Xuân Hạ, Hoa Xuân, Đông Xuân, Nam Xuân và Nguyễn Đối xã Cẩm Hà</t>
  </si>
  <si>
    <t>Đất ở thôn 4</t>
  </si>
  <si>
    <t>Xã Cẩm Lĩnh</t>
  </si>
  <si>
    <t>Quyết định số 6125/QĐ-UBND ngày 14/04/2023 của UBND huyện Cẩm Xuyên về việc phê duyệt quy hoạch phân lô đất ở dân cư tại vùng Đồng Cò, thôn 4, xã Cẩm Lĩnh, huyện Cẩm Xuyên</t>
  </si>
  <si>
    <t>Đất ở thôn 3</t>
  </si>
  <si>
    <t>Quyết định số1935/QĐ-UBND ngày 5/04/2023 của UBND huyện Cẩm Xuyên về việc phê duyệt quy hoạch phân lô đất ở dân cư tại vùng Cơn Bốm, thôn 3, xã Cẩm Lĩnh, huyện Cẩm Xuyên</t>
  </si>
  <si>
    <t>Đất ở vùng dọc đường trục chính, vùng Cồn Rèn, thôn Yên Lạc</t>
  </si>
  <si>
    <t>Xã Cẩm Lạc</t>
  </si>
  <si>
    <t>Quyết định số 4732/QĐ-UBND ngày 15/11/2019; Quyết định số 4431/QĐ-UBND ngày 06/8/2012  của UBND huyện Cẩm Xuyên về việc quy hoạch chi tiết phân lô đất dân cư xã Cẩm Lạc</t>
  </si>
  <si>
    <t>Đất ở vùng Bắc bờ kè Sông Rác, vùng Bồng Hoa thôn Lạc Thọ</t>
  </si>
  <si>
    <t>Quyết định số 4731/QĐ-UBND ngày 15/11/2019  về việc phê duyệt quy hoạch chi tiết phân lô đất dân cư vùng Bắc kè sông Rác, thôn Lạc Thọ, xã Cẩm Lạc, huyện Cẩm Xuyên</t>
  </si>
  <si>
    <t>Đất ở vùng Chà Moi thôn Đông Vịnh</t>
  </si>
  <si>
    <t>Quyết định số 25/QĐ-UBND ngày 06/01/2015 về việc phê duyệt quy hoạch sử dụng đất vùng Chà Moi thôn Đông Vịnh, xã Cẩm Vịnh, huyện Cẩm Xuyên</t>
  </si>
  <si>
    <t>Đất ở dân cư gần trạm y tế, thôn Quý Hòa</t>
  </si>
  <si>
    <t>Xã Yên Hòa</t>
  </si>
  <si>
    <t>Quyết định số 7422/QĐ-UBND ngày 11/10/2023 về việc phê duyệt quy hoạch phân lô đất ở tại các thôn: Quý Hòa, Bắc Hòa, Yên Mỹ, Yên Giang, Minh Lạc, xã Yên Hòa, huyện Cẩm Xuyên</t>
  </si>
  <si>
    <t>Đất ở dân cư gần nhà ông Ty, thôn Yên Mỹ</t>
  </si>
  <si>
    <t>Đất ở dân cư thôn Yên Giang</t>
  </si>
  <si>
    <t>Quyết định số 5048/QĐ-UBND ngày 03/10/2016 về việc phê duyệt quy hoạch phân lô đất ở dân cư thôn Hồ Phượng, Bình Thọ, Yên Thành, Yên Mỹ, Yên Giang xã Cẩm Yên, huyện Cẩm Xuyên</t>
  </si>
  <si>
    <t>Đất ở dân cư gần nhà ông Liên, thôn Hồ Phượng</t>
  </si>
  <si>
    <t>VIII</t>
  </si>
  <si>
    <t>Đất ở đô thị</t>
  </si>
  <si>
    <t>Đất ở TDP 10</t>
  </si>
  <si>
    <t>Quyết định số 2969/QĐ-UBND ngày 30/05/2023 về việc phê duyệt quy hoạch phân lô đất ở dân cư tại tổ dân phố 10, thị trấn Cẩm Xuyên, huyện Cẩm Xuyên</t>
  </si>
  <si>
    <t>Đất ở tổ dân phố 14</t>
  </si>
  <si>
    <t>IX</t>
  </si>
  <si>
    <t>Đất khai thác khoáng sản</t>
  </si>
  <si>
    <t>Khai thác và chế biến đá xây dựng tại khu vực núi Rác</t>
  </si>
  <si>
    <t>Xã Cẩm Lĩnh, xã Cẩm Trung</t>
  </si>
  <si>
    <t>Quyết định số 3236/QĐ-UBND ngày 24/09/2020 của UBND tỉnh Hà Tĩnh về việc Quyết định chủ trương đầu tư, Dự án Khai thác và chề biến đá xây dựng tại khu vực núi Rác, xã Cẩm Lĩnh, huyện Cẩm Xuyên của HTX 30-4 Cẩm Trung</t>
  </si>
  <si>
    <t>NVH thôn Trung Đông</t>
  </si>
  <si>
    <t>Xã Nam Phúc Thăng</t>
  </si>
  <si>
    <t>Sử dụng từ loại đất (ha)</t>
  </si>
  <si>
    <t>Địa điểm 
(Thôn.., xã....)</t>
  </si>
  <si>
    <t>(3)=(4)+(5)+(6)+(7)</t>
  </si>
  <si>
    <t>Xây dựng, cải tạo đường dây trung, hạ áp và TBA để chống quá tải, giảm tổn thất điện năng, giảm bán kính cấp điện khu vực huyện Đức Thọ, huyện Vũ Quang, tỉnh Hà Tĩnh năm 2024 (thuộc dự án Xây dựng mới, nâng cấp, cải tạo hệ thống đường điện, trạm biến áp trên địa bàn huyện Đức Thọ)</t>
  </si>
  <si>
    <t>Xã Tân Dân, Đức Đồng, Trường Sơn</t>
  </si>
  <si>
    <t xml:space="preserve">Quyết định số 1300/QĐ-EVNNPC ngày 15/6/2023 của Tổng Công ty Điện lực Miền Bắc về việc duyệt danh mục và tạm giao KHV công trình ĐTXD năm 2024 cho Công ty Điện lực Hà Tĩnh </t>
  </si>
  <si>
    <t>Xây dựng, cải tạo đường dây trung và TBA giảm tổn thất điện năng, nâng cao chất lượng điện áp, đảm bảo cấp điện mạch vòng, nâng cao độ tin cậy cung cấp điện khu vực huyện Đức Thọ (thuộc dự án Xây dựng mới, nâng cấp, cải tạo hệ thống đường điện, trạm biến áp trên địa bàn huyện Đức Thọ)</t>
  </si>
  <si>
    <t>Xã Hòa Lạc</t>
  </si>
  <si>
    <t xml:space="preserve">Quyết định số 1074/QĐ-EVNNPC ngày 19/5/2022 của Tổng Công ty Điện lực Miền Bắc về việc duyệt danh mục và tạm giao KHV công trình ĐTXD bổ sung năm 2022 cho Công ty Điện lực Hà Tĩnh  </t>
  </si>
  <si>
    <t>Cải tạo mạch vòng 35kV giữa ĐZ 373E18.2 với ĐZ 373E18.4</t>
  </si>
  <si>
    <t>Xã Tùng Ảnh, TT Đức Thọ, Tân Dân, Bùi La Nhân, Yên Hồ, Lâm Trung Thủy, Thanh Bình Thịnh</t>
  </si>
  <si>
    <t>Quyết định số 773/QĐ-EVNNPC ngày 13/4/2023 của Tổng Công ty Điện lực Miền Bắc</t>
  </si>
  <si>
    <t>Đất công trình bưu chính, viễn thông</t>
  </si>
  <si>
    <t>Trạm Viễn Thông Duc-Tung</t>
  </si>
  <si>
    <t>ThônVăn Khang, xã Tùng Châu</t>
  </si>
  <si>
    <t>Văn bản số 1183/UBND-TCKH ngày 15/5/2023 của UBND huyện Đức Thọ về việc thầm định dự án " XD cơ sở hạ tầng 4 trạm BTS trên địa bàn tỉnh Hà Tĩnh</t>
  </si>
  <si>
    <t>Đất làm nghĩa trang, nghĩa địa</t>
  </si>
  <si>
    <t>Mở rộng nghĩa trang (đại châu)</t>
  </si>
  <si>
    <t>Thôn Đại Châu, Tùng Châu</t>
  </si>
  <si>
    <t>Văn bản số: 2938/QĐ-UBND ngày 20/10/2023 về việc phê duyệt chủ trương quy hoạch mở rộng nghĩa trang Đại châu và Diên Phúc</t>
  </si>
  <si>
    <t>Mở rộng  nghĩa trang xứ Đồng Cặp</t>
  </si>
  <si>
    <t>Trường Sơn</t>
  </si>
  <si>
    <t>Quyết định 661/QĐ-UBND ngày 20/4/2023 của UBND huyện Đức Thọ về việc phê duyệt điều chỉnh quy hoạch tổng mặt bằng sử dụng đất, tỷ lệ 1/500 nghĩa trang Cặp (phần mở rộng), xã Trường Sơn</t>
  </si>
  <si>
    <t>Đất ở thôn Trung Nam, Đông Dũng</t>
  </si>
  <si>
    <t>Trung Nam,
Đông Dũng, An Dũng</t>
  </si>
  <si>
    <t>Quyết định 338/QĐ-UBND ngày 02/3/2023 của UBND huyện Đức Thọ về việc phê duyệt Tổng mặt bằng sử dụng đất tỷ lệ 1/500, các điểm dân cư nông thôn tại xã Lâm Trung Thủy, huyện Đức Thọ năm 2023</t>
  </si>
  <si>
    <t>Đất ở đồng Trưa Mạ, thôn Tường Vân</t>
  </si>
  <si>
    <t>xã Lâm Trung Thủy</t>
  </si>
  <si>
    <t>Quyết định 250/QĐ-UBND ngày 14/02/2023 của UBND huyện Đức Thọ về việc phê duyệt Tổng mặt bằng sử dụng đất tỷ lệ 1/500, điểm dân cư nông thôn tại thôn Tường Vân, xã Lâm Trung Thủy</t>
  </si>
  <si>
    <t>Đất ở thôn Hoà Bình</t>
  </si>
  <si>
    <t>Thôn Hòa Bình, xã Lâm Trung Thủy</t>
  </si>
  <si>
    <t>Quyết định 5691/QĐ-UBND ngày 23/11/2018 của UBND huyện Đức Thọ về việc phê duyệt Tổng mặt bằng sử dụng đất tỷ lệ 1/500 xã Đức Thủy</t>
  </si>
  <si>
    <t xml:space="preserve">Đất ở Đồng Dăm Dài </t>
  </si>
  <si>
    <t>Thôn Trung Thành, xã Lâm Trung Thủy</t>
  </si>
  <si>
    <t>Xã Tân Dân</t>
  </si>
  <si>
    <t>Quyết định 874/QĐ-UBND ngày 26/5/2023 của UBND huyện Đức Thọ về việc phê duyệt Tổng mặt bằng sử dụng đất tỷ lệ 1/500, các điểm dân cư nông thôn năm 2023 tại xã Tân Dân</t>
  </si>
  <si>
    <t>Đất ở Thôn Đồng Vịnh</t>
  </si>
  <si>
    <t>Quyết định 954/QĐ-UBND ngày 7/6/2023 của UBND huyện Đức Thọ về việc phê duyệt Tổng mặt bằng sử dụng đất tỷ lệ 1/500 khu dân cư xã Tân Dân</t>
  </si>
  <si>
    <t>Đất ở Vùng ngã tư Trổ, đồng Mương (đường  QL 8A, đường ĐH 47 dãy 1,2,3)</t>
  </si>
  <si>
    <t>Đồng Mương Thôn Tiến Hoà, xã Yên Hồ</t>
  </si>
  <si>
    <t>Quyết định 4210/QĐ-UBND ngày 127/7/2017 của UBND huyện Đức Thọ về việc phê duyệt Tổng mặt bằng sử dụng đất tỷ lệ 1/500 xã Yên Hồ</t>
  </si>
  <si>
    <t>Đất ở Quán Tre (Dọc đường Hộ Đê)</t>
  </si>
  <si>
    <t>Thôn Phú Quý, xã Bùi La Nhân</t>
  </si>
  <si>
    <t>Quyết định 2334/QĐ-UBND ngày 18/9/2023 của UBND tỉnh Hà Tĩnh về việc phê duyệt đồ án Quy hoạch chi tiết xây dựng khu dân cư Quán Tre, thôn Phú Quý, xã Bùi La Nhận, huyện Đức Thọ, tỷ lệ 1/500</t>
  </si>
  <si>
    <t>Đất ở thôn Thịnh Cường</t>
  </si>
  <si>
    <t>Đất ở Quán Tre tuyến 2</t>
  </si>
  <si>
    <t>Xã Bùi La Nhân</t>
  </si>
  <si>
    <t>Đất ở trước làng Châu Nội</t>
  </si>
  <si>
    <t>Xã Tùng Ảnh</t>
  </si>
  <si>
    <t>Văn bản số 2940/UBND-KTHT ngày 20/10/2023 của UBND huyện Đức Thọ về việc chủ trương lập quy hoạch chi tiết khu dân cư tại xã Tùng Ảnh</t>
  </si>
  <si>
    <t>Đất ở vùng Đồng Mua, Đồng Cháng</t>
  </si>
  <si>
    <t>Thôn Châu Linh, xã Tùng Ảnh</t>
  </si>
  <si>
    <t>Đất ở xen dắm vùng Trọt Trùa (thôn Gia Thịnh)</t>
  </si>
  <si>
    <t>Xã Thanh Bình Thịnh</t>
  </si>
  <si>
    <t>Quyết định số 849/QĐ-UBND ngày 23/5/2023 của UBND huyện Đức Thọ Về việc phê duyệt quy hoạch đất ở dân cư năm 2023 xã Thanh Bình Thịnh</t>
  </si>
  <si>
    <t>Đất ở vùng Đồng Cửa Ngoài</t>
  </si>
  <si>
    <t>Thôn Bình Tiến B; Bình Định, xã Thanh Bình Thịnh</t>
  </si>
  <si>
    <t>Đất ở vùng Mậu sáu</t>
  </si>
  <si>
    <t>Thôn Quang Chiêm, xã Thanh Bình Thịnh</t>
  </si>
  <si>
    <t>Đất ở vùng đội hầm TDP 8</t>
  </si>
  <si>
    <t>Văn bản số: 2927/UBND-KTHT ngày 19/10/2023 của UBND huyện Đức Thọ về việc chủ trương lập quy hoạch chi tiết khu dân cư tại thị trấn Đức Thọ</t>
  </si>
  <si>
    <t>Đất ở còn lại phía trên của lô OM-09 Nhà Lay Trên</t>
  </si>
  <si>
    <t>TDP 8, Thị trấn Đức Thọ</t>
  </si>
  <si>
    <t>Mở rộng trụ sở UBND xã Thanh Bình Thịnh</t>
  </si>
  <si>
    <t>Thôn Bình Tiến B, xã Thanh Bình Thịnh</t>
  </si>
  <si>
    <t>Cụm tiểu thủ công nghiệp Lạc Thiện</t>
  </si>
  <si>
    <t>Thôn Trung Tiến, xã Lâm Trung Thủy</t>
  </si>
  <si>
    <t>Đất ở đồng Cò  (Thôn bến đền)</t>
  </si>
  <si>
    <t>Văn bản số: 2540/UBND-KTHT ngày 19/9/2023 của phòng kinh tế hạ tầng vè việc chủ trương lập quy hoạch chi tiết đất ở dân cư tại xã trường sơn năm 2023</t>
  </si>
  <si>
    <t>Tổng: 25 danh mục</t>
  </si>
  <si>
    <t>PHỤ LỤC 2.6. DANH MỤC CÔNG TRÌNH, DỰ ÁN CHUYỂN MỤC ĐÍCH SỬ DỤNG ĐẤT TRỒNG LÚA, ĐẤT RỪNG PHÒNG HỘ</t>
  </si>
  <si>
    <t>Diện tích QH tăng thêm (ha)</t>
  </si>
  <si>
    <t>Xây dựng trụ sở công an</t>
  </si>
  <si>
    <t>Thôn Văn Cử, xã Xuân Lộc</t>
  </si>
  <si>
    <t>Mở rộng đường giao thông thôn Yên Tràng</t>
  </si>
  <si>
    <t>Thôn Yên Tràng; Kim Thịnh, xã Kim Song Trường</t>
  </si>
  <si>
    <t>Thôn Phượng Sơn, xã Kim Song Trường</t>
  </si>
  <si>
    <t>Dự án đầu tư xây dựng tuyến đường từ ĐH31 đến trường tiểu học Sơn Lộc</t>
  </si>
  <si>
    <t>Xã Sơn Lộc</t>
  </si>
  <si>
    <t>Dự án hệ thống tiêu úng các xã trọng điểm sản xuất nông nghiệp các huyện Đức Thọ, Can Lộc, Thị xã Hồng Lĩnh</t>
  </si>
  <si>
    <t>Xây dựng ĐZ,TBA khắc phục tình trạng điện áp thấp tại các xã thuộc huyện Thạch Hà, Can Lộc, tỉnh Hà Tĩnh năm 2021</t>
  </si>
  <si>
    <t>Quang Lộc, Gia Hanh, Sơn Lộc, Kim Song Trường</t>
  </si>
  <si>
    <t>Chống quá tải lưới điện huyện Can Lộc</t>
  </si>
  <si>
    <t>Khánh Vĩnh Yên</t>
  </si>
  <si>
    <t>Thôn Thái Xá, xã Mỹ Lộc</t>
  </si>
  <si>
    <t>Thôn Mỹ Yên, xã Xuân Lộc</t>
  </si>
  <si>
    <t>QĐ số: 271/QĐ-UBND của UBND xã Xuân Lộc Về việc phê duyệt chủ trương đầu tư xây dựng công trình: Quy hoạch chi tiết xây dựng khu dân cư thôn Mỹ Yên, xã Xuân Lộc, huyện Can Lộc</t>
  </si>
  <si>
    <t>Thôn Đồng Yên, xã Xuân Lộc</t>
  </si>
  <si>
    <t>Thôn Trung xá, xã Xuân Lộc</t>
  </si>
  <si>
    <t>QĐ số: 273/QĐ-UBND của UBND xã Xuân Lộc Về việc phê duyệt chủ trương đầu tư xây dựng công trình: Quy hoạch chi tiết xây dựng khu dân cư thôn Trung Xá, xã Xuân Lộc, huyện Can Lộc</t>
  </si>
  <si>
    <t>Thôn Hạ Vàng, xã Vượng Lộc</t>
  </si>
  <si>
    <t>Thôn Đoài Duyệt, xã Vượng Lộc</t>
  </si>
  <si>
    <t>Thôn Thạch Ngọc, xã Khánh Vĩnh Yên</t>
  </si>
  <si>
    <t>Làng Hội, xã Phú Lộc</t>
  </si>
  <si>
    <t>Xứ đồng Cơn Mưng, thôn Đông Vĩnh, xã Kim Song Trường</t>
  </si>
  <si>
    <t>Đồng Vời Nội, Thôn Phượng Sơn, xã Kim Song Trường</t>
  </si>
  <si>
    <t>Thôn Đô Hành, xã Mỹ Lộc</t>
  </si>
  <si>
    <t>Thôn Vĩnh Xã, xã Thượng Lộc</t>
  </si>
  <si>
    <t>Thôn Sơn Phú, xã Thượng Lộc</t>
  </si>
  <si>
    <t>Vĩnh Phong, thị trấn Nghèn</t>
  </si>
  <si>
    <t>Hồng Quang, Sơn Thịnh, thị trấn Nghèn</t>
  </si>
  <si>
    <t>Đập bộng, Tổ dân phố 9,10</t>
  </si>
  <si>
    <t>Tổng A (30 công trình)</t>
  </si>
  <si>
    <t>I.1</t>
  </si>
  <si>
    <t>Đất giao thông</t>
  </si>
  <si>
    <t>Tuyến đường trục xã từ trường mầm non đến đường Hồng Thụ</t>
  </si>
  <si>
    <t>Xã Phù Lưu</t>
  </si>
  <si>
    <t>Đường giao thông xã Bình An</t>
  </si>
  <si>
    <t>Văn bản số 3191/STC-NS ngày 28/7/2023 của Sở Tài chính về việc đề xuất phương án hỗ trợ ngân sách tỉnh cho các địa phương khó khăn trong cân đối nguồn vốn để thực hiện một số dự án cần thiết trên địa bàn</t>
  </si>
  <si>
    <t>Kênh tiêu vùng Thanh Lương - Thanh Mỹ - Thanh Ngọc</t>
  </si>
  <si>
    <t xml:space="preserve">Xây dựng mạch vòng 22kV giữa TBA 110kV Can Lộc và TBA 110kV Thạch Linh. </t>
  </si>
  <si>
    <t>xã Ích Hậu, Phù Lưu, Hồng Lộc, Tân Lộc, Bình An, Thịnh Lộc, Mai Phụ, Thạch Mỹ</t>
  </si>
  <si>
    <t>Quyết định số 754/QĐ-EVNNPC ngày 22/03/2019 của Tổng Công ty Điện lực miền Bắc</t>
  </si>
  <si>
    <t>Nâng cao độ tin cậy cung cấp điện của lưới điện trung áp 22kV tỉnh Hà Tĩnh theo phương pháp đa chia - đa nối (MDMC)</t>
  </si>
  <si>
    <t>xã Ích Hậu.</t>
  </si>
  <si>
    <t>Quyết định số 1004/QĐ-EVNNPC ngày 04/05/2020 của Tổng Công ty Điện lực miền Bắc</t>
  </si>
  <si>
    <t>Nâng cao độ tin cậy cung cấp điện lưới điện trung áp 22kV sau TBA 110kV Thạch Linh (E18.1) khu vực thành phố Hà Tĩnh và huyện Thạch Hà, Lộc Hà theo phương án đa chia đa nối (MDMC)</t>
  </si>
  <si>
    <t xml:space="preserve"> Xã Hồng Lộc; </t>
  </si>
  <si>
    <t>Quyết định số 1079/QĐ-EVNNPC ngày 11/05/2021 của Tổng Công ty Điện lực miền Bắc</t>
  </si>
  <si>
    <t>Xây dựng 2 xuất tuyến 22kV lộ 471, 473 sau trạm biến áp 110kV Lộc Hà, tỉnh Hà Tĩnh</t>
  </si>
  <si>
    <t>Thị trấn Lộc Hà</t>
  </si>
  <si>
    <t>Quyết định số 2271/QĐ-EVNNPC ngày 04/10/2023 của Tổng Công ty Điện lực miền Bắc</t>
  </si>
  <si>
    <t>Xây dựng, cải tạo đường dây trung áp, hạ áp và TBA để chống quá tải, giảm tổn thất điện năng, giảm bán kính cấp điện khu vực huyện Can Lộc, huyện Lộc Hà, tỉnh Hà Tĩnh năm 2024</t>
  </si>
  <si>
    <t>Xã Bình An, Hộ Độ</t>
  </si>
  <si>
    <t>Quyết định số 1300/QĐ-EVNNPC ngày 15/06/2023 Công ty Điện lực Hà Tĩnh</t>
  </si>
  <si>
    <t>Xây dựng 2 xuất tuyến 22kV lộ 475, 477 sau trạm biến áp 110kV Lộc Hà, tỉnh Hà Tĩnh</t>
  </si>
  <si>
    <t>Thị trấn Lộc Hà, xã Bình An, xã Tân Lộc, xã Thạch Kim</t>
  </si>
  <si>
    <t>Đất ở nông thôn</t>
  </si>
  <si>
    <t>Xã Ích Hậu</t>
  </si>
  <si>
    <t>Xã Thạch Châu</t>
  </si>
  <si>
    <t>Đất ở thôn Nam Sơn</t>
  </si>
  <si>
    <t>Xã Thịnh Lộc</t>
  </si>
  <si>
    <t>Nâng cấp đường trục xã TX.08 đoạn từ Quốc lộ 1 đến cầu Kỳ Bắc</t>
  </si>
  <si>
    <t>Xã Kỳ Bắc</t>
  </si>
  <si>
    <t>QĐ số 114/QĐ-UBND ngày 12/5/2023 của UBND xã Kỳ Phong về việc phê duyệt chủ trương đầu tư xây dựng công trình: Nâng cấp đường trục xã TX.08 đoạn từ Quốc lộ 1 đến cầu Kỳ Bắc</t>
  </si>
  <si>
    <t>Xây dựng, cải tạo đường dây trung áp, hạ áp và TBA để chống quá tải, giảm tổn thất điện năng, giảm bán kính cấp điện khu vực huyện Kỳ Anh và thị xã Kỳ Anh, tỉnh Hà Tĩnh năm 2024</t>
  </si>
  <si>
    <t>Kỳ Giang, Kỳ Khang</t>
  </si>
  <si>
    <t>Văn bản số 473/ĐLKA-KHKT ngày 24/10/2023 về việc đăng ký lập danh mục công trình, dự án thu hồi đất, chuyển mục đích đất và lập KHSD đất năm 2024 của huyện Kỳ Anh</t>
  </si>
  <si>
    <t>Xây dựng, cải tạo đường dây trung, hạ áp và TBA để chống quá tải, giảm tổn thất điện năng, giảm bán kính cấp điện khu vực huyện Kỳ Anh và thị xã Kỳ Anh, tỉnh Hà Tĩnh năm 2023</t>
  </si>
  <si>
    <t>Kỳ Bắc, Kỳ Xuân, Kỳ Tân</t>
  </si>
  <si>
    <t xml:space="preserve">Nâng cao độ tin cậy cung cấp điện của lưới điện trung áp các huyênj Nghi Xuân, huyện Thạch Hà, huyện Cẩm Xuyên, huyện Kỳ Anh và thị xã Hồng Lĩnh - tỉnh Hà Tĩnh năm 2024 theo phương pháp đa chia - đa nối (MDMC) </t>
  </si>
  <si>
    <t>Kỳ Giang, Kỳ Tiến</t>
  </si>
  <si>
    <t>Đất thể dục thể thao</t>
  </si>
  <si>
    <t>Sân vận động huyện Nghi Xuân</t>
  </si>
  <si>
    <t>Xã Xuân Giang</t>
  </si>
  <si>
    <t>NQ 136/NQ-HĐND ngày 16/8/2023 của HĐND huyện. Về việc quyết định chủ trương đầu tư, điều chỉnh chủ trương đầu tư một số dự án đầu tư công trên địa bàn huyện</t>
  </si>
  <si>
    <t>Xã Cương Gián</t>
  </si>
  <si>
    <t>NQ 120/NQ-HĐND ngày 25/5/2023 của HĐND huyện. Về việc chấp thuận chủ truong đầu tư các dự án đầu tư công năm 2023 (đợt 3)</t>
  </si>
  <si>
    <t xml:space="preserve">III </t>
  </si>
  <si>
    <t>PHỤ LỤC 2.10. DANH MỤC CÔNG TRÌNH, DỰ ÁN CHUYỂN MỤC ĐÍCH SỬ DỤNG ĐẤT TRỒNG LÚA, ĐẤT RỪNG PHÒNG HỘ</t>
  </si>
  <si>
    <t>Diện tích thu hồi đất (ha)</t>
  </si>
  <si>
    <t xml:space="preserve">Địa điểm 
</t>
  </si>
  <si>
    <t>Xã Hương Long</t>
  </si>
  <si>
    <t>Dự án đường GTNT kết hợp phát triển kinh tế trang trại xã Hương Long</t>
  </si>
  <si>
    <t>Nghị quyết số 68/NQ-HĐND ngày 16/3/2023 của HĐND huyện</t>
  </si>
  <si>
    <t>Cải tạo, nâng cấp lưới điện 10kV lên vận hành 22kV trục chính và các nhánh rẽ ĐZ 971, 973E18.8, huyện Hương Khê, tỉnh Hà Tĩnh</t>
  </si>
  <si>
    <t>QĐ số 2456/QĐ-EVN NPC ngày 21/10/2022.Về việc duyệt danh mục và tạm giao KHV công trình ĐTXD năm 2023 cho công ty Điện lực Hà Tĩnh</t>
  </si>
  <si>
    <t>Cải tạo, nâng cấp lưới điện 10kV lên vận hành 35kV trục chính và các nhánh rẽ từ vị trí 57 đến 231 ĐZ 971E18.8, huyện Hương Khê, tỉnh Hà Tĩnh</t>
  </si>
  <si>
    <t>Cải tạo, nâng cấp lưới điện 10kV lên vận hành 35kV trục chính và các nhánh rẽ từ vị trí 62 đến 174 ĐZ 973E18.8, huyện Hương Khê, tỉnh Hà Tĩnh</t>
  </si>
  <si>
    <t>Xây dựng, cải tạo ĐZ 10kV 971E18.8 đoạn từ sau DPT 971 7/57/01 NR Lộc Yên Hương Liên lên vận hành 35kV</t>
  </si>
  <si>
    <t>QĐ số 1300/QĐ-EVN NPC ngày 15/06/2023</t>
  </si>
  <si>
    <t>Cải tạo mạch vòng 35kV giữa ĐZ 373 E18.8 với ĐZ 372E18.1 để nâng cao độ tin cậy cung cấp điê</t>
  </si>
  <si>
    <t>Xã Phúc Đồng</t>
  </si>
  <si>
    <t>QĐ số 773/QĐ-EVN NPC ngày 13/4/2023 của Tổng Công ty Điện lực miền Bắc</t>
  </si>
  <si>
    <t>Các thôn: Bình Thái, Bình Trung, Bình Minh, Bình Hà, Bình Hưng, Bình Giang, xã Hương Bình</t>
  </si>
  <si>
    <t>Quyết định số 5549/QĐ-UBND ngày 30/7/2015 của UBND huyện về việc phê duyệt quy hoạch chi tiết mặt bằng sử dụng đất thôn Bình Giang, xã Hương Bình, huyện Hương Khê</t>
  </si>
  <si>
    <t>Thị xã Kỳ Anh</t>
  </si>
  <si>
    <t>Huyện Vũ Quang</t>
  </si>
  <si>
    <t>Hầm đường bộ Đèo Ngang</t>
  </si>
  <si>
    <t>Xã Kỳ Nam</t>
  </si>
  <si>
    <t>Dự án đường vào trang trại phong điện HBRE Hà Tĩnh</t>
  </si>
  <si>
    <t>Xã Kỳ Nam, Kỳ Phương</t>
  </si>
  <si>
    <t>Dự án Hệ thống tiêu thoát lũ, chống ngập úng khu vực Trung tâm hành chính huyện Kỳ Anh và vùng phụ cận</t>
  </si>
  <si>
    <t>Xã Kỳ Ninh</t>
  </si>
  <si>
    <t>Dự án thành phần số 5: Sửa chữa cấp bách đảm bảo an toàn hồ chứa Kim Sơn, tỉnh Hà Tĩnh</t>
  </si>
  <si>
    <t>Xã Kỳ Hoa</t>
  </si>
  <si>
    <t>Xây dựng cải tạo đường dây trung áp, hạ áp và TBA để chống quá tải, giảm tổn thất điện năng giảm bán kính cấp điện khu vực huyện Kỳ Anh thị xã Kỳ Anh, tỉnh Hà Tĩnh năm 2024</t>
  </si>
  <si>
    <t>Xã Kỳ Ninh, Kỳ Hoa, Kỳ Nam</t>
  </si>
  <si>
    <t>Số 1300/QĐ-EVNNPC  ngày 15/6/2023 của tổng công ty điện lực Miền Bắc</t>
  </si>
  <si>
    <t>Đường dây 500kV Vũng Áng-rẽ Hà Tĩnh-Đà Nẵng (mạch 3,4)</t>
  </si>
  <si>
    <t>Phường Kỳ Lợi, Kỳ Trinh, Kỳ Thịnh,Hưng Trì, Kỳ Hoa</t>
  </si>
  <si>
    <t>Văn bản: Số 8109/CPMB - PTD+PĐB, ngày 23/10/2023 của công ty truyền tải điện Quốc Gia ( Ban dự án công trình điện Miền Trung</t>
  </si>
  <si>
    <t>PHỤ LỤC 2.3. DANH MỤC CÔNG TRÌNH, DỰ ÁN CHUYỂN MỤC ĐÍCH SỬ DỤNG ĐẤT TRỒNG LÚA, ĐẤT RỪNG PHÒNG HỘ</t>
  </si>
  <si>
    <t>Phụ lục 2.12.</t>
  </si>
  <si>
    <t xml:space="preserve">PHỤ LỤC 2.12. DANH MỤC CÔNG TRÌNH, DỰ ÁN CHUYỂN MỤC ĐÍCH SỬ DỤNG ĐẤT TRỒNG LÚA </t>
  </si>
  <si>
    <t>Nghị quyết số 63/NQ-HĐND ngày 26/07/2023 của HĐND huyện Vũ Quang về việc điều chỉnh, bổ sung NQ số 38/NQ-HĐND ngày 31/12/2021 của HDND huyện về kế hoạch đầu tư công trung hạn giai đoạn 2021-2025</t>
  </si>
  <si>
    <t>Nghị quyết số 38/NQ-HĐND ngày 31/12/2021 của HĐND huyện về thông qua danh mục các công trình thuộc kế hoạch đầu tư công trung hạn giai đoạn 2021-2025</t>
  </si>
  <si>
    <t>Quyết định số 413/QĐ-BGTVT ngày 30/3/2022 của Bộ Giao thông vận tải về phê duyệt dự án cải tạo khu gian Hòa Duyệt - Thanh Luyện</t>
  </si>
  <si>
    <t>Đã đề xuất điều chỉnh bổ sung danh mục công trình dự án thực hiện trong thời kỳ 2021 - 2030)</t>
  </si>
  <si>
    <t xml:space="preserve">Quyết định số 388/QĐ-UBND ngày 17/02/2023 của UBND huyện về phê duyệt điều chỉnh CTĐT một số dự án </t>
  </si>
  <si>
    <t xml:space="preserve">Quyết định số 2746/QĐ-BTC ngày 26/12/2022 của Bộ Tài chính về phê duyệt chủ trương đầu tư xây mới theo Trụ sở Kho bạc huyện Vũ Quang </t>
  </si>
  <si>
    <t>Nâng cấp đường trục thôn từ Trường Mầm Non xã Đồng Môn (cơ sở 1) đến hạ tầng khu dân cư Giếng Đồng, xã Đồng Môn</t>
  </si>
  <si>
    <t>Hạ tầng khu dân cư phía Đông thôn Tân Học, xã Thạch Hạ (Giai đoạn 2)</t>
  </si>
  <si>
    <t>Hạ tầng khu dân cư phía Tây thôn Tân Học, xã Thạch Hạ (giai đoạn 3)</t>
  </si>
  <si>
    <t>Hạ tầng khu dân cư tại ngõ 164, đường Trần Phú, phường Nguyễn Du</t>
  </si>
  <si>
    <t>Phường Nguyễn Du</t>
  </si>
  <si>
    <t>Hạ tầng khu dân cư khối phố Bắc Quý (giai đoạn 2)</t>
  </si>
  <si>
    <t xml:space="preserve">
Căn cứ pháp lý
</t>
  </si>
  <si>
    <t>Quyết định số 1300/QĐ-EVNNVC ngày 15/6/2023 của Tổng công ty điện lực Miền Bắc về việc duyệt danh mục và tạm giao KHV công trình đầu tư xây dựng năm 2024 cho Công ty Điện lực Hà Tĩnh</t>
  </si>
  <si>
    <t>Quyết định số 2322/QĐ EVNNPC 
ngày  09/10/2023 của Tổng Công ty Điện lực miền Bắc về việc duyệt danh mục và tạm giao KHV công trình đầu tư xây dựng năm 2024 cho Công ty Điện lực Hà Tĩnh</t>
  </si>
  <si>
    <t>Bãi đậu xe khu mộ Hải Thượng</t>
  </si>
  <si>
    <t xml:space="preserve">NQ số 136/NQ-HĐND ngày 20/10/2023 của HĐND tỉnh Hà Tĩnh "Quyết định chủ trương đầu tư và bổ sung kê hoạch đầu tư công trung hạn nguồn vốn ngân sách địa phương giai đoạn 2021-2025" </t>
  </si>
  <si>
    <t xml:space="preserve">QĐ số 4825/QĐ-UBND ngày 12/10/2023 của UBND huyện Hương Sơn. "V/v phê duyệt chủ trương lập quy hoạch tổng thể mặt bằng điểm dân cư nông thôn tại 1 số xã trên địa bản huyện Hương Sơn" </t>
  </si>
  <si>
    <t>QĐ số 5240/QĐ-UBND,  ngày 7/11/2023 của UBND huyện (V/v phê duyệt QH tổng thể mặt bằng xây dựng khu dân cư xen dắm tại đồng Chào Mùng, xã Sơn Bình)</t>
  </si>
  <si>
    <t>QĐ số 268/QĐ-BGTVT ngày 03/3/2022  của Bộ Giao thông Vận tải "Phê duyệt chủ trương đầu tư Dự án cải tạo, nâng cấp Quôc lộ 8C đoạn từ Thiên Cầm- Quốc lộ 1 và đọan từ Quốc lộ 1 đến đường mòn HCM, tỉnh Hà Tĩnh"</t>
  </si>
  <si>
    <t>Khu tái định cư QL.8C đồng ao Làng, thôn 1 (2 vùng)</t>
  </si>
  <si>
    <t>Tổng: 21 hạng mục</t>
  </si>
  <si>
    <r>
      <t xml:space="preserve">Xây dựng khu dân cư nông thôn vùng Đồng Vực, thôn Hưng Thịnh, xã An Hòa Thịnh </t>
    </r>
    <r>
      <rPr>
        <i/>
        <sz val="11"/>
        <rFont val="Times New Roman"/>
        <family val="1"/>
      </rPr>
      <t>(Khu tái định cư QL.8C)</t>
    </r>
  </si>
  <si>
    <r>
      <t>Xây dựng khu dân cư nông thôn nông vùng Đông Vực, thôn Đức Thịnh</t>
    </r>
    <r>
      <rPr>
        <i/>
        <sz val="11"/>
        <rFont val="Times New Roman"/>
        <family val="1"/>
      </rPr>
      <t xml:space="preserve"> (Khu tái định cư QL.8C)</t>
    </r>
  </si>
  <si>
    <t>Nâng cấp, mở rộng đường Nguyễn Thiếp, thị xã Hồng Lĩnh (giai đoạn 1)</t>
  </si>
  <si>
    <t>Phường Nam Hồng, xã Thuận Lộc</t>
  </si>
  <si>
    <t>Quyết định số 2727/QĐ-UBND ngày 20/10/2023 của UBND tỉnh về việc phê duyệt dự án đầu tư xây dựng công trình: Nâng cấp, mở rộng Đường Nguyễn Thiếp, thị xã Hồng Lĩnh (giai đoạn 1)</t>
  </si>
  <si>
    <t>1.2</t>
  </si>
  <si>
    <t>1.3</t>
  </si>
  <si>
    <t>PHỤ LỤC 2.2. DANH MỤC CÔNG TRÌNH, DỰ ÁN CHUYỂN MỤC ĐÍCH SỬ DỤNG ĐẤT TRỒNG LÚA</t>
  </si>
  <si>
    <t>Đường giao thông nông thôn cấp xã còn lại (Tuyến đường phát triển du lịch xã Cương Gián - Xuân Liên - Giai đoạn 2).</t>
  </si>
  <si>
    <t>Xen dắm đất ở dân cư thôn An Tiên</t>
  </si>
  <si>
    <t>Bản vẽ quy hoạch chi tiết tỷ lệ 1/500 được UBND huyện phê duyệt năm 2023</t>
  </si>
  <si>
    <t>Xây dựng lộ xuất tuyến 35 KV 372 E18.11
 mạch kép treo dây một mạch sau TBA 110kV Nghi Xuân</t>
  </si>
  <si>
    <t>TT Xuân An, xã Xuân Viên, xã Xuân Mỹ, xã Xuân Thành</t>
  </si>
  <si>
    <t>Quyết định 1821/QĐ-EVNNPC ngày 15/8/2023 của Công ty Điện lực Miền Bắc</t>
  </si>
  <si>
    <t>Tổng: 04 hạng mục</t>
  </si>
  <si>
    <t>Văn bản số 5583/UBND-GT1 ngày 11/10/2023 của UBND tỉnh về việc góp ý kiến hồ sơ Báo cáo đề xuất CTĐT và phối hợp nghiên cứu, thực hiện DA XD một số cầu vượt sông và hầm trên QL.1</t>
  </si>
  <si>
    <t>Quyết định số 3260/QĐ-UBND ngày 25/9/2020 của UBND tỉnh về việc phê duyệt chủ trương đầu tư dự án Trang trại phong điện HBRE Hà Tĩnh tại thị xã Kỳ Anh và huyện Kỳ Anh, tỉnh Hà Tĩnh</t>
  </si>
  <si>
    <t>Vốn NSTW và NST theo Các Nghị quyết HĐND tỉnh số 16/NQHĐND ngày 17/7/2021 và số 66/NQHĐND ngày 28/01/2022 của Hội đồng nhận dân tỉnh</t>
  </si>
  <si>
    <t xml:space="preserve">Vốn NSTW quản lý theo Quyết định số 2511/QĐ-BNN-TL ngày 22/6/2023 của Bộ Nông nghiệp và PTNT </t>
  </si>
  <si>
    <t>Nghị quyết số: 61/NQ-HĐND ngày
16/12/2021 của HĐND tỉnh Hà Tĩnh</t>
  </si>
  <si>
    <t>Văn bản số 3007/UBND-KTHT ngày 25/10/2023 của UBND huyện Đức Thọ về việc chủ trương lập quy hoạch chi tiết khu dân cư vùng Quán Tre tuyến 2, xã Bùi La Nhân</t>
  </si>
  <si>
    <t>Văn bản số 3147/QĐ-UBND ngày 6/11/2023 của UBND huyện Đức Thọ Về việc chủ trương lập quy hoạch chi tiết mở rộng khuôn viên trụ sở UBND xã Thanh Bình Thịnh, huyện Đức Thọ</t>
  </si>
  <si>
    <t>Đường GTNT xã Hương Long (tuyến đường đi thôn 7, 8 và tuyến đường và tuyến đườngtrục TX01 đoạn từ huyện lộ 6 đi huyện lộ 8)</t>
  </si>
  <si>
    <t xml:space="preserve"> </t>
  </si>
  <si>
    <t>Xen dắm đất ở nông thôn</t>
  </si>
  <si>
    <t>Nghị quyết số 88/NQ-HĐND ngày 06/10/2023 của HĐND huyện về quyết định chủ trương đầu tư một số dự án đầu tư công trên địa bàn huyện giai đoạn 2023-2025 và bổ sung Kế hoạch đầu tư công trung hạn ngân sách huyện giai đoạn 2021-2025</t>
  </si>
  <si>
    <t>Các xã: Hương Xuân, Lộc Yên, Phú Phong</t>
  </si>
  <si>
    <t>Các xã: Hương Đô, Phúc Trạch, Hương Trạch</t>
  </si>
  <si>
    <t>Các xã: Phú Gia, Hương Vĩnh, Hương Long</t>
  </si>
  <si>
    <t>Các xã: Lộc Yên, Hương Trà, Hương Xuân, Hương Lâm, Hương Liên</t>
  </si>
  <si>
    <t>Dự án: Cải tạo khu gian Hòa Duyệt - Thanh Luyện, thuộc tuyến đường sắt Hà Nội - Thành phố Hồ Chí Minh</t>
  </si>
  <si>
    <t>Xã Điền Mỹ</t>
  </si>
  <si>
    <t>Tổng: 09 hạng mục</t>
  </si>
  <si>
    <t>Nghị quyết 41/NQ-HĐND ngày 24/09/2023 của HĐND xã Phù Lưu về việc Quyết định chủ trương đầu tư</t>
  </si>
  <si>
    <t>Đất thủy lợi</t>
  </si>
  <si>
    <t>Khu dân cư vùng Trậm Tran, thôn Thống Nhất (Tên quy hoạch: QH đất ở phía bên trái di tích Khu mộ Nguyễn Đức Lục Chi 3,16 ha đất ở và 1,62 ha đất giao thông trong công trình QH giao thông trong các khu đất cấp đất ở mới tại nông thôn)</t>
  </si>
  <si>
    <t xml:space="preserve">- Nghị quyết số 42/NQ-HĐND ngày 30/7/2021 của HĐND huyện Lộc Hà về việc phê duyệt kế hoạch đầu tư trung hạn giai đoạn 2021 - 2025
- Nghị quyết số 27/NQ-HĐND ngày 11/01/2023 về việc phê duyệt chủ trương đầu tư xây dựng các công trình trên địa bàn xã Ích Hậu năm 2023 </t>
  </si>
  <si>
    <t>QH đất ở vùng Đồng Kiêng (tên cũ: XD đất ở xen dắm tại thôn Phù Ích, Bắc Kinh)</t>
  </si>
  <si>
    <t>Đất ở vùng Đồng Kỵ thôn Kim Ngọc; Đồng Mộc, Đội Trường thôn Minh Quý; Cựa Tịnh thôn An Lộc; Đồng Trộp 2 thôn Hồng Lạc; Cựa Nhi, Cồn Phụ Lão thôn Bằng Châu và Cựa Huấn thôn Tiến Châu</t>
  </si>
  <si>
    <t>- Nghị quyết số 42/NQ-HĐND ngày 30/7/2021 của HĐND huyện Lộc Hà về việc phê duyệt kế hoạch đầu tư trung hạn giai đoạn 2021 - 2025;
- Nghị quyết số 43/NQ-HĐND ngày 10/8/2023 của HĐND xã Thạch Châu về việc phê chuẩn nguồn ngân sách bố trí GPMB, xây dựng cơ sở hạ tầng đối với các vùng quy hoạch sử dụng đất ở xã Thạch Châu năm 2024 - 2025</t>
  </si>
  <si>
    <t>- Nghị quyết số 42/NQ-HĐND ngày 30/7/2021 của HĐND huyện Lộc Hà về việc phê duyệt kế hoạch đầu tư trung hạn giai đoạn 2021 - 2025;
- Quyết định số 2019/QĐ-UBND ngày 06 tháng 7 năm 2018 của UBND tỉnh Hà Tĩnh về quy hoạch xây dựng chi tiết làng du lịch cộng đồng thôn Nam Sơn, xã Thịnh Lộc, huyện Lộc Hà, tỷ lệ 1/500</t>
  </si>
  <si>
    <t>Đất ở xen dắn dân cư thôn Yên Điềm,  Hồng Thịnh (Đất ở khu đất đối diện nhà ông Ngạn thôn Hồng Thịnh và nhà ông Chức thôn Yên Điềm)</t>
  </si>
  <si>
    <t>- Nghị quyết số 42/NQ-HĐND ngày 30/7/2021 của HĐND huyện Lộc Hà về việc phê duyệt kế hoạch đầu tư trung hạn giai đoạn 2021 - 2025
- Nghị quyết số 45/NQ-HĐND ngày 06/6/2023 về việc phê chuẩn điều chỉnh, bổ sung một số nội dung thu - chi ngân sách năm 2023</t>
  </si>
  <si>
    <t>Quy hoạch đất ở thôn Yên Định (vùng đồng Cùng, thôn Yên Định và vùng cạnh nhà ông Tiếp)</t>
  </si>
  <si>
    <t>Tổng: 15 hạng mục</t>
  </si>
  <si>
    <t>Quyết định số 2828/QĐ-UBND ngày 04/7/2023 của UBND huyện Lộc Hà về việc phê duyệt dự án Xây dựng kênh tiêu úng Thanh Mỹ, Thanh Lương, Thanh Ngọc xã Phù Lưu, huyện Lộc Hà</t>
  </si>
  <si>
    <t>Quyết định số 258/QĐ-UBND của UBND xã Xuân Lộc về việc phê duyệt chủ trương đầu tư xây dựng công trình</t>
  </si>
  <si>
    <t>Quyết định số 105/QĐ-UBND ngày 08/3/2023 của UBND xã Kim Song Trường về việc phê duyệt chủ trương đầu tư công trình</t>
  </si>
  <si>
    <t>Đường vào trạm y tế xã Kim Song Trường, huyện Can Lộc</t>
  </si>
  <si>
    <t>Quyết định số 312/QĐ-UBND ngày 8/9/2023 của UBND xã Kim Song Trường về việc phê duyệt chủ trương đầu tư xây dựng công trình: Đường vào trạm y tế xã Kim Song Trường, huyện Can Lộc</t>
  </si>
  <si>
    <t>NGHỊ QUYẾT số 34/NQ-HĐND ngày 12/6/2023
Quyết định chủ trương đầu tư xây dựng (Bổ sung)
Công trình: Đường giao thông xã Sơn Lộc, huyện Can Lộc.</t>
  </si>
  <si>
    <t>Nghị quyết số 119/NQ-HĐND ngày 14/7/2023 của HĐND tỉnh Hà Tĩnh về việc quyết định chủ trương đầu tư, điều chỉnh chủ trương đầu tư một số dự án đầu tư công</t>
  </si>
  <si>
    <t>Quyết định số 2958/QĐ-EVNNPC ngày 29/11/2022 của Tổng Công ty Điện lực miền Bắc về việc chuyển giao quản lý A dự án “Đường dây 110kV từ TBA 500kV Hà Tĩnh – TBA 110kV Thạch Linh – Hồng Lĩnh” từ Ban QLDA Lưới điện sang Công ty Điện lực Hà Tĩnh.</t>
  </si>
  <si>
    <t>Quyết định số 607/QĐ-EVNNPC ngày 31/3/2023 của tổng công ty điện lực miền Bắc về việc duyệt danh mục và tạm giao KHV công trình ĐTXD bổ sung năm 2023
cho Công ty Điện lực Hà Tĩnh</t>
  </si>
  <si>
    <t xml:space="preserve">Nhà văn hóa </t>
  </si>
  <si>
    <t>QĐ số 136/QĐ-UBND ngày 3/11/2023 của UBND xã Mỹ Lộc về việc phê duyệt chủ trương đầu tư xây dựng công trình: Quy hoạch chi tiết xây dựng Nhà Văn Hóa thôn Thái Xá, xã Mỹ Lộc, huyện Can Lộc</t>
  </si>
  <si>
    <t>Đất ở</t>
  </si>
  <si>
    <t>QĐ số: 274/QĐ-UBND của UBND xã Xuân Lộc Về việc phê duyệt chủ trương đầu tư xây dựng công trình: Quy hoạch chi tiết xây dựng khu dân cư thôn Đồng Yên, xã Xuân Lộc, huyện Can Lộc</t>
  </si>
  <si>
    <t>Quyết định số 78/QĐ-UBND ngày 24/5/2023 của UBND xã Vượng Lộc về việc phê duyệt chủ trương đầu tư xây dựng công trình quy hoạch chi tiết xây dựng khu dân cư</t>
  </si>
  <si>
    <t>QĐ số 78/QĐ-UBND ngày 24/5/2023 của xã Vượng Lộc về việc phê duyệt chủ trương đầu tư xây dựng công trình quy hoạch chi tiết xây dựng khu dân cư</t>
  </si>
  <si>
    <t>Cồn Đống, thôn Làng Lau, xã Vượng Lộc</t>
  </si>
  <si>
    <t>Quyết định số 198/QĐ-UBND ngày 18/10/2023 của UBND xã Khánh Vĩnh Yên Về việc phê duyệt chủ trương đầu tư xây dựng công trình: Quy hoạch chi tiết xây dựng khu dân cư Thôn Hạ Triều, xã Khánh Vĩnh Yên, huyện Can Lộc</t>
  </si>
  <si>
    <t>QĐ số 78/QĐ-UBND ngày 25/8/2023 của UBND xã Phú lộc Về việc phê duyệt chủ trương đầu tư xây dựng công trình: Quy hoạch chi tiết xây dựng khu dân cư thôn Làng Hội, xã Phú Lộc, huyện Can Lộc</t>
  </si>
  <si>
    <t>Quyết định số 215/QĐ-UBND ngày 10/7/2023 của UBND xã Kim Song Trường về việc phê duyệt chủ trương đầu tư công trình Quy hoạch chi tiết xây dựng KDC thôn Đông Vĩnh</t>
  </si>
  <si>
    <t>Quyết định số 215/QĐ-UBND ngày 10/7/2023 của UBND xã Kim Song Trường về việc phê duyệt chủ trương đầu tư công trình Quy hoạch chi tiết xây dựng KDC thôn Phượng Sơn, …</t>
  </si>
  <si>
    <t>Trung Ngọc, Xã Gia Hanh</t>
  </si>
  <si>
    <t>Quyết định số 313/QĐ-UBND ngày 31/10/2023 của UBND xã Gia Hanh về việc phê duyệt chủ trương đầu tư dự án xây dựng công trình quy hoạch mặt bằng sử dụng đất phân lô đất ở</t>
  </si>
  <si>
    <t>Vùng Đồng Ba Phần Cửa A. Thắng Thoả- thôn Nhân Phong, xã Gia Hanh</t>
  </si>
  <si>
    <t>QĐ số 313/QĐ-UBND ngày 31/10/2023 của UBND xã Gia Hanh về việc phê duyệt chủ trương đầu tư dự án xây dựng công trình: QH mặt bằng sử dụng đất phân lô đất ở thôn Trung Ngọc, thôn Bắc Trung Sơn, thôn Nhân Phong, xã Gia Hanh</t>
  </si>
  <si>
    <t>QĐ số 135/QĐ-UBND ngày 3/11/2023 của UBND xã Mỹ Lộc về việc phê duyệt chủ trương đầu tư xây dựng công trình: QH chi tiết xây dựng khu dân cư thôn Đô Hành, xã Mỹ Lộc</t>
  </si>
  <si>
    <t>QĐ số 79a/QĐ-UBND ngày 11/10/2023 của UBND xã Thượng Lộc về việc phê duyệt chủ trương đầu tư xây dựng công trình: Quy hoạch chi tiết xây dựng khu dân cư thôn Vĩnh Xá, Sơn Phú, xã Thượng Lộc, huyện Can Lộc</t>
  </si>
  <si>
    <t>Thôn Minh Hương xã Trung Lộc</t>
  </si>
  <si>
    <t>QĐ số 125/QĐ-UBND ngày 27/7/2023 của UBND Xã Trung Lộc về việc phê duyệt chủ trương đầu tư xây dựng công trình: Quy hoạch TMB sử dụng đất phân lô đất ở thô nMinh Hương, xã Trung Lộc</t>
  </si>
  <si>
    <t>Thôn Ban Long, xã Quang Lộc</t>
  </si>
  <si>
    <t>QĐ số 86/QĐ-UBND ngày 26/7/2023 của UBND xã Qaung Lộc Lộc về việc phê duyệt chủ trương đầu tư xây dựng công trình: Quy hoạch đất ở thôn Ban Long, xã Trung Lộc</t>
  </si>
  <si>
    <t>QĐ số 133/QĐ-UBND ngày 31/10/2023 của UBND thị trấn Nghèn về việc phê duyệt chủ trương đầu tư xây dựng công trình: Quy hoạch chi tiết xây dựng khu dân cư Vĩnh Phong, thị trấn Nghèn</t>
  </si>
  <si>
    <t>QĐ số 134/QĐ-UBND ngày 31/10/2023 của UBND thị trấn Nghèn về việc phê duyệt chủ trương đầu tư xây dựng công trình: Quy hoạch chi tiết xây dựng khu dân cư Hồng Quang, Sơn Thịnh, thị trấn Nghèn</t>
  </si>
  <si>
    <t>QĐ số 132/QĐ-UBND ngày 31/10/2023 của UBND thị trấn Nghèn về việc phê duyệt chủ trương đầu tư xây dựng công trình: Quy hoạch chi tiết xây dựng khu dân cư Đập bộng, Tổ dân phố 9,10, thị trấn Nghèn</t>
  </si>
  <si>
    <t>Quyết định số 3774/QĐ-UBND ngày 27/11/2013 của UBND tỉnh về việc phê duyệt Quy hoạch phát triển cụm công nghiệp tỉnh Hà Tĩnh đến năm 2020, tầm nhìn 2015</t>
  </si>
  <si>
    <t>Quyết định số 2154/QĐ-EVNNPC  ngày 20/09/2023 của Tổng công ty điện lực miền Bắc về việc duyệt danh mục và tạm giao KHV công trình ĐTXD năm 2024 cho công ty điện lực Hà Tĩnh</t>
  </si>
  <si>
    <t>Quyết định số 6698/QĐ-UBND ngày 06/09/2023 của UBND huyện Cẩm Xuyên về việc phê duyệt quy hoạch phân lô đất ở dân cư tại các thôn 3, thôn 6, thôn 7, thôn 9, xã Cẩm Quang, huyện Cẩm Xuyên</t>
  </si>
  <si>
    <t>Quyết định số 7217/QĐ-UBND ngày 29/09/2023 về việc phê duyệt quy hoạch phân lô đất ở dân cư tại các thôn: TânTrung Thủy, Vinh Lộc, xã Cẩm Lộc, huyện Cẩm Xuyên</t>
  </si>
  <si>
    <t>Đất ở dân cư thôn Hòa Sơn</t>
  </si>
  <si>
    <t>Đất ở vùng gần nhà ông Mao thôn Lĩnh Sơn</t>
  </si>
  <si>
    <t>Bản đồ quy hoạch tổng mặt bằng sử dụng đất, tỉ lệ 1/500 tại thôn Thượng Sơn, xã Cẩm Sơn, huyện Cẩm Xuyên ngày 8/12/2022 của Ủy ban nhân dân tỉnh Hà Tĩnh</t>
  </si>
  <si>
    <t>Quyết định số 7790/QĐ-UBND ngày 31/10/2023 của UBND huyện Cẩm Xuyên về việc phê duyệt quy hoạch phân lô đất ở dân cư tại các tổ dân phố: 04,14,06,08,10 thị trấn Cẩm Xuyên,huyện Cẩm Xuyên</t>
  </si>
  <si>
    <t>Quyết định số 4730/QĐ-UBND ngày 28/07/2023 của UBND huyện Cẩm Xuyên về việc phê duyệt Quy hoạch tổng thể mặt bằng sử dụng đất NVH thôn Trung Đông, xã Nam Phúc Thăng, huyện Cẩm Xuyên, tỷ lệ 1/500</t>
  </si>
  <si>
    <t>Tổng: 51 công trình, dự án</t>
  </si>
  <si>
    <t>Tổng: 05 hạng mục</t>
  </si>
  <si>
    <t>TỪ NĂM 2024 HUYỆN THẠCH HÀ</t>
  </si>
  <si>
    <t xml:space="preserve">PHỤ LỤC 2.13. DANH MỤC CÔNG TRÌNH, DỰ ÁN CHUYỂN MỤC ĐÍCH SỬ DỤNG ĐẤT TRỒNG LÚA, ĐẤT RỪNG PHÒNG HỘ </t>
  </si>
  <si>
    <t>Huyện Thạch Hà</t>
  </si>
  <si>
    <t>Phụ lục 2.13.</t>
  </si>
  <si>
    <t>Tổng: 10 hạng mục</t>
  </si>
  <si>
    <t>Nhà văn hóa tổ dân phố Phúc Sơn, phường Trung Lương</t>
  </si>
  <si>
    <t>TDP Phúc Sơn, phường Trung Lương</t>
  </si>
  <si>
    <t>Quyết định số 2021/QĐ-UBND thị xã Hồng Lĩnh ngày 18/9/2023 về việc phê duyệt chủ trương đầu tư dự án: Nhà văn hóa tổ dân phố Phúc Sơn, phường Trung Lương</t>
  </si>
  <si>
    <t>Đất nông nghiệp khác</t>
  </si>
  <si>
    <t>Vùng Nông nghiệp công nghệ cao</t>
  </si>
  <si>
    <t>Xã Việt Tiến, Thạch Long</t>
  </si>
  <si>
    <t>Văn bản số 145/TNMT ngày 25/5/2023 của UBND huyện Thạch Hà về việc Ý kiến đồi với trang trại nông nghiệp tổng hợp tại xã Thạch Long, Việt Tiến</t>
  </si>
  <si>
    <t>Thôn Quyết Tiến, xã Thạch Xuân</t>
  </si>
  <si>
    <t>Quyết định số 2180/QĐ-UBND ngày 13/7/2020 của UBND tỉnh Hà Tĩnh chấp thuận chủ trương đầu tư dự án Ứng dụng công nghệ sinh học sản xuất nấm ăn, nấm dược liệu tại xã Thạch Xuân, huyện Thạch Hà của công ty cổ phần đầu tư phát triển Phú Cường Đạt.</t>
  </si>
  <si>
    <t>Trụ sở công an xã Thạch Xuân</t>
  </si>
  <si>
    <t>Thôn Tân Thanh, xã Thạch Xuân</t>
  </si>
  <si>
    <t xml:space="preserve">Nghị quyết số 07/NQ-HĐND ngày 12/7/2023 của UBND huyện về việc quy định chủ trương đầu tư, điều chỉnh chủ trương đầu tư một số dự án đầu tư công trên địa bàn huyện. </t>
  </si>
  <si>
    <t>Mở rộng trại tạm giam Xuân Hà</t>
  </si>
  <si>
    <t>Thôn Vĩnh Trung, xã Lưu Vĩnh Sơn</t>
  </si>
  <si>
    <t>Quyết định số 5373/QĐ-BCA-H02 ngày 18/72022 của Bộ Công an về việc Phê duyệt dự án thành phần đầu tư xây dựng công trình Khu trung tâm và Phân trại số 1 thuộc trại giam Xuân Hà</t>
  </si>
  <si>
    <t>Đất cụm công nghiệp Phù Việt</t>
  </si>
  <si>
    <t>Xã Việt Tiên</t>
  </si>
  <si>
    <t>VB số 584/SKHĐT-DNĐT ngày 10/3/2023 của Sở KHĐT về ý kiến thẩm định; QĐ số 2776/QĐ-UBND ngày 25/8/2020 của UBND tỉnh về chấp thuận chủ trương đầu tư xưởng sản xuất gia công cơ khí tổng hợp Hatechco tại lô CN14 Cụm công nghiệp Phù Việt; Quyết định số 27/QĐ-UBND ngày 02/6/2023 của UBND tỉnh Hà Tĩnh về việc chấp thuân chủ trương đầu tư dự án sản xuất mỳ sợi tươi tại cum công nghiệp Phù Việt</t>
  </si>
  <si>
    <t>Đất thương mại, dịch vụ</t>
  </si>
  <si>
    <t>Đất thương mại dịch vụ</t>
  </si>
  <si>
    <t>Đồng Chiêu Liêu, thôn Trung Phú, xã Thạch Thắng</t>
  </si>
  <si>
    <t>Quyết định chủ trương đầu tư số 1012/QĐ-UBND tỉnh Hà Tĩnh ngày 06/4/2018 Dự án xây dựng cơ sở kinh doanh vật liệu xây dựng tổng hợp và thiết bị nội thất trong xây dựng tại xã Thạch Thắng, huyện Thạch Hà</t>
  </si>
  <si>
    <t>Thôn Bắc Tiến, xã Thạch Ngọc</t>
  </si>
  <si>
    <t>Quyết định số 3780/QĐ-UBND, ngày 13/12/2018 của UBND tỉnh Hà Tĩnh về việc chấp thuận chủ trương đầu tư Dự án cơ sở kinh doanh thương mại tổng hợp Hữu Lâm</t>
  </si>
  <si>
    <t>Thôn Bắc Văn, xã Thạch Văn</t>
  </si>
  <si>
    <t>Số 303 /QĐ- UBND, ngày 17/01/2017 của UBND huyện Thạch Hà về việc chấp thuận chủ trương đầu tư Dự án hệ thống cửa hàng kinh doanh thương mại dịch vụ tổng hợp tại xã Thạch Văn</t>
  </si>
  <si>
    <t>Khu du lịch sinh thái và trải nghiệm Tân Tiến</t>
  </si>
  <si>
    <t>Thị trấn Thạch Hà</t>
  </si>
  <si>
    <t>Quyết định số 985/QĐ-UBND, ngày 27/3/2019 của UBND tỉnh về việc phê duyệt chủ trương đầu tư Dự án Khu du lịch sinh thái và trải nghiệm Tân Tiến</t>
  </si>
  <si>
    <t>Trung tâm thương mại dịch vụ Phước Linh</t>
  </si>
  <si>
    <t>Xã Thạch Long</t>
  </si>
  <si>
    <t>Theo đề xuất của Công ty thương mại Phước Linh</t>
  </si>
  <si>
    <t>Dự án thành phần 1: Đường trục ngang biển Khu du lịch biển Văn - Trị</t>
  </si>
  <si>
    <t>Xã Thạch Văn</t>
  </si>
  <si>
    <t>Quyết định số 3256/QĐ-UBND ngày 30/10/2018 của UBND tỉnh Hà Tĩnh về việc Phê duyệt báo cáo nghiên cứu khả thi dự án cải thiện cơ sở hạ tầng cho các xã chịu ảnh hưởng của dự án khai thác mỏ sắt Thạch Khê, thực hiện đề án phát triển bền vững kinh tế xã hội các xã chịu ảnh hưởng của Dự án khai thác mỏ sắt Thạch Khê giai đoạn 2 (đề án 946)</t>
  </si>
  <si>
    <t>Đường trục chính xã Lưu Vĩnh Sơn</t>
  </si>
  <si>
    <t>Xã Lưu Vĩnh Sơn</t>
  </si>
  <si>
    <t>Quyết đinh số 2726/QĐ-UBND, ngày 5/5/2021 của UBND huyện Thạch Hà phê duyệt chủ trương đầu tư xây dựng công trình: Đường giao thông trục chính xã Lưu Vĩnh Sơn</t>
  </si>
  <si>
    <t>Xử lý cấp bách tuyến đê Hữu Phủ huyện Thạch Hà, đoạn từ K10+00 đến K10+315</t>
  </si>
  <si>
    <t>Xã Thạch Khê, xã Đỉnh Bàn</t>
  </si>
  <si>
    <t>Nghị quyết 200/NQ-HĐND ngày 24/3/2020 về việc phê duyệt chủ trương đầu tư và bổ sung danh mục dự án sử dụng vốn ngân sách địa phương giai đoạn 2016-2020</t>
  </si>
  <si>
    <t>Tuyến đê Hữu Nghèn đoạn từ thôn Sông Tiến đến Bara Đò Điệm, xã Thạch Sơn, huyện Thạch Hà</t>
  </si>
  <si>
    <t>Xã Thạch Kênh, xã Thạch Sơn</t>
  </si>
  <si>
    <t>Văn bản số 1562/UBND-NL1 ngày 05/4/2023 của UBND tỉnh về giao tham mưu hỗ trợ nguồn vốn</t>
  </si>
  <si>
    <t>Dự án Tăng khả năng thoát lũ hạ du hồ Kẻ Gỗ</t>
  </si>
  <si>
    <t>Huyện Thạch Hà</t>
  </si>
  <si>
    <t>Quyết đinh số 2789/QĐ-BNN-XD, ngày 11/7/2023 của Bộ nông nghiệp phát triển nông thôn về việc phê duyệt đầu tư xây dựng Dự án tăng cường khả năng thoát lũ hạ du hồ Kẽ Gỗ, tỉnh Hà Tĩnh</t>
  </si>
  <si>
    <t>Đất xây dựng cơ sở văn hóa</t>
  </si>
  <si>
    <t>Đài tưởng niệm liệt sỹ</t>
  </si>
  <si>
    <t>Xã Thạch Ngọc</t>
  </si>
  <si>
    <t>Quyết định số 126/QĐ-UBND ngày 10/9/2020 của UBND xã Thạch Ngọc về việc xây dựng đài tưởng niệm Liệt sỹ xã Thạch Ngọc và các hạng mục phụ trợ</t>
  </si>
  <si>
    <t>Mở rộng trường Mầm non
 xã Thạch Kênh</t>
  </si>
  <si>
    <t>Thôn Tri Lễ, xã Thạch Kênh</t>
  </si>
  <si>
    <t>Quyết định số 5564/QĐ-UBND ngày 19/8/2019 của UBND huyện Thạch Hà về việc phê duyệt chủ trương đầu tư xây dựng công trình</t>
  </si>
  <si>
    <t>Đường đây 110KV từ TBA 500 KV Thạch Linh - Hồng Lĩnh</t>
  </si>
  <si>
    <t>Xã Nam Điền, Tân Lâm Hương, Thạch Xuân, Lưu Vĩnh Sơn, Thị trấn Thạch Hà, Việt Tiến, Thạch Liên</t>
  </si>
  <si>
    <t xml:space="preserve">Quyết định số 2958/QĐ-EVNNPC ngày 29/11/2022 của Tổng công ty Điện lực miền Bắc về việc chuyển giao quản lý A Dự án đường dây 110Kv từ TBA 500kV Hà Tĩnh-TBA 110 KV Thạch Linh- Hồng Lĩnh từ ban QLDA lưới điện sang công ty điện lực Hà Tĩnh </t>
  </si>
  <si>
    <t>Đường dây 500KV Quảng Trạch - Quỳnh Lưu, đoạn qua xã Nam Điền, Thạch Xuân, Lưu Vĩnh Sơn, Ngọc Sơn</t>
  </si>
  <si>
    <t>Xã Nam Điền, Lưu Vĩnh Sơn, Ngọc Sơn</t>
  </si>
  <si>
    <t xml:space="preserve">Văn bản số 7936/CPMB-PTĐ-PĐB ngày 17/10/2023 của Ban quản lý dự án công trình Điện miền trung </t>
  </si>
  <si>
    <t>Cải tạo mạch vòng 35kV giữa ĐZ 373 E18.8 với ĐZ 372E18.1 để nâng cao độ tin cậy cung cấp điện</t>
  </si>
  <si>
    <t>Xã Ngọc Sơn, xã Lưu Vĩnh Sơn</t>
  </si>
  <si>
    <t>QĐ  số 607/QĐ-EVNNPC ngày 31/3/2023của Tổng Công ty Điện lực miền Bắc về việc phê duyệt danh mục và tạm giao KHV  công trình ĐTXD bổ sung năm 2023 cho Công ty điện lực Hà Tĩnh</t>
  </si>
  <si>
    <t>Xây dựng, cải tạo đường dây trung áp, hạ áp và TBA để chống quá tải, giảm tổn thất điện năng, giảm bán kính cấp điện khu vực huyện Thạch Hà, tỉnh Hà Tĩnh năm 2023</t>
  </si>
  <si>
    <t xml:space="preserve">Xã Thạch Văn, Xã Thạch Trị Xã Thạch Lạc, Xã Lưu Vĩnh Sơn </t>
  </si>
  <si>
    <t>Quyết định số 773/QĐ-EVNNPC ngày 13/04/2023của Tổng Công ty Điện lực miền Bắc về việc phê duyệt danh mục và tạm giao KHV  công trình ĐTXD bổ sung năm 2023 cho Công ty Điện lực Hà Tĩnh</t>
  </si>
  <si>
    <t>Xây dựng, cải tạo đường dây trung áp, hạ áp và TBA để chống quá tải, giảm tổn thất điện năng, giảm bán kính cấp điện khu vực huyện Thạch Hà, tỉnh Hà Tĩnh năm 2024</t>
  </si>
  <si>
    <t>Xã Tân Lâm Hương, Xã Thạch Sơn, xã Thạch Thanh, thị trấn Thạch Hà</t>
  </si>
  <si>
    <t>Quyết định số 2476/QĐ-EVNNPC ngày 4/10/2022 của Tổng Công ty Điện lực miền Bắc về việc phê duyệt danh mục và tạm giao KHV  công trình ĐTXD bổ sung năm 2023 cho Công ty Điện lực Hà Tĩnh</t>
  </si>
  <si>
    <t>Cải tạo mạch vòng 22kV giữa ĐZ 471 E18.9 với ĐZ 477 E18.1 để nâng cao độ tin cậy cung cấp điện</t>
  </si>
  <si>
    <t>Xã Thạch Hội</t>
  </si>
  <si>
    <t>QĐ số 1300/QĐ-EVNNPC ngày 15/06/2023 của Tổng Công ty Điện lực miền Bắc về việc duyệt danh mục và tạm giao KHV công trình ĐTXD năm 2024</t>
  </si>
  <si>
    <t>X</t>
  </si>
  <si>
    <t>Đất làm NT, nhà tang lễ, nhà hỏa táng</t>
  </si>
  <si>
    <t>Mở rộng nghĩa trang Cơn Bàng</t>
  </si>
  <si>
    <t>Văn bản số 5920 ngày 14/08/2018 của UBND Huyện Thạch Hà phê duyệt Điều chỉnh Quy hoạch Nông thôn mới xã Thạch Ngọc</t>
  </si>
  <si>
    <t>XI</t>
  </si>
  <si>
    <t>Mở rộng nhà văn hoá thôn Trung Hoà</t>
  </si>
  <si>
    <t>Thôn Trung Hoà, xã Tân Lâm Hương</t>
  </si>
  <si>
    <t>Nhà văn hoá thôn Bắc Tiến</t>
  </si>
  <si>
    <t>QH tổng mặt bằng sử dụng đất nhà văn hóa thôn Bắc Tiến ngày 31/10/2018 của UBND huyện Thạch Hà</t>
  </si>
  <si>
    <t>Nhà văn hoá thôn Đông Châu</t>
  </si>
  <si>
    <t>Thôn Đông Châu, xã Thạch Ngọc</t>
  </si>
  <si>
    <t>QH tổng mặt bằng sử dụng đất nhà văn hóa thôn Đông Châu ngày 31/10/2018 của UBND huyện Thạch Hà</t>
  </si>
  <si>
    <t>XII</t>
  </si>
  <si>
    <t>Vùng Trạm Điện, thôn Trung Hoà, vùng Nhà Chôi, thôn 18, thôn Yên Trung, vùng Hoang Chứa, thôn Sơn Trình, xã Tân Lâm Hương</t>
  </si>
  <si>
    <t>Văn bản số 2044/UBND-KT&amp;HT, ngày 04/9/2023 của UBND huyện Thạch Hà về việc đồng ý chủ trương khảo sát, lập Quy hoạch đất ở tại vùng Đồng Chôi, thôn 18 và 14 vị trí xen dắm dân cư tai các thôn trên địa bàn xã Tân Lâm Hương</t>
  </si>
  <si>
    <t>Thôn Nam Bình, xã Thạch Đài</t>
  </si>
  <si>
    <t>Văn bản số 1287/UBND, ngày 30/6/2021 của UBND huyện Thạch Hà về việc đồng ý chủ trương quy hoạch xen dắm đất ở tại tại các thôn trên địa bàn xã Thạch Đài</t>
  </si>
  <si>
    <t>Thôn Hoà Lạc, Quyết Tiến, xã Thạch Lạc</t>
  </si>
  <si>
    <t>Bản vẽ chi tiết tổng mặt bằng sử dụng đất được UBND huyện phê duyệt ngày 20/6/2023 đối với khu dân cư thôn Hòa Lạc và thôn Quyết Tiến; phê duyệt ngày 16/9/2020 đối với KDC thôn Bắc Lạc, xã Thạch Lạc</t>
  </si>
  <si>
    <t>Thôn Sâm Lộc, Phú Sơn, Đoài Phú, Bắc Bình và các thôn khác trên địa bàn xã Tượng Sơn</t>
  </si>
  <si>
    <t xml:space="preserve">Bản vẽ chi tiết tổng mặt bằng sử dụng đất của UBND huyện phê duyệt ngày 19/4/2017 đối với KDC Phú Sơn; ngày 30/11/2010 và ngày 12/9/2011 đối với xen dắm dân cư các thôn; ngày 25/11/2019 đối với KDC thôn Bắc Bình, ngày 18/5/2014 đối với KDC thôn Đoài Phú; ngày 22/11/2019 đối với KDC Phú Sơn, ngày 26/9/2019 đối với KDC thôn Sâm Lộc, xã Tượng Sơn </t>
  </si>
  <si>
    <t>Thôn Tùng Sơn, Lộc Hồ, Trung Long, Hoà Bình, Thống Nhất, Tân Lộc, Hưng Hoà, Yên Thượng, Phúc Điền, xã Nam Điền</t>
  </si>
  <si>
    <t>Bản vẽ tổng mặt bằng sử dụng đất tỷ lệ 1/500, được UBND huyện Thạch Hà phê duyệt: thôn Hoà Bình ngày 0/7/2023; các thôn: Thống nhất, Lộc Hồ, Hưng Hòa ngày 12/7/2020; thôn Hòa Bình ngày 18/12/2018 và các thôn năm 2017, xã Nam Điền</t>
  </si>
  <si>
    <t>Thôn Liên Phố, Bình Dương, Liên Mỹ, Liên Quý, Thai Yên, Bắc Thai - xã Thạch Hội</t>
  </si>
  <si>
    <t>Bản vẽ chi tiết đất ở các thôn, xã Thạch Hội được UBND huyện Thạch Hà phê duyệt ngày 25/10/2020</t>
  </si>
  <si>
    <t>Thôn Yên Lạc, vùng Chiêu Liêu, thôn Trung Phú, thôn Cao Thắng, Thôn Nam Thắng, thôn Trung Phú và xem dắm các thôn, xã Thạch Thắng</t>
  </si>
  <si>
    <t>Bản vẽ chi tiết đất ở dân cư được UBND huyện phê duyệt ngày 10/6/2008; Bản vẽ chi tết đất ở dân cư được UBND huyện phê duyệt ngày 20/6/2003; Bản vẽ  chi tết đất ở dân cư được UBND huyện phê duyệt ngày 16/9/2020;</t>
  </si>
  <si>
    <t>Thôn Trung Tâm,Thôn Nam Sơn, thôn Ngọc Hà, Đồng Bà Hợi, thôn Khe Giao II, thôn Trung Tâm, thôn Trường Ngọc, xã Ngọc Sơn</t>
  </si>
  <si>
    <t xml:space="preserve">Bản vẽ chi tiết tổng mặt bằng sử dụng đất thôn Trường Ngọc, xã Ngọc Sơn, huyện Thạch Hà, tỉnh Hà Tĩnh, tỷ lệ 1/500; Bản vẽ tổng mặt bằng sử dụng đất xen dắm thôn Ngọc Hà xã Ngọc Sơn, huyện Thạch Hà, ngày 25/2/2020, tỷ lệ 1/500; Bản vẽ chi tiết đất ở thôn Khe Giao II và xen dắm tại các thôn, xã Ngọc Sơn, huyện Thạch Hà, tỷ lệ 1/500 </t>
  </si>
  <si>
    <t>Phía Tây, phía Nam Thôn Đồng Giang, dọc đường TL 26 (T. Đồng Giang), thôn Phúc Thanh, Đan Khê, Thanh Lan, Đồng Giang, Tân Phúc, Tân Hương, Vĩnh Tiến, Thôn Long Tiến, xã Thạch Khê</t>
  </si>
  <si>
    <t>Văn bản số 1154/VB-UBND huyện ngày 28/6/2022 về việc đồng ý chủ trương khảo sát lập QH  xen dắm tại các thôn Thanh Lan, Đông Giang, Tân
Hương thuộc xã Thạch Khê và các bản vẽ quy hoạch chi tiết đất xen dắm các thôn.</t>
  </si>
  <si>
    <t>Thôn Gia Ngải 1, Dọc sông Vách Nam, thôn Nam Giang, Thôn Hội Cát, thôn Đông Hà 1 xã Thạch Long</t>
  </si>
  <si>
    <t xml:space="preserve">Bản vẽ chi tiết mặt bằng sử dụng đất xen dắm dân cư tỷ lệ 1/500 do UBND huyện Thạch Hà phê duyệt năm 2019; bản vẽ chi tiết mặt bằng sử dụng đất dân cư tỷ lệ 1/500, do UBND huyện Thạch hà phê duyệt năm 2020; bản vẽ chi tiết mặt bằng sử dụng đất dân cư, tỷ lệ 1/500 do UBND huyện Thạch Hà phê duyệt năm 28/3/2017 </t>
  </si>
  <si>
    <t xml:space="preserve">Đất ở nông thôn </t>
  </si>
  <si>
    <t>Vùng Nương Xuông, vùng đồng Ông Bộ, thôn Tri Lễ, vùng Nhà Chiên, thôn Chi Lưu, vùng Nhà Máy, thôn Hoà Hợp, xen dắm các thôn, xã Thạch Kênh</t>
  </si>
  <si>
    <t xml:space="preserve">Bản vẽ chi tiết mặt bằng sử dụng đất vùng Đồng Cao, Vùng Nương Xuông, vùng nhà văn hoá, thôn Tri Lễ được UBND huyện phê duyệt ngày 14/11/2020; Bản vẽ tổng mặt bằng sử dụng đất vùng ông Nông thôn Chi Lưu được UBND huyện phê duyệt ngày 05/01/2020; bản vẽ mặt bằng sử dụng vùng ông Bộ thôn Tri Lễ ngày 24/6/2020. Bản vẽ Điều chỉnh QH xen dắm dân cư vùng Nhà Chiên, vùng xóm 2 và xóm 5 cũ thôn Chi Lưu được UBND huyện phê duyệt năm 2018. </t>
  </si>
  <si>
    <t>Cửa ông Sinh thôn Thọ, đồng Đàng thôn Khang, các thôn xã Thạch Liên</t>
  </si>
  <si>
    <t>Bản vẽ chi tiết đất ở dân cư từ vườn anh Tài đến vườn anh Nam thôn Nguyên; QH chi tiết đất ở cửa ông Sinh thôn Thọ; QH chi tiết đất ở thôn Hanh, thôn Lợi, Thôn Khang xã Thạch Liên do UBND huyện Thạch Hà Phê duyệt ngày 31/12/2021;</t>
  </si>
  <si>
    <t>Thôn Vạn Đò, Chùm Lau, Sơn Hà và xen dắm các thôn, xã Thạch Sơn</t>
  </si>
  <si>
    <t>Bản vẽ chi tiết tổng mặt bằng sử dụng đất năm 2018;bản vẽ chi tiết tổng mặt bằng sử dụng đất năm 2022; Bản vẽ chi tiết tổng mặt bằng sử dụng đất năm 2021.</t>
  </si>
  <si>
    <t>Thôn Đồng Khánh, Đại Tiến, Toàn Thắng, Bắc Dinh, Hồng Dinh, Bắc Trị, Trần Phú, xã Thạch Trị</t>
  </si>
  <si>
    <t>Bản vẽ chi tiết đất ở dân dư do UBND huyện Thạch hà phê duyệt năm 2016 tỷ lệ 1/500; bản vẽ chi tiết đất ở dân dư do UBND huyện Thạch Hà phê duyệt năm 2020 tỷ lệ 1/500; Bản vẽ chi tiết đất ở dân dư do UBND huyện Thạch Hà phê duyệt năm 2018,</t>
  </si>
  <si>
    <t>Thôn Lộc Nội, Tân Thanh, Đồng Sơn, Đồng Xuân, Quý Linh, xã Thạch Xuân</t>
  </si>
  <si>
    <t>Bản vẽ chi tiết mặt bằng sử dụng đất khu dân cư do UBND huyện Thạch Hà phê duyệt ngày26/9/2018; bản vẽ chi tiết đất ở dân cư do UBND huyện Thạch Hà phê duyệt ngày10/11/2021; bản vẽ chi tiết đất ở dân cư do UBND huyện Thạch Hà phê duyệt ngày30/12/2022</t>
  </si>
  <si>
    <t>Vùng Tổ 8, thôn Tân Phong; vùng Ông Quý Hoan, vùng Đường 15B Trẹm Pooc, Tổ 9, thôn Trường Xuân; Vùng Văn Sơn, thôn Bình Sơn; Vùng Đập Họ, thôn Văn Sơn, Đội Đìa thôn Tây Sơn và xen dắm các thôn, xã Đỉnh Bàn</t>
  </si>
  <si>
    <t>Bản vẽ chi tiết xen dắm dân cư tỷ lệ 1/500  thôn Văn Sơn do UBND huyện Thạch Hà phê duyệt ngày 20/11/2018; thôn Tây Sơn được UBND huyện Thạch Hà phê duyệt ngày 17/5/2017; thôn Vĩnh Hòa, được UBND huyện Thạch Hà phê duyệt ngày 03/4/2018, …</t>
  </si>
  <si>
    <t>Thôn Ngọc Sơn, thôn Mộc Hải, thôn Mỹ Châu, đất ở xen dắm các thôn, xã Thạch Ngọc</t>
  </si>
  <si>
    <t>Bản vẽ chi tiết, tỷ lệ 1/500 thôn Mộc Hải được UBND huyện Thạch Hà phê duyệt ngày 30/9/2022, bản vẽ các thôn được UBND huyện Thạch Hà phê duyệt năm 2017, thôn Quý Hải, được UBND huyện phê duyệt ngày 21/10/2019.</t>
  </si>
  <si>
    <t>Thôn Trung Văn, vùng HL3 thôn Nam Văn, Bắc Văn, Tân Văn, Đông Văn, xã Thạch Văn</t>
  </si>
  <si>
    <t>Bản vẽ chi tiết tổng mặt bằng sử dụng đất khu dân cư vùng HL, phê duyệt ngày 12/9/2011 của UBND huyện Thạch Hà</t>
  </si>
  <si>
    <t>Thôn Hà Thanh, xã Tượng Sơn</t>
  </si>
  <si>
    <t>Quyết định số 33/QĐ-UBND ngày 26/8/2023 của UBND tỉnh Hà Tĩnh về việc Quyết định chấp thuận chủ trương đầu tư Dự án khu dân cư nông thôn mới tại thôn Hà Thanh, xã Tượng Sơn, huyện Thạch Hà, tỉnh Hà Tĩnh</t>
  </si>
  <si>
    <t>Thôn Yên Nghĩa, thôn Xuân Sơn, thôn Kim Sơn, vùng Cửa Trùa, thôn Thiên Thai, vùng Cổ Ngựa, thôn Tân Đình, vùng Đồng Vụng, thôn Lộc Ân, vùng Lồi Vại, thôn Vĩnh An và xen dắm các thôn, xã Lưu Vĩnh Sơn</t>
  </si>
  <si>
    <t xml:space="preserve">Bản vẽ chi tiết mặt bằng sử dụng đất tỷ lệ 1/500 thôn Lộc Ân phê duyệt năm 2016, xen dắm các thôn ngày 13/7/2016; </t>
  </si>
  <si>
    <t>Thôn Bùi Xá, Long Minh, Phúc Lộc, Việt Yên, Ba Giang, Trung Tiến, Trửa, Hưng Giang, xã Việt Tiến</t>
  </si>
  <si>
    <t>Bản vẽ mặt bằng sử dụng đất tỷ lệ 1/500 khu dân cư thôn Trung Tiến, phê duyệt ngày 6/7/2020; thôn Phúc, phê duyệt ngày 28/7/2023 và 09/7/2019; thôn Việt Yên, phê duyệt ngày 4/7/2017; xen dắm các thôn, phê duyệt ngày 07/5/2012; thôn Tân Long và thôn Trung Trinh, phê duyệt ngay 03/7/2017</t>
  </si>
  <si>
    <t>XIII</t>
  </si>
  <si>
    <t xml:space="preserve">Đất ở đô thị </t>
  </si>
  <si>
    <t>TDP 9, TDP 10, Đất ông Bình,TDP 11, ông Phúc, ông Lĩnh, TDP 8, TDP 2, và xen dắm các TDP, thị trấn Thạch Hà</t>
  </si>
  <si>
    <t>Bản vẽ chi tiết tỷ lệ 1/500 đất:  TDP 10 phê duyệt năm 2019; Tổ dân phố 8, phê duyệt năm 2022; Tổ dân phố 9 phê duyệt ngày 08/9/2016 và xen dắm tại các Tổ dân phố</t>
  </si>
  <si>
    <t>Đồng sài trùa, tổ dân phố 12, thị trấn Thiên Cầm</t>
  </si>
  <si>
    <t>Bản đồ quy hoạch tổng mặt 
bằng sử dụng đất, vùng Đồng Sài trùa (TL:1/500) được UBND huyện Thạch Hà phê duyệt năm 2021</t>
  </si>
  <si>
    <t>XIV</t>
  </si>
  <si>
    <t>Đất tin ngưỡng</t>
  </si>
  <si>
    <t>Đền Phú Sơn</t>
  </si>
  <si>
    <t>Thôn Phú Sơn, xã Tượng Sơn</t>
  </si>
  <si>
    <t>Nguồn vốn xã hội hoá</t>
  </si>
  <si>
    <t>Tổng: 51 hạng mục</t>
  </si>
  <si>
    <t>TỈNH HÀ TĨNH</t>
  </si>
  <si>
    <t>ỦY BAN NHÂN DÂN</t>
  </si>
  <si>
    <t>ỦY BAN NHÂN DÂN TỈNH</t>
  </si>
  <si>
    <t>Khu dân cư Cánh Buồm</t>
  </si>
  <si>
    <t>Khu phố 3, P. Hưng Trí</t>
  </si>
  <si>
    <t xml:space="preserve">Quyết định số 2138/QĐ-UBND ngày 09/7/2020 về việc phê duyệt kết quả lựa chọn Nhà đẩu tư thực hiện dự án Khu dân cư đô thị Cánh Buồm, phường Hưng Trí, thị xã Kỳ Anh </t>
  </si>
  <si>
    <t>Tổng: 07 hạng mục</t>
  </si>
  <si>
    <t>Đất có mặt nước chuyên dùng</t>
  </si>
  <si>
    <t>Hoàn trả Giếng làng phục vụ đường Cao Tốc Bắc - Nam</t>
  </si>
  <si>
    <t>Xuân Lộc</t>
  </si>
  <si>
    <t>Các công trình hoàn trả Dự án cao tốc Bắc - Nam</t>
  </si>
  <si>
    <t>Hoàn trả Giếng làng (4 giếng) phục vụ đường cao tốc Bắc - Nam</t>
  </si>
  <si>
    <t>Kim Song Trường</t>
  </si>
  <si>
    <t>Hoàn trả trạm bơm phục vụ đường Cao Tốc Bắc - Nam</t>
  </si>
  <si>
    <t>Tổng: 32 công trình, dự án</t>
  </si>
  <si>
    <t>Đường dây 110kV và TBA 110kV Lộc Hà, tỉnh Hà Tĩnh</t>
  </si>
  <si>
    <t>TT Nghèn, Thuần Thiện, Tùng Lộc</t>
  </si>
  <si>
    <t>Quyết định số 95/QĐ-EVNPC ngày 14/01/2022 của Tổng Công ty Điện lực miền Bắc về việc phê duyệt dự án Đường dây và TBA 110kV Lộc Hà, tỉnh Hà Tĩnh</t>
  </si>
  <si>
    <t>Khu nhà ở phía Tây Trường THCS Lê Văn Thiêm, phường Hà Huy Tập</t>
  </si>
  <si>
    <t>Phường Hà Huy Tập</t>
  </si>
  <si>
    <t>Quyết định số 17/QĐ-UBND ngày 21/6/2022 của UBND tỉnh về việc Quyết định chấp thuận Nhà đầu tư Dự án Khu nhà ở phía Tây Trường THCS Lê Văn Thiêm, phường Hà Huy Tập, thành phố Hà Tĩnh</t>
  </si>
  <si>
    <t>Tổng: 23 hạng mục</t>
  </si>
  <si>
    <t>(Kèm theo Tờ trình số         /TTr-UBND ngày      tháng     năm 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</si>
</sst>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 &quot;₫&quot;;\-#,##0\ &quot;₫&quot;"/>
    <numFmt numFmtId="172" formatCode="0_);\(0\)"/>
    <numFmt numFmtId="173" formatCode="0.00_);\(0.00\)"/>
    <numFmt numFmtId="174" formatCode="_(* #,##0_);_(* \(#,##0\);_(* &quot;-&quot;??_);_(@_)"/>
    <numFmt numFmtId="176" formatCode="0.0_);\(0.0\)"/>
    <numFmt numFmtId="177" formatCode="#,##0.0"/>
  </numFmts>
  <fonts count="69" x14ac:knownFonts="1">
    <font>
      <sz val="12"/>
      <color theme="1"/>
      <name val="Times New Roman"/>
      <family val="2"/>
      <charset val="163"/>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sz val="9"/>
      <color indexed="10"/>
      <name val="Times New Roman"/>
      <family val="1"/>
    </font>
    <font>
      <sz val="12"/>
      <name val="Times New Roman"/>
      <family val="1"/>
    </font>
    <font>
      <sz val="12"/>
      <name val="Times New Roman"/>
      <family val="2"/>
      <charset val="163"/>
    </font>
    <font>
      <b/>
      <sz val="11"/>
      <name val="Times New Roman"/>
      <family val="1"/>
      <charset val="163"/>
    </font>
    <font>
      <sz val="11"/>
      <name val="Times New Roman"/>
      <family val="1"/>
      <charset val="163"/>
    </font>
    <font>
      <b/>
      <sz val="11"/>
      <name val="Times New Roman"/>
      <family val="1"/>
    </font>
    <font>
      <sz val="11"/>
      <name val="Times New Roman"/>
      <family val="1"/>
    </font>
    <font>
      <i/>
      <sz val="11"/>
      <name val="Times New Roman"/>
      <family val="1"/>
    </font>
    <font>
      <sz val="10"/>
      <color indexed="8"/>
      <name val="Times New Roman"/>
      <family val="1"/>
    </font>
    <font>
      <b/>
      <sz val="10"/>
      <color indexed="8"/>
      <name val="Times New Roman"/>
      <family val="1"/>
    </font>
    <font>
      <sz val="9"/>
      <name val="Times New Roman"/>
      <family val="1"/>
      <charset val="163"/>
    </font>
    <font>
      <b/>
      <sz val="12"/>
      <name val="Times New Roman"/>
      <family val="1"/>
    </font>
    <font>
      <b/>
      <i/>
      <sz val="10"/>
      <name val="Times New Roman"/>
      <family val="1"/>
    </font>
    <font>
      <b/>
      <sz val="9"/>
      <color indexed="81"/>
      <name val="Tahoma"/>
      <family val="2"/>
    </font>
    <font>
      <sz val="9"/>
      <color indexed="81"/>
      <name val="Tahoma"/>
      <family val="2"/>
    </font>
    <font>
      <b/>
      <sz val="9"/>
      <name val="Times New Roman"/>
      <family val="1"/>
      <charset val="163"/>
    </font>
    <font>
      <sz val="9"/>
      <name val="Times New Roman"/>
      <family val="2"/>
      <charset val="163"/>
    </font>
    <font>
      <sz val="9"/>
      <name val="Times New Roman"/>
      <family val="1"/>
    </font>
    <font>
      <sz val="12"/>
      <color indexed="8"/>
      <name val="Times New Roman"/>
      <family val="2"/>
      <charset val="163"/>
    </font>
    <font>
      <b/>
      <sz val="9"/>
      <name val="Times New Roman"/>
      <family val="1"/>
    </font>
    <font>
      <sz val="12"/>
      <color theme="1"/>
      <name val="Times New Roman"/>
      <family val="2"/>
      <charset val="163"/>
    </font>
    <font>
      <sz val="11"/>
      <color theme="1"/>
      <name val="Calibri"/>
      <family val="2"/>
      <scheme val="minor"/>
    </font>
    <font>
      <u/>
      <sz val="12"/>
      <color theme="10"/>
      <name val="Times New Roman"/>
      <family val="2"/>
      <charset val="163"/>
    </font>
    <font>
      <sz val="11"/>
      <color theme="1"/>
      <name val="Calibri"/>
      <family val="2"/>
      <charset val="163"/>
      <scheme val="minor"/>
    </font>
    <font>
      <sz val="12"/>
      <color theme="1"/>
      <name val="Times New Roman"/>
      <family val="1"/>
      <charset val="163"/>
    </font>
    <font>
      <sz val="10"/>
      <color theme="1"/>
      <name val="Times New Roman"/>
      <family val="1"/>
      <charset val="163"/>
    </font>
    <font>
      <sz val="11"/>
      <color theme="1"/>
      <name val="Times New Roman"/>
      <family val="1"/>
    </font>
    <font>
      <b/>
      <sz val="11"/>
      <color theme="1"/>
      <name val="Times New Roman"/>
      <family val="1"/>
      <charset val="163"/>
    </font>
    <font>
      <sz val="11"/>
      <color theme="1"/>
      <name val="Times New Roman"/>
      <family val="1"/>
      <charset val="163"/>
    </font>
    <font>
      <b/>
      <sz val="11"/>
      <color theme="1"/>
      <name val="Times New Roman"/>
      <family val="1"/>
    </font>
    <font>
      <sz val="10"/>
      <color theme="1"/>
      <name val="Times New Roman"/>
      <family val="1"/>
    </font>
    <font>
      <sz val="12"/>
      <color rgb="FFFF0000"/>
      <name val="Times New Roman"/>
      <family val="1"/>
    </font>
    <font>
      <b/>
      <sz val="12"/>
      <color rgb="FFFF0000"/>
      <name val="Times New Roman"/>
      <family val="1"/>
    </font>
    <font>
      <sz val="10"/>
      <color rgb="FFFF0000"/>
      <name val="Times New Roman"/>
      <family val="1"/>
    </font>
    <font>
      <b/>
      <sz val="10"/>
      <color theme="1"/>
      <name val="Times New Roman"/>
      <family val="1"/>
    </font>
    <font>
      <b/>
      <sz val="10"/>
      <color theme="1"/>
      <name val="Times New Roman"/>
      <family val="1"/>
      <charset val="163"/>
    </font>
    <font>
      <sz val="9"/>
      <color theme="1"/>
      <name val="Times New Roman"/>
      <family val="1"/>
    </font>
    <font>
      <b/>
      <sz val="9"/>
      <color theme="1"/>
      <name val="Times New Roman"/>
      <family val="1"/>
      <charset val="163"/>
    </font>
    <font>
      <sz val="9"/>
      <color theme="1"/>
      <name val="Times New Roman"/>
      <family val="1"/>
      <charset val="163"/>
    </font>
    <font>
      <sz val="7"/>
      <color theme="1"/>
      <name val="Times New Roman"/>
      <family val="1"/>
    </font>
    <font>
      <sz val="7"/>
      <color theme="1"/>
      <name val="Times New Roman"/>
      <family val="1"/>
      <charset val="163"/>
    </font>
    <font>
      <b/>
      <sz val="9"/>
      <color theme="1"/>
      <name val="Times New Roman"/>
      <family val="1"/>
    </font>
    <font>
      <i/>
      <sz val="10"/>
      <color theme="1"/>
      <name val="Times New Roman"/>
      <family val="1"/>
    </font>
    <font>
      <b/>
      <i/>
      <sz val="10"/>
      <color theme="1"/>
      <name val="Times New Roman"/>
      <family val="1"/>
    </font>
    <font>
      <sz val="11"/>
      <color rgb="FFFF0000"/>
      <name val="Times New Roman"/>
      <family val="1"/>
      <charset val="163"/>
    </font>
    <font>
      <b/>
      <sz val="11"/>
      <color rgb="FFFF0000"/>
      <name val="Times New Roman"/>
      <family val="1"/>
      <charset val="163"/>
    </font>
    <font>
      <sz val="7"/>
      <color theme="10"/>
      <name val="Times New Roman"/>
      <family val="2"/>
      <charset val="163"/>
    </font>
    <font>
      <sz val="9"/>
      <color rgb="FF000000"/>
      <name val="Times New Roman"/>
      <family val="1"/>
    </font>
    <font>
      <sz val="8"/>
      <color theme="10"/>
      <name val="Times New Roman"/>
      <family val="2"/>
      <charset val="163"/>
    </font>
    <font>
      <i/>
      <sz val="11"/>
      <color theme="1"/>
      <name val="Times New Roman"/>
      <family val="1"/>
    </font>
    <font>
      <b/>
      <i/>
      <sz val="11"/>
      <color theme="1"/>
      <name val="Times New Roman"/>
      <family val="1"/>
    </font>
    <font>
      <b/>
      <sz val="12"/>
      <color theme="1"/>
      <name val="Times New Roman"/>
      <family val="1"/>
      <charset val="163"/>
    </font>
    <font>
      <i/>
      <sz val="12"/>
      <color theme="1"/>
      <name val="Times New Roman"/>
      <family val="1"/>
      <charset val="163"/>
    </font>
    <font>
      <b/>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49">
    <xf numFmtId="0" fontId="0" fillId="0" borderId="0"/>
    <xf numFmtId="43" fontId="3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1" applyNumberFormat="0" applyAlignment="0" applyProtection="0">
      <alignment horizontal="left" vertical="center"/>
    </xf>
    <xf numFmtId="0" fontId="7" fillId="0" borderId="2">
      <alignment horizontal="left" vertical="center"/>
    </xf>
    <xf numFmtId="0" fontId="37" fillId="0" borderId="0" applyNumberFormat="0" applyFill="0" applyBorder="0" applyAlignment="0" applyProtection="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3" fillId="0" borderId="0"/>
    <xf numFmtId="0" fontId="1" fillId="0" borderId="0"/>
    <xf numFmtId="0" fontId="6" fillId="0" borderId="0"/>
    <xf numFmtId="0" fontId="3" fillId="0" borderId="0"/>
    <xf numFmtId="0" fontId="3" fillId="0" borderId="0"/>
    <xf numFmtId="0" fontId="1" fillId="0" borderId="0"/>
    <xf numFmtId="0" fontId="1" fillId="0" borderId="0"/>
    <xf numFmtId="0" fontId="6" fillId="0" borderId="0"/>
    <xf numFmtId="0" fontId="6" fillId="0" borderId="0"/>
    <xf numFmtId="0" fontId="8" fillId="0" borderId="0"/>
    <xf numFmtId="0" fontId="35" fillId="0" borderId="0"/>
    <xf numFmtId="0" fontId="35" fillId="0" borderId="0"/>
    <xf numFmtId="0" fontId="6" fillId="0" borderId="0"/>
    <xf numFmtId="0" fontId="36" fillId="0" borderId="0"/>
    <xf numFmtId="0" fontId="6" fillId="0" borderId="0"/>
    <xf numFmtId="0" fontId="1" fillId="0" borderId="0"/>
    <xf numFmtId="0" fontId="6" fillId="0" borderId="0"/>
    <xf numFmtId="0" fontId="1" fillId="0" borderId="0"/>
    <xf numFmtId="0" fontId="1" fillId="0" borderId="0"/>
    <xf numFmtId="0" fontId="8" fillId="0" borderId="0"/>
    <xf numFmtId="0" fontId="3" fillId="0" borderId="0"/>
    <xf numFmtId="0" fontId="6" fillId="0" borderId="0"/>
    <xf numFmtId="0" fontId="6" fillId="0" borderId="0"/>
    <xf numFmtId="0" fontId="1" fillId="0" borderId="0"/>
    <xf numFmtId="0" fontId="1" fillId="0" borderId="0"/>
    <xf numFmtId="0" fontId="1" fillId="0" borderId="0"/>
    <xf numFmtId="0" fontId="3" fillId="0" borderId="0"/>
    <xf numFmtId="0" fontId="3" fillId="0" borderId="0"/>
    <xf numFmtId="0" fontId="1" fillId="0" borderId="0"/>
    <xf numFmtId="0" fontId="6" fillId="0" borderId="0"/>
    <xf numFmtId="0" fontId="1" fillId="0" borderId="0"/>
    <xf numFmtId="0" fontId="36" fillId="0" borderId="0"/>
    <xf numFmtId="0" fontId="35" fillId="0" borderId="0"/>
    <xf numFmtId="0" fontId="1" fillId="0" borderId="0"/>
    <xf numFmtId="0" fontId="35" fillId="0" borderId="0"/>
    <xf numFmtId="0" fontId="35" fillId="0" borderId="0"/>
    <xf numFmtId="0" fontId="35" fillId="0" borderId="0"/>
    <xf numFmtId="0" fontId="6" fillId="0" borderId="0"/>
    <xf numFmtId="0" fontId="35" fillId="0" borderId="0"/>
    <xf numFmtId="0" fontId="35" fillId="0" borderId="0"/>
    <xf numFmtId="0" fontId="6" fillId="0" borderId="0"/>
    <xf numFmtId="0" fontId="6" fillId="0" borderId="0"/>
    <xf numFmtId="0" fontId="6" fillId="0" borderId="0"/>
    <xf numFmtId="0" fontId="38" fillId="0" borderId="0"/>
    <xf numFmtId="0" fontId="6" fillId="0" borderId="0"/>
    <xf numFmtId="0" fontId="36" fillId="0" borderId="0"/>
    <xf numFmtId="0" fontId="8" fillId="0" borderId="0"/>
    <xf numFmtId="0" fontId="3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1" fillId="0" borderId="0"/>
    <xf numFmtId="0" fontId="3" fillId="0" borderId="0"/>
    <xf numFmtId="0" fontId="1" fillId="0" borderId="0"/>
    <xf numFmtId="0" fontId="38" fillId="0" borderId="0"/>
    <xf numFmtId="0" fontId="35" fillId="0" borderId="0"/>
    <xf numFmtId="0" fontId="6" fillId="0" borderId="0"/>
    <xf numFmtId="0" fontId="6" fillId="0" borderId="0"/>
    <xf numFmtId="0" fontId="6" fillId="0" borderId="0"/>
    <xf numFmtId="0" fontId="35" fillId="0" borderId="0"/>
    <xf numFmtId="0" fontId="35" fillId="0" borderId="0"/>
    <xf numFmtId="0" fontId="6" fillId="0" borderId="0"/>
    <xf numFmtId="0" fontId="1" fillId="0" borderId="0"/>
    <xf numFmtId="0" fontId="6" fillId="0" borderId="0"/>
    <xf numFmtId="0" fontId="1" fillId="0" borderId="0"/>
    <xf numFmtId="0" fontId="3" fillId="0" borderId="0"/>
    <xf numFmtId="0" fontId="3"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15" fillId="0" borderId="0"/>
    <xf numFmtId="0" fontId="6" fillId="0" borderId="0"/>
    <xf numFmtId="0" fontId="6" fillId="0" borderId="0"/>
    <xf numFmtId="0" fontId="6" fillId="0" borderId="0"/>
    <xf numFmtId="0" fontId="1" fillId="0" borderId="0"/>
    <xf numFmtId="0" fontId="6" fillId="0" borderId="0"/>
    <xf numFmtId="0" fontId="3" fillId="0" borderId="0"/>
    <xf numFmtId="0" fontId="6" fillId="0" borderId="0"/>
    <xf numFmtId="0" fontId="1" fillId="0" borderId="0"/>
    <xf numFmtId="0" fontId="3" fillId="0" borderId="0"/>
    <xf numFmtId="0" fontId="6" fillId="0" borderId="0"/>
    <xf numFmtId="0" fontId="6" fillId="0" borderId="0"/>
    <xf numFmtId="0" fontId="3" fillId="0" borderId="0"/>
    <xf numFmtId="0" fontId="6" fillId="0" borderId="0"/>
    <xf numFmtId="0" fontId="1" fillId="0" borderId="0"/>
    <xf numFmtId="0" fontId="6" fillId="0" borderId="0"/>
    <xf numFmtId="0" fontId="1" fillId="0" borderId="0"/>
    <xf numFmtId="0" fontId="8" fillId="0" borderId="0"/>
  </cellStyleXfs>
  <cellXfs count="609">
    <xf numFmtId="0" fontId="0" fillId="0" borderId="0" xfId="0"/>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10" fillId="0" borderId="0" xfId="20" applyFont="1" applyFill="1" applyAlignment="1">
      <alignment vertical="center"/>
    </xf>
    <xf numFmtId="0" fontId="14" fillId="0" borderId="0" xfId="20" applyFont="1" applyFill="1" applyBorder="1" applyAlignment="1">
      <alignment horizontal="center" vertical="center" wrapText="1"/>
    </xf>
    <xf numFmtId="0" fontId="12" fillId="0" borderId="3" xfId="20" applyFont="1" applyFill="1" applyBorder="1" applyAlignment="1">
      <alignment horizontal="center" vertical="center" wrapText="1"/>
    </xf>
    <xf numFmtId="172" fontId="14" fillId="0" borderId="3" xfId="20" applyNumberFormat="1" applyFont="1" applyFill="1" applyBorder="1" applyAlignment="1">
      <alignment horizontal="center" vertical="center" wrapText="1"/>
    </xf>
    <xf numFmtId="1" fontId="10" fillId="0" borderId="0" xfId="20" applyNumberFormat="1" applyFont="1" applyFill="1" applyBorder="1" applyAlignment="1">
      <alignment horizontal="center" vertical="center"/>
    </xf>
    <xf numFmtId="0" fontId="10" fillId="0" borderId="0" xfId="20" applyFont="1" applyFill="1" applyBorder="1" applyAlignment="1">
      <alignment horizontal="left" vertical="center" wrapText="1"/>
    </xf>
    <xf numFmtId="4" fontId="10" fillId="0" borderId="0" xfId="20" applyNumberFormat="1" applyFont="1" applyFill="1" applyBorder="1" applyAlignment="1">
      <alignment horizontal="center" vertical="center"/>
    </xf>
    <xf numFmtId="0" fontId="10" fillId="0" borderId="0" xfId="20" applyFont="1" applyFill="1" applyBorder="1" applyAlignment="1">
      <alignment horizontal="center" vertical="center"/>
    </xf>
    <xf numFmtId="0" fontId="10" fillId="0" borderId="0" xfId="20" applyFont="1" applyFill="1" applyBorder="1" applyAlignment="1">
      <alignment vertical="center"/>
    </xf>
    <xf numFmtId="1" fontId="12" fillId="0" borderId="0" xfId="20" applyNumberFormat="1" applyFont="1" applyFill="1" applyBorder="1" applyAlignment="1">
      <alignment horizontal="center" vertical="center"/>
    </xf>
    <xf numFmtId="0" fontId="12" fillId="0" borderId="0" xfId="20" applyFont="1" applyFill="1" applyAlignment="1">
      <alignment vertical="center"/>
    </xf>
    <xf numFmtId="1" fontId="12" fillId="0" borderId="0" xfId="20" applyNumberFormat="1" applyFont="1" applyFill="1" applyAlignment="1">
      <alignment vertical="center"/>
    </xf>
    <xf numFmtId="2" fontId="12" fillId="0" borderId="0" xfId="20" applyNumberFormat="1" applyFont="1" applyFill="1" applyAlignment="1">
      <alignment horizontal="center" vertical="center"/>
    </xf>
    <xf numFmtId="1" fontId="10" fillId="0" borderId="0" xfId="20" applyNumberFormat="1" applyFont="1" applyFill="1" applyAlignment="1">
      <alignment vertical="center"/>
    </xf>
    <xf numFmtId="2" fontId="10" fillId="0" borderId="0" xfId="20" applyNumberFormat="1" applyFont="1" applyFill="1" applyAlignment="1">
      <alignment vertical="center"/>
    </xf>
    <xf numFmtId="0" fontId="12" fillId="0" borderId="0" xfId="20" applyFont="1" applyFill="1" applyAlignment="1">
      <alignment horizontal="center" vertical="center"/>
    </xf>
    <xf numFmtId="0" fontId="12" fillId="0" borderId="0" xfId="20" applyFont="1" applyFill="1" applyBorder="1" applyAlignment="1">
      <alignment horizontal="center" vertical="center"/>
    </xf>
    <xf numFmtId="4" fontId="12" fillId="0" borderId="0" xfId="20" applyNumberFormat="1" applyFont="1" applyFill="1" applyBorder="1" applyAlignment="1">
      <alignment horizontal="center" vertical="center"/>
    </xf>
    <xf numFmtId="4" fontId="10" fillId="0" borderId="0" xfId="20" applyNumberFormat="1" applyFont="1" applyFill="1" applyBorder="1" applyAlignment="1">
      <alignment horizontal="center" vertical="center" wrapText="1"/>
    </xf>
    <xf numFmtId="0" fontId="10" fillId="0" borderId="0" xfId="20" applyFont="1" applyFill="1" applyBorder="1" applyAlignment="1">
      <alignment vertical="center" wrapText="1"/>
    </xf>
    <xf numFmtId="0" fontId="10" fillId="0" borderId="0" xfId="20" applyFont="1" applyFill="1" applyBorder="1" applyAlignment="1">
      <alignment horizontal="center" vertical="center" wrapText="1"/>
    </xf>
    <xf numFmtId="4" fontId="12" fillId="0" borderId="0" xfId="20" applyNumberFormat="1" applyFont="1" applyFill="1" applyBorder="1" applyAlignment="1">
      <alignment vertical="center"/>
    </xf>
    <xf numFmtId="0" fontId="10" fillId="0" borderId="0" xfId="20" applyFont="1" applyFill="1" applyBorder="1" applyAlignment="1">
      <alignment horizontal="left" vertical="center"/>
    </xf>
    <xf numFmtId="0" fontId="10" fillId="0" borderId="0" xfId="20" applyFont="1" applyFill="1" applyAlignment="1">
      <alignment horizontal="left" vertical="center"/>
    </xf>
    <xf numFmtId="0" fontId="10" fillId="0" borderId="0" xfId="20" applyFont="1" applyFill="1" applyAlignment="1">
      <alignment horizontal="center" vertical="center"/>
    </xf>
    <xf numFmtId="0" fontId="12" fillId="0" borderId="3" xfId="114" applyFont="1" applyFill="1" applyBorder="1" applyAlignment="1">
      <alignment horizontal="center" vertical="center" wrapText="1"/>
    </xf>
    <xf numFmtId="172" fontId="4" fillId="0" borderId="3" xfId="114" applyNumberFormat="1" applyFont="1" applyFill="1" applyBorder="1" applyAlignment="1">
      <alignment horizontal="center" vertical="center" wrapText="1"/>
    </xf>
    <xf numFmtId="0" fontId="13" fillId="0" borderId="0" xfId="0" applyFont="1"/>
    <xf numFmtId="2" fontId="12" fillId="0" borderId="0" xfId="20" applyNumberFormat="1" applyFont="1" applyFill="1" applyAlignment="1">
      <alignment vertical="center"/>
    </xf>
    <xf numFmtId="0" fontId="39" fillId="0" borderId="0" xfId="0" applyFont="1"/>
    <xf numFmtId="0" fontId="13" fillId="0" borderId="0" xfId="20" applyFont="1" applyFill="1" applyAlignment="1">
      <alignment vertical="center"/>
    </xf>
    <xf numFmtId="0" fontId="13" fillId="0" borderId="0" xfId="0" applyNumberFormat="1" applyFont="1"/>
    <xf numFmtId="0" fontId="13" fillId="0" borderId="0" xfId="0" applyFont="1" applyFill="1"/>
    <xf numFmtId="0" fontId="0" fillId="0" borderId="0" xfId="0" applyFill="1"/>
    <xf numFmtId="0" fontId="10" fillId="0" borderId="0" xfId="20" applyFont="1" applyFill="1" applyAlignment="1">
      <alignment horizontal="center" vertical="center" wrapText="1"/>
    </xf>
    <xf numFmtId="0" fontId="10" fillId="0" borderId="0" xfId="20" applyFont="1" applyFill="1" applyAlignment="1">
      <alignment horizontal="left" vertical="center" wrapText="1"/>
    </xf>
    <xf numFmtId="0" fontId="40" fillId="0" borderId="0" xfId="20" applyFont="1" applyFill="1" applyAlignment="1">
      <alignment horizontal="center" vertical="center"/>
    </xf>
    <xf numFmtId="0" fontId="40" fillId="0" borderId="0" xfId="20" applyFont="1" applyFill="1" applyAlignment="1">
      <alignment horizontal="left" vertical="center"/>
    </xf>
    <xf numFmtId="4" fontId="0" fillId="0" borderId="0" xfId="0" applyNumberFormat="1"/>
    <xf numFmtId="0" fontId="13" fillId="0" borderId="0" xfId="0" applyFont="1" applyAlignment="1">
      <alignment vertical="center"/>
    </xf>
    <xf numFmtId="0" fontId="13" fillId="0" borderId="0" xfId="0" applyFont="1" applyAlignment="1">
      <alignment wrapText="1"/>
    </xf>
    <xf numFmtId="0" fontId="17" fillId="0" borderId="0" xfId="0" applyFont="1" applyAlignment="1">
      <alignment wrapText="1"/>
    </xf>
    <xf numFmtId="2" fontId="0" fillId="0" borderId="0" xfId="0" applyNumberFormat="1"/>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41" fillId="0" borderId="0" xfId="0" applyFont="1"/>
    <xf numFmtId="1" fontId="18" fillId="0" borderId="3" xfId="20" applyNumberFormat="1" applyFont="1" applyFill="1" applyBorder="1" applyAlignment="1">
      <alignment horizontal="center" vertical="center"/>
    </xf>
    <xf numFmtId="0" fontId="18" fillId="0" borderId="3" xfId="20" applyFont="1" applyFill="1" applyBorder="1" applyAlignment="1">
      <alignment horizontal="center" vertical="center"/>
    </xf>
    <xf numFmtId="3" fontId="18" fillId="0" borderId="3" xfId="1"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1" fontId="18" fillId="0" borderId="3" xfId="20" applyNumberFormat="1" applyFont="1" applyFill="1" applyBorder="1" applyAlignment="1">
      <alignment horizontal="center" vertical="center" wrapText="1"/>
    </xf>
    <xf numFmtId="0" fontId="19" fillId="0" borderId="3" xfId="20" applyFont="1" applyFill="1" applyBorder="1" applyAlignment="1">
      <alignment horizontal="center" vertical="center" wrapText="1"/>
    </xf>
    <xf numFmtId="0" fontId="19" fillId="0" borderId="3" xfId="20" applyFont="1" applyFill="1" applyBorder="1" applyAlignment="1">
      <alignment horizontal="left" vertical="center" wrapText="1" indent="3"/>
    </xf>
    <xf numFmtId="3" fontId="19" fillId="0" borderId="3" xfId="1" applyNumberFormat="1" applyFont="1" applyFill="1" applyBorder="1" applyAlignment="1">
      <alignment horizontal="center" vertical="center" wrapText="1"/>
    </xf>
    <xf numFmtId="4" fontId="19" fillId="0" borderId="3" xfId="1" applyNumberFormat="1" applyFont="1" applyFill="1" applyBorder="1" applyAlignment="1">
      <alignment horizontal="right" vertical="center" wrapText="1"/>
    </xf>
    <xf numFmtId="1" fontId="19" fillId="0" borderId="3" xfId="20" applyNumberFormat="1" applyFont="1" applyFill="1" applyBorder="1" applyAlignment="1">
      <alignment horizontal="center" vertical="center" wrapText="1"/>
    </xf>
    <xf numFmtId="172" fontId="42"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2" fontId="42" fillId="0" borderId="3" xfId="0" applyNumberFormat="1" applyFont="1" applyFill="1" applyBorder="1" applyAlignment="1">
      <alignment horizontal="center" vertical="center" wrapText="1"/>
    </xf>
    <xf numFmtId="0" fontId="43" fillId="0" borderId="3" xfId="0" applyFont="1" applyFill="1" applyBorder="1" applyAlignment="1">
      <alignment vertical="center" wrapText="1"/>
    </xf>
    <xf numFmtId="4" fontId="20" fillId="0" borderId="3" xfId="59" applyNumberFormat="1" applyFont="1" applyFill="1" applyBorder="1" applyAlignment="1">
      <alignment horizontal="right" vertical="center" wrapText="1"/>
    </xf>
    <xf numFmtId="4" fontId="20" fillId="0" borderId="3" xfId="59" applyNumberFormat="1" applyFont="1" applyFill="1" applyBorder="1" applyAlignment="1">
      <alignment horizontal="center" vertical="center" wrapText="1"/>
    </xf>
    <xf numFmtId="177" fontId="20" fillId="0" borderId="3" xfId="59" applyNumberFormat="1" applyFont="1" applyFill="1" applyBorder="1" applyAlignment="1">
      <alignment horizontal="center" vertical="center" wrapText="1"/>
    </xf>
    <xf numFmtId="1" fontId="20" fillId="0" borderId="4" xfId="59" applyNumberFormat="1" applyFont="1" applyFill="1" applyBorder="1" applyAlignment="1">
      <alignment horizontal="center" vertical="center"/>
    </xf>
    <xf numFmtId="0" fontId="20" fillId="0" borderId="4" xfId="59" applyFont="1" applyFill="1" applyBorder="1" applyAlignment="1">
      <alignment horizontal="center" vertical="center"/>
    </xf>
    <xf numFmtId="0" fontId="21" fillId="0" borderId="3" xfId="20" applyFont="1" applyFill="1" applyBorder="1" applyAlignment="1">
      <alignment horizontal="center" vertical="center"/>
    </xf>
    <xf numFmtId="172" fontId="44"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4" fontId="44" fillId="0" borderId="3" xfId="0" applyNumberFormat="1" applyFont="1" applyFill="1" applyBorder="1" applyAlignment="1">
      <alignment horizontal="right" vertical="center" wrapText="1"/>
    </xf>
    <xf numFmtId="2" fontId="44" fillId="0" borderId="3" xfId="0" applyNumberFormat="1" applyFont="1" applyFill="1" applyBorder="1" applyAlignment="1">
      <alignment horizontal="center" vertical="center" wrapText="1"/>
    </xf>
    <xf numFmtId="0" fontId="41" fillId="0" borderId="3" xfId="0" applyFont="1" applyFill="1" applyBorder="1" applyAlignment="1">
      <alignment vertical="center" wrapText="1"/>
    </xf>
    <xf numFmtId="172" fontId="20" fillId="0" borderId="3" xfId="0" applyNumberFormat="1" applyFont="1" applyFill="1" applyBorder="1" applyAlignment="1">
      <alignment horizontal="center" vertical="center" wrapText="1"/>
    </xf>
    <xf numFmtId="0" fontId="4" fillId="0" borderId="3" xfId="56" applyFont="1" applyFill="1" applyBorder="1" applyAlignment="1">
      <alignment horizontal="center" vertical="center" wrapText="1"/>
    </xf>
    <xf numFmtId="2" fontId="4" fillId="0" borderId="3" xfId="56" applyNumberFormat="1" applyFont="1" applyFill="1" applyBorder="1" applyAlignment="1">
      <alignment horizontal="right" vertical="center" wrapText="1"/>
    </xf>
    <xf numFmtId="172" fontId="4" fillId="0" borderId="3" xfId="0" applyNumberFormat="1" applyFont="1" applyFill="1" applyBorder="1" applyAlignment="1">
      <alignment horizontal="left" vertical="center" wrapText="1"/>
    </xf>
    <xf numFmtId="0" fontId="21" fillId="0" borderId="0" xfId="20" applyFont="1" applyFill="1" applyAlignment="1">
      <alignment horizontal="center" vertical="center"/>
    </xf>
    <xf numFmtId="0" fontId="20" fillId="0" borderId="3" xfId="0" applyFont="1" applyFill="1" applyBorder="1" applyAlignment="1">
      <alignment vertical="center" wrapText="1"/>
    </xf>
    <xf numFmtId="0" fontId="44" fillId="0" borderId="0" xfId="0" applyFont="1"/>
    <xf numFmtId="0" fontId="21" fillId="0" borderId="0" xfId="20" applyFont="1" applyFill="1" applyAlignment="1">
      <alignment horizontal="left" vertical="center"/>
    </xf>
    <xf numFmtId="2" fontId="20" fillId="0" borderId="3" xfId="0" applyNumberFormat="1" applyFont="1" applyFill="1" applyBorder="1" applyAlignment="1">
      <alignment horizontal="right" vertical="center" wrapText="1"/>
    </xf>
    <xf numFmtId="0" fontId="4" fillId="0" borderId="3" xfId="0" applyFont="1" applyBorder="1" applyAlignment="1">
      <alignment horizontal="center" vertical="center" wrapText="1"/>
    </xf>
    <xf numFmtId="172" fontId="45" fillId="0" borderId="3" xfId="56" applyNumberFormat="1" applyFont="1" applyFill="1" applyBorder="1" applyAlignment="1">
      <alignment horizontal="center" vertical="center" wrapText="1"/>
    </xf>
    <xf numFmtId="4" fontId="42" fillId="0" borderId="3" xfId="0" applyNumberFormat="1" applyFont="1" applyFill="1" applyBorder="1" applyAlignment="1">
      <alignment vertical="center" wrapText="1"/>
    </xf>
    <xf numFmtId="172"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3" xfId="0" applyNumberFormat="1" applyFont="1" applyFill="1" applyBorder="1" applyAlignment="1">
      <alignment horizontal="right" vertical="center" wrapText="1"/>
    </xf>
    <xf numFmtId="0" fontId="11" fillId="0" borderId="0" xfId="20" applyFont="1" applyFill="1" applyBorder="1" applyAlignment="1">
      <alignment horizontal="center" vertical="center"/>
    </xf>
    <xf numFmtId="2" fontId="21" fillId="0" borderId="0" xfId="0" applyNumberFormat="1" applyFont="1" applyFill="1"/>
    <xf numFmtId="0" fontId="21" fillId="0" borderId="0" xfId="0" applyFont="1" applyFill="1"/>
    <xf numFmtId="1" fontId="20" fillId="0" borderId="3" xfId="26" applyNumberFormat="1" applyFont="1" applyFill="1" applyBorder="1" applyAlignment="1">
      <alignment horizontal="center" vertical="center" wrapText="1"/>
    </xf>
    <xf numFmtId="0" fontId="20" fillId="3" borderId="3" xfId="59" applyFont="1" applyFill="1" applyBorder="1" applyAlignment="1">
      <alignment horizontal="center" vertical="center" wrapText="1"/>
    </xf>
    <xf numFmtId="2" fontId="20" fillId="0" borderId="3" xfId="146" applyNumberFormat="1" applyFont="1" applyFill="1" applyBorder="1" applyAlignment="1">
      <alignment horizontal="right" vertical="center" wrapText="1"/>
    </xf>
    <xf numFmtId="2" fontId="21" fillId="0" borderId="3" xfId="146" applyNumberFormat="1" applyFont="1" applyFill="1" applyBorder="1" applyAlignment="1">
      <alignment horizontal="right" vertical="center" wrapText="1"/>
    </xf>
    <xf numFmtId="0" fontId="21" fillId="0" borderId="3" xfId="101" applyFont="1" applyFill="1" applyBorder="1" applyAlignment="1">
      <alignment horizontal="center" vertical="center" wrapText="1"/>
    </xf>
    <xf numFmtId="0" fontId="21" fillId="0" borderId="3" xfId="146" applyFont="1" applyFill="1" applyBorder="1" applyAlignment="1">
      <alignment horizontal="center" vertical="center" wrapText="1"/>
    </xf>
    <xf numFmtId="0" fontId="17" fillId="0" borderId="0" xfId="0" applyFont="1" applyFill="1"/>
    <xf numFmtId="0" fontId="25" fillId="0" borderId="0" xfId="0" applyFont="1" applyFill="1"/>
    <xf numFmtId="0" fontId="12" fillId="0" borderId="3" xfId="59" applyFont="1" applyFill="1" applyBorder="1" applyAlignment="1">
      <alignment vertical="center"/>
    </xf>
    <xf numFmtId="0" fontId="12" fillId="0" borderId="3" xfId="59" applyFont="1" applyFill="1" applyBorder="1" applyAlignment="1">
      <alignment horizontal="center" vertical="center"/>
    </xf>
    <xf numFmtId="0" fontId="12" fillId="0" borderId="3" xfId="59" applyFont="1" applyFill="1" applyBorder="1" applyAlignment="1">
      <alignment horizontal="left" vertical="center"/>
    </xf>
    <xf numFmtId="0" fontId="46" fillId="0" borderId="0" xfId="0" applyFont="1" applyFill="1"/>
    <xf numFmtId="0" fontId="47" fillId="0" borderId="0" xfId="0" applyFont="1" applyFill="1"/>
    <xf numFmtId="0" fontId="48" fillId="0" borderId="0" xfId="56" applyFont="1" applyFill="1" applyAlignment="1">
      <alignment horizontal="center" vertical="center" wrapText="1"/>
    </xf>
    <xf numFmtId="0" fontId="2" fillId="0" borderId="3" xfId="0" applyFont="1" applyFill="1" applyBorder="1" applyAlignment="1" applyProtection="1">
      <alignment horizontal="left" vertical="center" wrapText="1"/>
      <protection hidden="1"/>
    </xf>
    <xf numFmtId="172" fontId="4" fillId="0" borderId="3" xfId="33" applyNumberFormat="1" applyFont="1" applyFill="1" applyBorder="1" applyAlignment="1">
      <alignment horizontal="left" vertical="center" wrapText="1"/>
    </xf>
    <xf numFmtId="0" fontId="4" fillId="0" borderId="3" xfId="0" applyFont="1" applyFill="1" applyBorder="1" applyAlignment="1">
      <alignment vertical="center" wrapText="1"/>
    </xf>
    <xf numFmtId="2" fontId="2"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9" fillId="0" borderId="3" xfId="54" applyFont="1" applyFill="1" applyBorder="1" applyAlignment="1">
      <alignment horizontal="center" vertical="center" wrapText="1"/>
    </xf>
    <xf numFmtId="0" fontId="49" fillId="0" borderId="3" xfId="0" applyFont="1" applyFill="1" applyBorder="1" applyAlignment="1">
      <alignment horizontal="left" vertical="center" wrapText="1"/>
    </xf>
    <xf numFmtId="2" fontId="49" fillId="0" borderId="3" xfId="23" applyNumberFormat="1" applyFont="1" applyFill="1" applyBorder="1" applyAlignment="1">
      <alignment horizontal="right" vertical="center" wrapText="1"/>
    </xf>
    <xf numFmtId="4" fontId="49" fillId="0" borderId="3" xfId="23" applyNumberFormat="1" applyFont="1" applyFill="1" applyBorder="1" applyAlignment="1">
      <alignment horizontal="center" vertical="center" wrapText="1"/>
    </xf>
    <xf numFmtId="0" fontId="50" fillId="0" borderId="0" xfId="0" applyFont="1" applyAlignment="1">
      <alignment wrapText="1"/>
    </xf>
    <xf numFmtId="0" fontId="49" fillId="0" borderId="3" xfId="0" applyFont="1" applyFill="1" applyBorder="1" applyAlignment="1">
      <alignment horizontal="center" vertical="center" wrapText="1"/>
    </xf>
    <xf numFmtId="2" fontId="49" fillId="0" borderId="3" xfId="0" applyNumberFormat="1" applyFont="1" applyFill="1" applyBorder="1" applyAlignment="1">
      <alignment horizontal="right" vertical="center" wrapText="1"/>
    </xf>
    <xf numFmtId="4" fontId="49" fillId="0" borderId="3" xfId="0" applyNumberFormat="1"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left" vertical="center" wrapText="1"/>
    </xf>
    <xf numFmtId="2" fontId="23" fillId="0" borderId="3" xfId="36" applyNumberFormat="1" applyFont="1" applyFill="1" applyBorder="1" applyAlignment="1">
      <alignment horizontal="right" vertical="center" wrapText="1"/>
    </xf>
    <xf numFmtId="2" fontId="45" fillId="0" borderId="3" xfId="0" applyNumberFormat="1" applyFont="1" applyFill="1" applyBorder="1" applyAlignment="1">
      <alignment horizontal="right" vertical="center" wrapText="1"/>
    </xf>
    <xf numFmtId="0" fontId="23" fillId="0" borderId="3" xfId="2" applyNumberFormat="1" applyFont="1" applyFill="1" applyBorder="1" applyAlignment="1">
      <alignment horizontal="left" vertical="center" wrapText="1"/>
    </xf>
    <xf numFmtId="172" fontId="4" fillId="0" borderId="3" xfId="0" applyNumberFormat="1" applyFont="1" applyFill="1" applyBorder="1" applyAlignment="1">
      <alignment horizontal="center" vertical="center" wrapText="1"/>
    </xf>
    <xf numFmtId="0" fontId="23" fillId="0" borderId="3" xfId="36" applyFont="1" applyFill="1" applyBorder="1" applyAlignment="1">
      <alignment horizontal="center" vertical="center" wrapText="1"/>
    </xf>
    <xf numFmtId="0" fontId="23" fillId="0" borderId="3" xfId="23" applyFont="1" applyFill="1" applyBorder="1" applyAlignment="1">
      <alignment horizontal="center" vertical="center" wrapText="1"/>
    </xf>
    <xf numFmtId="0" fontId="40" fillId="0" borderId="0" xfId="36" applyFont="1" applyAlignment="1">
      <alignment vertical="center"/>
    </xf>
    <xf numFmtId="172" fontId="24" fillId="0" borderId="3" xfId="33" applyNumberFormat="1" applyFont="1" applyFill="1" applyBorder="1" applyAlignment="1">
      <alignment horizontal="center" vertical="center" wrapText="1"/>
    </xf>
    <xf numFmtId="0" fontId="24" fillId="0" borderId="3" xfId="23" applyFont="1" applyFill="1" applyBorder="1" applyAlignment="1">
      <alignment horizontal="left" vertical="center" wrapText="1"/>
    </xf>
    <xf numFmtId="2" fontId="24" fillId="0" borderId="3" xfId="76" applyNumberFormat="1" applyFont="1" applyFill="1" applyBorder="1" applyAlignment="1">
      <alignment horizontal="right" vertical="center" wrapText="1"/>
    </xf>
    <xf numFmtId="4" fontId="24" fillId="0" borderId="3" xfId="76" applyNumberFormat="1" applyFont="1" applyFill="1" applyBorder="1" applyAlignment="1">
      <alignment horizontal="center" vertical="center" wrapText="1"/>
    </xf>
    <xf numFmtId="1" fontId="23" fillId="0" borderId="3" xfId="23" applyNumberFormat="1" applyFont="1" applyFill="1" applyBorder="1" applyAlignment="1">
      <alignment horizontal="center" vertical="center" wrapText="1"/>
    </xf>
    <xf numFmtId="0" fontId="51" fillId="0" borderId="0" xfId="36" applyFont="1" applyAlignment="1">
      <alignment vertical="center"/>
    </xf>
    <xf numFmtId="172" fontId="23" fillId="0" borderId="3" xfId="131" applyNumberFormat="1" applyFont="1" applyFill="1" applyBorder="1" applyAlignment="1">
      <alignment horizontal="center" vertical="center" wrapText="1"/>
    </xf>
    <xf numFmtId="0" fontId="23" fillId="0" borderId="3" xfId="36" applyNumberFormat="1" applyFont="1" applyFill="1" applyBorder="1" applyAlignment="1">
      <alignment horizontal="right" vertical="center" wrapText="1"/>
    </xf>
    <xf numFmtId="49" fontId="45" fillId="0" borderId="3" xfId="0" applyNumberFormat="1" applyFont="1" applyFill="1" applyBorder="1" applyAlignment="1">
      <alignment horizontal="center" vertical="center" wrapText="1"/>
    </xf>
    <xf numFmtId="172" fontId="24" fillId="0" borderId="3" xfId="33" applyNumberFormat="1" applyFont="1" applyFill="1" applyBorder="1" applyAlignment="1">
      <alignment horizontal="left" vertical="center" wrapText="1"/>
    </xf>
    <xf numFmtId="2" fontId="24" fillId="0" borderId="3" xfId="23" applyNumberFormat="1" applyFont="1" applyFill="1" applyBorder="1" applyAlignment="1">
      <alignment horizontal="right" vertical="center" wrapText="1"/>
    </xf>
    <xf numFmtId="4" fontId="24" fillId="0" borderId="3" xfId="23" applyNumberFormat="1" applyFont="1" applyFill="1" applyBorder="1" applyAlignment="1">
      <alignment horizontal="center" vertical="center" wrapText="1"/>
    </xf>
    <xf numFmtId="0" fontId="24" fillId="0" borderId="3" xfId="23" applyFont="1" applyFill="1" applyBorder="1" applyAlignment="1">
      <alignment horizontal="center" vertical="center" wrapText="1"/>
    </xf>
    <xf numFmtId="2" fontId="24" fillId="0" borderId="3" xfId="23" applyNumberFormat="1" applyFont="1" applyFill="1" applyBorder="1" applyAlignment="1">
      <alignment horizontal="center" vertical="center" wrapText="1"/>
    </xf>
    <xf numFmtId="0" fontId="45" fillId="0" borderId="3" xfId="56" applyFont="1" applyFill="1" applyBorder="1" applyAlignment="1">
      <alignment horizontal="left" vertical="center" wrapText="1"/>
    </xf>
    <xf numFmtId="2" fontId="45" fillId="0" borderId="3" xfId="56" applyNumberFormat="1" applyFont="1" applyFill="1" applyBorder="1" applyAlignment="1">
      <alignment horizontal="right" vertical="center" wrapText="1"/>
    </xf>
    <xf numFmtId="0" fontId="40" fillId="0" borderId="0" xfId="56" applyFont="1" applyFill="1" applyBorder="1" applyAlignment="1">
      <alignment horizontal="center" vertical="center" wrapText="1"/>
    </xf>
    <xf numFmtId="0" fontId="24" fillId="0" borderId="3" xfId="36" applyFont="1" applyFill="1" applyBorder="1" applyAlignment="1">
      <alignment horizontal="center" vertical="center" wrapText="1"/>
    </xf>
    <xf numFmtId="172" fontId="2" fillId="0" borderId="3" xfId="0" applyNumberFormat="1" applyFont="1" applyFill="1" applyBorder="1" applyAlignment="1">
      <alignment horizontal="left" vertical="center" wrapText="1"/>
    </xf>
    <xf numFmtId="2" fontId="24" fillId="0" borderId="3" xfId="36" applyNumberFormat="1" applyFont="1" applyFill="1" applyBorder="1" applyAlignment="1">
      <alignment horizontal="right" vertical="center" wrapText="1"/>
    </xf>
    <xf numFmtId="2" fontId="24" fillId="0" borderId="3" xfId="36" applyNumberFormat="1" applyFont="1" applyFill="1" applyBorder="1" applyAlignment="1">
      <alignment horizontal="center" vertical="center" wrapText="1"/>
    </xf>
    <xf numFmtId="0" fontId="49" fillId="0" borderId="0" xfId="36" applyFont="1" applyAlignment="1">
      <alignment vertical="center"/>
    </xf>
    <xf numFmtId="0" fontId="23" fillId="0" borderId="3" xfId="131" applyFont="1" applyFill="1" applyBorder="1" applyAlignment="1">
      <alignment horizontal="left" vertical="center" wrapText="1"/>
    </xf>
    <xf numFmtId="0" fontId="12" fillId="0" borderId="3" xfId="56" applyFont="1" applyFill="1" applyBorder="1" applyAlignment="1">
      <alignment horizontal="center" vertical="center" wrapText="1"/>
    </xf>
    <xf numFmtId="0" fontId="12" fillId="0" borderId="3" xfId="54" applyFont="1" applyFill="1" applyBorder="1" applyAlignment="1">
      <alignment horizontal="center" vertical="center" wrapText="1"/>
    </xf>
    <xf numFmtId="0" fontId="12" fillId="0" borderId="3" xfId="0" applyFont="1" applyFill="1" applyBorder="1" applyAlignment="1">
      <alignment horizontal="left" vertical="center" wrapText="1"/>
    </xf>
    <xf numFmtId="2" fontId="2" fillId="0" borderId="3" xfId="54"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xf>
    <xf numFmtId="2" fontId="12" fillId="0" borderId="3" xfId="23" applyNumberFormat="1" applyFont="1" applyFill="1" applyBorder="1" applyAlignment="1">
      <alignment horizontal="right" vertical="center" wrapText="1"/>
    </xf>
    <xf numFmtId="172" fontId="10" fillId="0" borderId="3" xfId="56" applyNumberFormat="1" applyFont="1" applyFill="1" applyBorder="1" applyAlignment="1">
      <alignment horizontal="center" vertical="center" wrapText="1"/>
    </xf>
    <xf numFmtId="2" fontId="12" fillId="0" borderId="3" xfId="0" applyNumberFormat="1" applyFont="1" applyFill="1" applyBorder="1" applyAlignment="1">
      <alignment horizontal="right" vertical="center"/>
    </xf>
    <xf numFmtId="172" fontId="4" fillId="0" borderId="3" xfId="56" applyNumberFormat="1" applyFont="1" applyFill="1" applyBorder="1" applyAlignment="1">
      <alignment horizontal="center" vertical="center" wrapText="1"/>
    </xf>
    <xf numFmtId="0" fontId="16" fillId="0" borderId="0" xfId="0" applyFont="1" applyAlignment="1">
      <alignment wrapText="1"/>
    </xf>
    <xf numFmtId="172" fontId="4" fillId="0" borderId="3" xfId="56" quotePrefix="1" applyNumberFormat="1" applyFont="1" applyFill="1" applyBorder="1" applyAlignment="1">
      <alignment horizontal="center" vertical="center" wrapText="1"/>
    </xf>
    <xf numFmtId="2" fontId="4" fillId="0" borderId="3" xfId="54" applyNumberFormat="1" applyFont="1" applyFill="1" applyBorder="1" applyAlignment="1">
      <alignment horizontal="right" vertical="center" wrapText="1"/>
    </xf>
    <xf numFmtId="2" fontId="12" fillId="0" borderId="3" xfId="56" applyNumberFormat="1" applyFont="1" applyFill="1" applyBorder="1" applyAlignment="1">
      <alignment horizontal="right" vertical="center" wrapText="1"/>
    </xf>
    <xf numFmtId="0" fontId="4" fillId="0" borderId="3" xfId="54"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xf numFmtId="0" fontId="4" fillId="0" borderId="3" xfId="0" applyFont="1" applyFill="1" applyBorder="1" applyAlignment="1">
      <alignment horizontal="justify" vertical="center"/>
    </xf>
    <xf numFmtId="0" fontId="21" fillId="0" borderId="3" xfId="69" applyFont="1" applyFill="1" applyBorder="1" applyAlignment="1">
      <alignment horizontal="center" vertical="center"/>
    </xf>
    <xf numFmtId="0" fontId="21" fillId="0" borderId="3" xfId="69" applyFont="1" applyFill="1" applyBorder="1" applyAlignment="1">
      <alignment vertical="center" wrapText="1"/>
    </xf>
    <xf numFmtId="0" fontId="21" fillId="0" borderId="3" xfId="145" applyFont="1" applyFill="1" applyBorder="1" applyAlignment="1">
      <alignment horizontal="justify" vertical="center"/>
    </xf>
    <xf numFmtId="172" fontId="10" fillId="0" borderId="3" xfId="114" applyNumberFormat="1" applyFont="1" applyFill="1" applyBorder="1" applyAlignment="1">
      <alignment horizontal="center" vertical="center" wrapText="1"/>
    </xf>
    <xf numFmtId="0" fontId="10" fillId="0" borderId="3" xfId="59" applyFont="1" applyFill="1" applyBorder="1" applyAlignment="1">
      <alignment horizontal="center" vertical="center" wrapText="1"/>
    </xf>
    <xf numFmtId="0" fontId="10" fillId="0" borderId="3" xfId="0" applyFont="1" applyFill="1" applyBorder="1" applyAlignment="1">
      <alignment horizontal="left" vertical="center" wrapText="1"/>
    </xf>
    <xf numFmtId="172" fontId="10" fillId="0" borderId="3" xfId="33" applyNumberFormat="1" applyFont="1" applyFill="1" applyBorder="1" applyAlignment="1">
      <alignment horizontal="left" vertical="center" wrapText="1"/>
    </xf>
    <xf numFmtId="0" fontId="12" fillId="0" borderId="3" xfId="59" applyFont="1" applyFill="1" applyBorder="1" applyAlignment="1">
      <alignment horizontal="center" vertical="center" wrapText="1"/>
    </xf>
    <xf numFmtId="0" fontId="12" fillId="0" borderId="3" xfId="0" applyFont="1" applyFill="1" applyBorder="1" applyAlignment="1" applyProtection="1">
      <alignment horizontal="left" vertical="center" wrapText="1"/>
      <protection hidden="1"/>
    </xf>
    <xf numFmtId="4" fontId="12" fillId="0" borderId="3" xfId="0" applyNumberFormat="1" applyFont="1" applyFill="1" applyBorder="1" applyAlignment="1">
      <alignment horizontal="center" vertical="center" wrapText="1"/>
    </xf>
    <xf numFmtId="172" fontId="12" fillId="0" borderId="3" xfId="33" applyNumberFormat="1" applyFont="1" applyFill="1" applyBorder="1" applyAlignment="1">
      <alignment horizontal="left" vertical="center" wrapText="1"/>
    </xf>
    <xf numFmtId="0" fontId="26" fillId="0" borderId="0" xfId="0" applyFont="1" applyFill="1"/>
    <xf numFmtId="172" fontId="10" fillId="0" borderId="3" xfId="33" applyNumberFormat="1" applyFont="1" applyFill="1" applyBorder="1" applyAlignment="1">
      <alignment vertical="center" wrapText="1"/>
    </xf>
    <xf numFmtId="0" fontId="12" fillId="0" borderId="3" xfId="56" applyFont="1" applyFill="1" applyBorder="1" applyAlignment="1">
      <alignment vertical="center" wrapText="1"/>
    </xf>
    <xf numFmtId="4" fontId="12" fillId="0" borderId="3" xfId="59" applyNumberFormat="1" applyFont="1" applyFill="1" applyBorder="1" applyAlignment="1">
      <alignment horizontal="center" vertical="center" wrapText="1"/>
    </xf>
    <xf numFmtId="0" fontId="10" fillId="0" borderId="3" xfId="59" applyFont="1" applyFill="1" applyBorder="1" applyAlignment="1">
      <alignment horizontal="left"/>
    </xf>
    <xf numFmtId="0" fontId="10" fillId="0" borderId="3" xfId="59" applyFont="1" applyFill="1" applyBorder="1" applyAlignment="1">
      <alignment wrapText="1"/>
    </xf>
    <xf numFmtId="4" fontId="10" fillId="0" borderId="3" xfId="59" applyNumberFormat="1" applyFont="1" applyFill="1" applyBorder="1" applyAlignment="1">
      <alignment horizontal="center" vertical="center" wrapText="1"/>
    </xf>
    <xf numFmtId="0" fontId="10" fillId="0" borderId="3" xfId="59" applyFont="1" applyFill="1" applyBorder="1" applyAlignment="1"/>
    <xf numFmtId="0" fontId="10" fillId="0" borderId="3" xfId="0" applyFont="1" applyFill="1" applyBorder="1" applyAlignment="1">
      <alignment vertical="center" wrapText="1"/>
    </xf>
    <xf numFmtId="0" fontId="10" fillId="0" borderId="3" xfId="0" applyFont="1" applyFill="1" applyBorder="1" applyAlignment="1">
      <alignment wrapText="1"/>
    </xf>
    <xf numFmtId="0" fontId="10" fillId="0" borderId="3" xfId="0" applyFont="1" applyFill="1" applyBorder="1" applyAlignment="1">
      <alignment horizontal="left" wrapText="1"/>
    </xf>
    <xf numFmtId="0" fontId="10" fillId="0" borderId="3" xfId="56" applyFont="1" applyFill="1" applyBorder="1" applyAlignment="1">
      <alignment horizontal="center" vertical="center" wrapText="1"/>
    </xf>
    <xf numFmtId="0" fontId="10" fillId="0" borderId="3" xfId="59" applyFont="1" applyFill="1" applyBorder="1" applyAlignment="1">
      <alignment vertical="center" wrapText="1"/>
    </xf>
    <xf numFmtId="0" fontId="12" fillId="0" borderId="3" xfId="59" applyFont="1" applyFill="1" applyBorder="1" applyAlignment="1">
      <alignment horizontal="left" wrapText="1"/>
    </xf>
    <xf numFmtId="0" fontId="12" fillId="0" borderId="3" xfId="59" applyFont="1" applyFill="1" applyBorder="1" applyAlignment="1"/>
    <xf numFmtId="0" fontId="10" fillId="0" borderId="3" xfId="59" applyFont="1" applyFill="1" applyBorder="1" applyAlignment="1">
      <alignment horizontal="left" vertical="center" wrapText="1"/>
    </xf>
    <xf numFmtId="2" fontId="12" fillId="0" borderId="3" xfId="0" applyNumberFormat="1" applyFont="1" applyFill="1" applyBorder="1" applyAlignment="1">
      <alignment vertical="center"/>
    </xf>
    <xf numFmtId="172" fontId="10" fillId="0" borderId="3" xfId="0" applyNumberFormat="1" applyFont="1" applyFill="1" applyBorder="1" applyAlignment="1">
      <alignment horizontal="center" vertical="center" wrapText="1"/>
    </xf>
    <xf numFmtId="0" fontId="10" fillId="0" borderId="3" xfId="59" applyFont="1" applyFill="1" applyBorder="1" applyAlignment="1">
      <alignment horizontal="left" wrapText="1"/>
    </xf>
    <xf numFmtId="2" fontId="17" fillId="0" borderId="0" xfId="0" applyNumberFormat="1" applyFont="1" applyFill="1"/>
    <xf numFmtId="4" fontId="12" fillId="0" borderId="3" xfId="59" applyNumberFormat="1" applyFont="1" applyFill="1" applyBorder="1" applyAlignment="1">
      <alignment vertical="center" wrapText="1"/>
    </xf>
    <xf numFmtId="0" fontId="4" fillId="0" borderId="3" xfId="59" applyFont="1" applyFill="1" applyBorder="1" applyAlignment="1">
      <alignment vertical="center" wrapText="1"/>
    </xf>
    <xf numFmtId="4" fontId="12" fillId="0" borderId="3" xfId="56" applyNumberFormat="1" applyFont="1" applyFill="1" applyBorder="1" applyAlignment="1">
      <alignment vertical="center" wrapText="1"/>
    </xf>
    <xf numFmtId="0" fontId="27" fillId="0" borderId="0" xfId="56" applyFont="1" applyFill="1" applyAlignment="1">
      <alignment horizontal="center" vertical="center" wrapText="1"/>
    </xf>
    <xf numFmtId="4" fontId="10" fillId="0" borderId="3" xfId="0" applyNumberFormat="1" applyFont="1" applyFill="1" applyBorder="1" applyAlignment="1">
      <alignment horizontal="right" vertical="center" wrapText="1"/>
    </xf>
    <xf numFmtId="173" fontId="10" fillId="0" borderId="3" xfId="0" applyNumberFormat="1" applyFont="1" applyFill="1" applyBorder="1" applyAlignment="1">
      <alignment horizontal="right" vertical="center" wrapText="1"/>
    </xf>
    <xf numFmtId="0" fontId="10" fillId="0" borderId="0" xfId="56" applyFont="1" applyFill="1" applyAlignment="1">
      <alignment horizontal="center" vertical="center" wrapText="1"/>
    </xf>
    <xf numFmtId="172" fontId="10" fillId="0" borderId="4" xfId="33" applyNumberFormat="1" applyFont="1" applyFill="1" applyBorder="1" applyAlignment="1">
      <alignment vertical="center" wrapText="1"/>
    </xf>
    <xf numFmtId="2" fontId="10" fillId="0" borderId="3" xfId="59"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2" fillId="0" borderId="5" xfId="0" applyFont="1" applyFill="1" applyBorder="1" applyAlignment="1" applyProtection="1">
      <alignment horizontal="left" vertical="center" wrapText="1"/>
      <protection hidden="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Font="1" applyFill="1" applyAlignment="1">
      <alignment wrapText="1"/>
    </xf>
    <xf numFmtId="2" fontId="10" fillId="0" borderId="3" xfId="0" applyNumberFormat="1" applyFont="1" applyFill="1" applyBorder="1" applyAlignment="1">
      <alignment horizontal="left" vertical="center" wrapText="1"/>
    </xf>
    <xf numFmtId="172" fontId="10" fillId="0" borderId="3"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2" fillId="0" borderId="5" xfId="43" applyFont="1" applyFill="1" applyBorder="1" applyAlignment="1">
      <alignment horizontal="left" vertical="center" wrapText="1"/>
    </xf>
    <xf numFmtId="172" fontId="10" fillId="0" borderId="4" xfId="0" applyNumberFormat="1" applyFont="1" applyFill="1" applyBorder="1" applyAlignment="1">
      <alignment horizontal="left" vertical="center" wrapText="1"/>
    </xf>
    <xf numFmtId="0" fontId="1" fillId="0" borderId="0" xfId="0" applyFont="1" applyFill="1"/>
    <xf numFmtId="0" fontId="1" fillId="0" borderId="0" xfId="0" applyFont="1" applyFill="1" applyBorder="1"/>
    <xf numFmtId="176" fontId="12" fillId="0" borderId="3" xfId="43"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172" fontId="12" fillId="0" borderId="3" xfId="0" applyNumberFormat="1" applyFont="1" applyFill="1" applyBorder="1" applyAlignment="1">
      <alignment horizontal="left" vertical="top" wrapText="1"/>
    </xf>
    <xf numFmtId="2" fontId="10" fillId="0" borderId="3" xfId="0" applyNumberFormat="1" applyFont="1" applyFill="1" applyBorder="1" applyAlignment="1">
      <alignment horizontal="center" vertical="center" wrapText="1"/>
    </xf>
    <xf numFmtId="2" fontId="12" fillId="0" borderId="5" xfId="0" applyNumberFormat="1" applyFont="1" applyFill="1" applyBorder="1" applyAlignment="1">
      <alignment horizontal="center" vertical="center" wrapText="1"/>
    </xf>
    <xf numFmtId="0" fontId="4" fillId="0" borderId="0" xfId="0" applyFont="1" applyFill="1" applyBorder="1"/>
    <xf numFmtId="0" fontId="4" fillId="0" borderId="5" xfId="43"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174" fontId="10" fillId="0" borderId="6" xfId="7" quotePrefix="1" applyNumberFormat="1" applyFont="1" applyFill="1" applyBorder="1" applyAlignment="1">
      <alignment horizontal="center" vertical="center" wrapText="1"/>
    </xf>
    <xf numFmtId="174" fontId="10" fillId="0" borderId="3" xfId="7" quotePrefix="1"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174" fontId="4" fillId="0" borderId="3" xfId="7" quotePrefix="1"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2" fontId="2" fillId="0" borderId="3" xfId="148" applyNumberFormat="1" applyFont="1" applyFill="1" applyBorder="1" applyAlignment="1">
      <alignment horizontal="center" vertical="center" wrapText="1"/>
    </xf>
    <xf numFmtId="0" fontId="2" fillId="0" borderId="3" xfId="43" applyFont="1" applyFill="1" applyBorder="1" applyAlignment="1">
      <alignment horizontal="center" vertical="center" wrapText="1"/>
    </xf>
    <xf numFmtId="2" fontId="4" fillId="0" borderId="3" xfId="0" applyNumberFormat="1" applyFont="1" applyFill="1" applyBorder="1" applyAlignment="1">
      <alignment horizontal="left" vertical="center" wrapText="1"/>
    </xf>
    <xf numFmtId="0" fontId="2" fillId="0" borderId="0" xfId="0" applyFont="1" applyFill="1"/>
    <xf numFmtId="0" fontId="2" fillId="0" borderId="0" xfId="0" applyFont="1" applyFill="1" applyBorder="1"/>
    <xf numFmtId="173" fontId="10"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left" vertical="center" wrapText="1"/>
      <protection hidden="1"/>
    </xf>
    <xf numFmtId="2" fontId="2" fillId="0" borderId="5" xfId="0" applyNumberFormat="1" applyFont="1" applyFill="1" applyBorder="1" applyAlignment="1">
      <alignment horizontal="center" vertical="center" wrapText="1"/>
    </xf>
    <xf numFmtId="173" fontId="10"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72" fontId="2" fillId="0" borderId="3" xfId="0" applyNumberFormat="1" applyFont="1" applyFill="1" applyBorder="1" applyAlignment="1">
      <alignment horizontal="center" vertical="center" wrapText="1"/>
    </xf>
    <xf numFmtId="49" fontId="2" fillId="0" borderId="3" xfId="61" applyNumberFormat="1" applyFont="1" applyFill="1" applyBorder="1" applyAlignment="1">
      <alignment horizontal="center" vertical="center" wrapText="1"/>
    </xf>
    <xf numFmtId="0" fontId="2" fillId="0" borderId="3" xfId="61" applyFont="1" applyFill="1" applyBorder="1" applyAlignment="1">
      <alignment horizontal="center" vertical="center" wrapText="1"/>
    </xf>
    <xf numFmtId="0" fontId="2" fillId="0" borderId="3" xfId="61" applyFont="1" applyFill="1" applyBorder="1" applyAlignment="1">
      <alignment horizontal="left" vertical="center" wrapText="1"/>
    </xf>
    <xf numFmtId="0" fontId="4" fillId="0" borderId="3" xfId="57" applyFont="1" applyFill="1" applyBorder="1" applyAlignment="1">
      <alignment horizontal="center" vertical="center" wrapText="1"/>
    </xf>
    <xf numFmtId="0" fontId="2" fillId="0" borderId="3" xfId="57" applyFont="1" applyFill="1" applyBorder="1" applyAlignment="1">
      <alignment horizontal="center" vertical="center" wrapText="1"/>
    </xf>
    <xf numFmtId="0" fontId="2" fillId="0" borderId="3" xfId="0" applyFont="1" applyFill="1" applyBorder="1" applyAlignment="1">
      <alignment vertical="center" wrapText="1"/>
    </xf>
    <xf numFmtId="2" fontId="2" fillId="0" borderId="3" xfId="0" applyNumberFormat="1" applyFont="1" applyFill="1" applyBorder="1" applyAlignment="1">
      <alignment horizontal="right" vertical="center" wrapText="1"/>
    </xf>
    <xf numFmtId="173" fontId="2" fillId="0" borderId="3" xfId="0" applyNumberFormat="1" applyFont="1" applyFill="1" applyBorder="1" applyAlignment="1">
      <alignment horizontal="left" vertical="center" wrapText="1"/>
    </xf>
    <xf numFmtId="172" fontId="4" fillId="0" borderId="3" xfId="33" applyNumberFormat="1" applyFont="1" applyFill="1" applyBorder="1" applyAlignment="1">
      <alignment horizontal="right" vertical="center" wrapText="1"/>
    </xf>
    <xf numFmtId="0" fontId="4" fillId="0" borderId="3" xfId="0" applyFont="1" applyFill="1" applyBorder="1" applyAlignment="1">
      <alignment horizontal="center" wrapText="1"/>
    </xf>
    <xf numFmtId="0" fontId="4" fillId="0" borderId="3" xfId="57" applyFont="1" applyFill="1" applyBorder="1" applyAlignment="1">
      <alignment horizontal="left" vertical="center" wrapText="1"/>
    </xf>
    <xf numFmtId="0" fontId="2" fillId="0" borderId="3" xfId="57" applyFont="1" applyFill="1" applyBorder="1" applyAlignment="1">
      <alignment horizontal="left" vertical="center" wrapText="1"/>
    </xf>
    <xf numFmtId="172" fontId="2" fillId="0" borderId="3" xfId="33" applyNumberFormat="1" applyFont="1" applyFill="1" applyBorder="1" applyAlignment="1">
      <alignment horizontal="left" vertical="center" wrapText="1"/>
    </xf>
    <xf numFmtId="0" fontId="2" fillId="0" borderId="3" xfId="60" applyFont="1" applyFill="1" applyBorder="1" applyAlignment="1">
      <alignment horizontal="left" vertical="center" wrapText="1"/>
    </xf>
    <xf numFmtId="0" fontId="2" fillId="0" borderId="3" xfId="20" applyFont="1" applyFill="1" applyBorder="1" applyAlignment="1">
      <alignment horizontal="center" vertical="center" wrapText="1"/>
    </xf>
    <xf numFmtId="173" fontId="2" fillId="0" borderId="3" xfId="51" applyNumberFormat="1" applyFont="1" applyFill="1" applyBorder="1" applyAlignment="1">
      <alignment horizontal="left" vertical="center" wrapText="1"/>
    </xf>
    <xf numFmtId="173" fontId="4" fillId="0" borderId="3" xfId="51" applyNumberFormat="1" applyFont="1" applyFill="1" applyBorder="1" applyAlignment="1">
      <alignment horizontal="left" vertical="center" wrapText="1"/>
    </xf>
    <xf numFmtId="172" fontId="2" fillId="0" borderId="3" xfId="33" applyNumberFormat="1" applyFont="1" applyFill="1" applyBorder="1" applyAlignment="1">
      <alignment horizontal="center" vertical="center" wrapText="1"/>
    </xf>
    <xf numFmtId="172" fontId="2" fillId="0" borderId="3" xfId="33" applyNumberFormat="1" applyFont="1" applyFill="1" applyBorder="1" applyAlignment="1">
      <alignment vertical="center" wrapText="1"/>
    </xf>
    <xf numFmtId="172" fontId="4" fillId="0" borderId="3" xfId="33" applyNumberFormat="1" applyFont="1" applyFill="1" applyBorder="1" applyAlignment="1">
      <alignment vertical="center" wrapText="1"/>
    </xf>
    <xf numFmtId="0" fontId="4" fillId="0" borderId="3" xfId="100" applyFont="1" applyFill="1" applyBorder="1" applyAlignment="1">
      <alignment vertical="center" wrapText="1"/>
    </xf>
    <xf numFmtId="172" fontId="4" fillId="0" borderId="3" xfId="28" applyNumberFormat="1" applyFont="1" applyFill="1" applyBorder="1" applyAlignment="1">
      <alignment vertical="center" wrapText="1"/>
    </xf>
    <xf numFmtId="172" fontId="4" fillId="0" borderId="3" xfId="28" applyNumberFormat="1" applyFont="1" applyFill="1" applyBorder="1" applyAlignment="1">
      <alignment horizontal="left" vertical="center" wrapText="1"/>
    </xf>
    <xf numFmtId="172" fontId="2" fillId="0" borderId="3" xfId="28" applyNumberFormat="1" applyFont="1" applyFill="1" applyBorder="1" applyAlignment="1">
      <alignment horizontal="left" vertical="center" wrapText="1"/>
    </xf>
    <xf numFmtId="0" fontId="45" fillId="0" borderId="0" xfId="56" applyFont="1" applyFill="1" applyBorder="1" applyAlignment="1">
      <alignment horizontal="center" vertical="center" wrapText="1"/>
    </xf>
    <xf numFmtId="0" fontId="50" fillId="0" borderId="0" xfId="56" applyFont="1" applyFill="1" applyBorder="1" applyAlignment="1">
      <alignment horizontal="center" vertical="center" wrapText="1"/>
    </xf>
    <xf numFmtId="0" fontId="52" fillId="0" borderId="3" xfId="59" applyFont="1" applyFill="1" applyBorder="1" applyAlignment="1">
      <alignment horizontal="center" vertical="center" wrapText="1"/>
    </xf>
    <xf numFmtId="172" fontId="53" fillId="2" borderId="3" xfId="33" applyNumberFormat="1" applyFont="1" applyFill="1" applyBorder="1" applyAlignment="1">
      <alignment horizontal="center" vertical="center" wrapText="1"/>
    </xf>
    <xf numFmtId="172" fontId="53" fillId="2" borderId="3" xfId="33" applyNumberFormat="1" applyFont="1" applyFill="1" applyBorder="1" applyAlignment="1">
      <alignment horizontal="right" vertical="center" wrapText="1"/>
    </xf>
    <xf numFmtId="0" fontId="54" fillId="2" borderId="0" xfId="56" applyFont="1" applyFill="1" applyBorder="1" applyAlignment="1">
      <alignment horizontal="center" vertical="center" wrapText="1"/>
    </xf>
    <xf numFmtId="0" fontId="55" fillId="2" borderId="0" xfId="56" applyFont="1" applyFill="1" applyBorder="1" applyAlignment="1">
      <alignment horizontal="center" vertical="center" wrapText="1"/>
    </xf>
    <xf numFmtId="172" fontId="4" fillId="0" borderId="3" xfId="0" applyNumberFormat="1" applyFont="1" applyBorder="1" applyAlignment="1">
      <alignment horizontal="center" vertical="center" wrapText="1"/>
    </xf>
    <xf numFmtId="172" fontId="51" fillId="0" borderId="3" xfId="56" applyNumberFormat="1" applyFont="1" applyBorder="1" applyAlignment="1">
      <alignment horizontal="center" vertical="center" wrapText="1"/>
    </xf>
    <xf numFmtId="0" fontId="12" fillId="0" borderId="3" xfId="114" applyFont="1" applyBorder="1" applyAlignment="1">
      <alignment horizontal="center" vertical="center" wrapText="1"/>
    </xf>
    <xf numFmtId="172" fontId="4" fillId="0" borderId="3" xfId="114" applyNumberFormat="1" applyFont="1" applyBorder="1" applyAlignment="1">
      <alignment horizontal="center" vertical="center" wrapText="1"/>
    </xf>
    <xf numFmtId="0" fontId="12" fillId="0" borderId="3" xfId="54" applyFont="1" applyBorder="1" applyAlignment="1">
      <alignment horizontal="center" vertical="center" wrapText="1"/>
    </xf>
    <xf numFmtId="0" fontId="12" fillId="0" borderId="3" xfId="0" applyFont="1" applyBorder="1" applyAlignment="1">
      <alignment horizontal="left" vertical="center" wrapText="1"/>
    </xf>
    <xf numFmtId="4" fontId="12" fillId="0" borderId="3" xfId="23" applyNumberFormat="1" applyFont="1" applyBorder="1" applyAlignment="1">
      <alignment horizontal="right" vertical="center" wrapText="1"/>
    </xf>
    <xf numFmtId="172" fontId="10" fillId="0" borderId="3" xfId="56" applyNumberFormat="1" applyFont="1" applyBorder="1" applyAlignment="1">
      <alignment horizontal="center" vertical="center" wrapText="1"/>
    </xf>
    <xf numFmtId="0" fontId="12" fillId="0" borderId="3" xfId="0" applyFont="1" applyBorder="1" applyAlignment="1">
      <alignment horizontal="center" vertical="center" wrapText="1"/>
    </xf>
    <xf numFmtId="4" fontId="12" fillId="0" borderId="3" xfId="0" applyNumberFormat="1" applyFont="1" applyBorder="1" applyAlignment="1">
      <alignment horizontal="right" vertical="center"/>
    </xf>
    <xf numFmtId="0" fontId="4" fillId="0" borderId="3" xfId="0" applyFont="1" applyBorder="1" applyAlignment="1">
      <alignment horizontal="left" vertical="center" wrapText="1"/>
    </xf>
    <xf numFmtId="4" fontId="4" fillId="0" borderId="3" xfId="0" applyNumberFormat="1" applyFont="1" applyBorder="1" applyAlignment="1">
      <alignment horizontal="right" vertical="center"/>
    </xf>
    <xf numFmtId="172" fontId="4" fillId="0" borderId="3" xfId="56" applyNumberFormat="1" applyFont="1" applyBorder="1" applyAlignment="1">
      <alignment horizontal="center" vertical="center" wrapText="1"/>
    </xf>
    <xf numFmtId="0" fontId="56" fillId="0" borderId="3" xfId="0" applyFont="1" applyBorder="1" applyAlignment="1">
      <alignment horizontal="center" vertical="center" wrapText="1"/>
    </xf>
    <xf numFmtId="0" fontId="56" fillId="0" borderId="3" xfId="0" applyFont="1" applyBorder="1" applyAlignment="1">
      <alignment horizontal="left" vertical="center" wrapText="1"/>
    </xf>
    <xf numFmtId="4" fontId="2" fillId="0" borderId="3" xfId="0" applyNumberFormat="1" applyFont="1" applyBorder="1" applyAlignment="1">
      <alignment horizontal="right" vertical="center"/>
    </xf>
    <xf numFmtId="172" fontId="2" fillId="0" borderId="3" xfId="114" applyNumberFormat="1" applyFont="1" applyBorder="1" applyAlignment="1">
      <alignment horizontal="center" vertical="center" wrapText="1"/>
    </xf>
    <xf numFmtId="172" fontId="2" fillId="0" borderId="3" xfId="56" applyNumberFormat="1" applyFont="1" applyBorder="1" applyAlignment="1">
      <alignment horizontal="center" vertical="center" wrapText="1"/>
    </xf>
    <xf numFmtId="0" fontId="50" fillId="0" borderId="3" xfId="114" applyFont="1" applyFill="1" applyBorder="1" applyAlignment="1">
      <alignment horizontal="center" vertical="center" wrapText="1"/>
    </xf>
    <xf numFmtId="172" fontId="40" fillId="0" borderId="6" xfId="114" applyNumberFormat="1" applyFont="1" applyFill="1" applyBorder="1" applyAlignment="1">
      <alignment horizontal="center" vertical="center" wrapText="1"/>
    </xf>
    <xf numFmtId="172" fontId="12" fillId="0" borderId="3" xfId="0" applyNumberFormat="1" applyFont="1" applyFill="1" applyBorder="1" applyAlignment="1">
      <alignment horizontal="left" vertical="center" wrapText="1"/>
    </xf>
    <xf numFmtId="173" fontId="12" fillId="0" borderId="3" xfId="0" applyNumberFormat="1" applyFont="1" applyFill="1" applyBorder="1" applyAlignment="1">
      <alignment horizontal="center" vertical="center"/>
    </xf>
    <xf numFmtId="172" fontId="12" fillId="0" borderId="3" xfId="0" applyNumberFormat="1" applyFont="1" applyFill="1" applyBorder="1" applyAlignment="1">
      <alignment horizontal="center" vertical="center"/>
    </xf>
    <xf numFmtId="172" fontId="12" fillId="0" borderId="3" xfId="0" applyNumberFormat="1" applyFont="1" applyFill="1" applyBorder="1" applyAlignment="1">
      <alignment vertical="center"/>
    </xf>
    <xf numFmtId="0" fontId="40" fillId="0" borderId="0" xfId="0" applyFont="1" applyFill="1"/>
    <xf numFmtId="0" fontId="40" fillId="0" borderId="0" xfId="0" applyFont="1"/>
    <xf numFmtId="172" fontId="4" fillId="0" borderId="3" xfId="0" applyNumberFormat="1" applyFont="1" applyFill="1" applyBorder="1" applyAlignment="1">
      <alignment horizontal="center" vertical="center"/>
    </xf>
    <xf numFmtId="172" fontId="4" fillId="0" borderId="3" xfId="0" applyNumberFormat="1" applyFont="1" applyBorder="1" applyAlignment="1">
      <alignment horizontal="left" vertical="center" wrapText="1"/>
    </xf>
    <xf numFmtId="172" fontId="2" fillId="0" borderId="3" xfId="0" applyNumberFormat="1" applyFont="1" applyBorder="1" applyAlignment="1">
      <alignment horizontal="left" vertical="center" wrapText="1"/>
    </xf>
    <xf numFmtId="173" fontId="2" fillId="0" borderId="3" xfId="0" applyNumberFormat="1" applyFont="1" applyFill="1" applyBorder="1" applyAlignment="1">
      <alignment horizontal="right" vertical="center"/>
    </xf>
    <xf numFmtId="172" fontId="2" fillId="0" borderId="3" xfId="0" applyNumberFormat="1" applyFont="1" applyBorder="1" applyAlignment="1">
      <alignment horizontal="center" vertical="center" wrapText="1"/>
    </xf>
    <xf numFmtId="0" fontId="49" fillId="0" borderId="0" xfId="56" applyFont="1" applyFill="1" applyAlignment="1">
      <alignment horizontal="center" vertical="center" wrapText="1"/>
    </xf>
    <xf numFmtId="0" fontId="49" fillId="0" borderId="3" xfId="59" applyFont="1" applyFill="1" applyBorder="1" applyAlignment="1">
      <alignment horizontal="center" vertical="center" wrapText="1"/>
    </xf>
    <xf numFmtId="172" fontId="45" fillId="0" borderId="3" xfId="33" applyNumberFormat="1" applyFont="1" applyFill="1" applyBorder="1" applyAlignment="1">
      <alignment horizontal="center" vertical="center" wrapText="1"/>
    </xf>
    <xf numFmtId="0" fontId="45" fillId="0" borderId="0" xfId="56" applyFont="1" applyFill="1" applyAlignment="1">
      <alignment horizontal="center" vertical="center" wrapText="1"/>
    </xf>
    <xf numFmtId="0" fontId="49" fillId="0" borderId="0" xfId="0" applyFont="1" applyFill="1"/>
    <xf numFmtId="0" fontId="45" fillId="0" borderId="0" xfId="0" applyFont="1" applyFill="1"/>
    <xf numFmtId="49" fontId="49" fillId="0" borderId="0" xfId="131" applyNumberFormat="1" applyFont="1" applyFill="1" applyBorder="1" applyAlignment="1">
      <alignment horizontal="left" vertical="center" wrapText="1"/>
    </xf>
    <xf numFmtId="0" fontId="57" fillId="0" borderId="0" xfId="56" applyFont="1" applyFill="1" applyAlignment="1">
      <alignment horizontal="center" vertical="center" wrapText="1"/>
    </xf>
    <xf numFmtId="0" fontId="58" fillId="0" borderId="0" xfId="56" applyFont="1" applyFill="1" applyAlignment="1">
      <alignment horizontal="center" vertical="center" wrapText="1"/>
    </xf>
    <xf numFmtId="0" fontId="13" fillId="0" borderId="3" xfId="0" applyFont="1" applyBorder="1" applyAlignment="1">
      <alignment vertical="center"/>
    </xf>
    <xf numFmtId="0" fontId="4" fillId="3" borderId="0" xfId="0" applyFont="1" applyFill="1"/>
    <xf numFmtId="0" fontId="2" fillId="3" borderId="3" xfId="114" applyFont="1" applyFill="1" applyBorder="1" applyAlignment="1">
      <alignment horizontal="center" vertical="center" wrapText="1"/>
    </xf>
    <xf numFmtId="172" fontId="4" fillId="3" borderId="3" xfId="114" applyNumberFormat="1" applyFont="1" applyFill="1" applyBorder="1" applyAlignment="1">
      <alignment horizontal="center" vertical="center" wrapText="1"/>
    </xf>
    <xf numFmtId="0" fontId="2" fillId="3" borderId="3" xfId="111" applyFont="1" applyFill="1" applyBorder="1" applyAlignment="1">
      <alignment horizontal="center" vertical="center" wrapText="1"/>
    </xf>
    <xf numFmtId="0" fontId="2" fillId="3" borderId="3" xfId="131" applyFont="1" applyFill="1" applyBorder="1" applyAlignment="1">
      <alignment vertical="center" wrapText="1"/>
    </xf>
    <xf numFmtId="2" fontId="2" fillId="3" borderId="3" xfId="111" applyNumberFormat="1" applyFont="1" applyFill="1" applyBorder="1" applyAlignment="1">
      <alignment horizontal="right" vertical="center" wrapText="1"/>
    </xf>
    <xf numFmtId="0" fontId="2" fillId="3" borderId="3" xfId="0" applyFont="1" applyFill="1" applyBorder="1" applyAlignment="1">
      <alignment horizontal="center" vertical="center" wrapText="1"/>
    </xf>
    <xf numFmtId="2" fontId="2" fillId="3" borderId="3" xfId="111" applyNumberFormat="1" applyFont="1" applyFill="1" applyBorder="1" applyAlignment="1">
      <alignment horizontal="center" vertical="center" wrapText="1"/>
    </xf>
    <xf numFmtId="0" fontId="4" fillId="3" borderId="3" xfId="118" applyFont="1" applyFill="1" applyBorder="1" applyAlignment="1">
      <alignment horizontal="center" vertical="center" wrapText="1"/>
    </xf>
    <xf numFmtId="0" fontId="4" fillId="3" borderId="3" xfId="0" applyFont="1" applyFill="1" applyBorder="1" applyAlignment="1">
      <alignment vertical="center" wrapText="1"/>
    </xf>
    <xf numFmtId="2" fontId="4" fillId="3" borderId="3" xfId="123" applyNumberFormat="1" applyFont="1" applyFill="1" applyBorder="1" applyAlignment="1">
      <alignment horizontal="right" vertical="center" wrapText="1"/>
    </xf>
    <xf numFmtId="2" fontId="4" fillId="3" borderId="3" xfId="0" applyNumberFormat="1" applyFont="1" applyFill="1" applyBorder="1" applyAlignment="1">
      <alignment horizontal="right" vertical="center" wrapText="1"/>
    </xf>
    <xf numFmtId="0" fontId="4" fillId="3"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21" fillId="3" borderId="3" xfId="0" applyFont="1" applyFill="1" applyBorder="1" applyAlignment="1">
      <alignment vertical="center" wrapText="1"/>
    </xf>
    <xf numFmtId="2" fontId="4" fillId="3" borderId="3" xfId="0" applyNumberFormat="1" applyFont="1" applyFill="1" applyBorder="1" applyAlignment="1">
      <alignment horizontal="center" vertical="center" wrapText="1"/>
    </xf>
    <xf numFmtId="2" fontId="21" fillId="3" borderId="3" xfId="0"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28" applyFont="1" applyFill="1" applyBorder="1" applyAlignment="1">
      <alignment horizontal="center" vertical="center" wrapText="1"/>
    </xf>
    <xf numFmtId="0" fontId="4" fillId="3" borderId="3" xfId="28" applyFont="1" applyFill="1" applyBorder="1" applyAlignment="1">
      <alignment horizontal="right" vertical="center" wrapText="1"/>
    </xf>
    <xf numFmtId="0" fontId="4" fillId="3" borderId="3" xfId="111" applyFont="1" applyFill="1" applyBorder="1" applyAlignment="1">
      <alignment horizontal="center" vertical="center" wrapText="1"/>
    </xf>
    <xf numFmtId="2" fontId="4" fillId="3" borderId="3" xfId="111" applyNumberFormat="1" applyFont="1" applyFill="1" applyBorder="1" applyAlignment="1">
      <alignment horizontal="right" vertical="center" wrapText="1"/>
    </xf>
    <xf numFmtId="49" fontId="2" fillId="3" borderId="3" xfId="131" applyNumberFormat="1" applyFont="1" applyFill="1" applyBorder="1" applyAlignment="1">
      <alignment vertical="center" wrapText="1"/>
    </xf>
    <xf numFmtId="173" fontId="4" fillId="3" borderId="3" xfId="1" applyNumberFormat="1" applyFont="1" applyFill="1" applyBorder="1" applyAlignment="1">
      <alignment horizontal="right" vertical="center" wrapText="1"/>
    </xf>
    <xf numFmtId="0" fontId="4" fillId="3" borderId="3" xfId="0" applyFont="1" applyFill="1" applyBorder="1" applyAlignment="1">
      <alignment horizontal="right" vertical="center" wrapText="1"/>
    </xf>
    <xf numFmtId="2" fontId="2" fillId="3" borderId="3" xfId="123" applyNumberFormat="1" applyFont="1" applyFill="1" applyBorder="1" applyAlignment="1">
      <alignment horizontal="right" vertical="center" wrapText="1"/>
    </xf>
    <xf numFmtId="4" fontId="4" fillId="3" borderId="3" xfId="0" applyNumberFormat="1" applyFont="1" applyFill="1" applyBorder="1" applyAlignment="1">
      <alignment wrapText="1"/>
    </xf>
    <xf numFmtId="43" fontId="2" fillId="0" borderId="3" xfId="1" applyFont="1" applyFill="1" applyBorder="1" applyAlignment="1">
      <alignment horizontal="right" vertical="center" wrapText="1"/>
    </xf>
    <xf numFmtId="43" fontId="4" fillId="0" borderId="3" xfId="1" applyFont="1" applyFill="1" applyBorder="1" applyAlignment="1">
      <alignment horizontal="right" vertical="center" wrapText="1"/>
    </xf>
    <xf numFmtId="43" fontId="2" fillId="0" borderId="3" xfId="1" applyFont="1" applyFill="1" applyBorder="1" applyAlignment="1">
      <alignment horizontal="right" vertical="center"/>
    </xf>
    <xf numFmtId="43" fontId="20" fillId="0" borderId="3" xfId="1" applyFont="1" applyFill="1" applyBorder="1" applyAlignment="1">
      <alignment horizontal="right" vertical="center" wrapText="1"/>
    </xf>
    <xf numFmtId="0" fontId="45" fillId="0" borderId="3" xfId="56" applyFont="1" applyFill="1" applyBorder="1" applyAlignment="1">
      <alignment horizontal="center" vertical="center" wrapText="1"/>
    </xf>
    <xf numFmtId="0" fontId="18" fillId="0" borderId="3" xfId="114" applyFont="1" applyFill="1" applyBorder="1" applyAlignment="1">
      <alignment horizontal="center" vertical="center" wrapText="1"/>
    </xf>
    <xf numFmtId="172" fontId="19" fillId="0" borderId="3" xfId="114" applyNumberFormat="1" applyFont="1" applyFill="1" applyBorder="1" applyAlignment="1">
      <alignment horizontal="center" vertical="center" wrapText="1"/>
    </xf>
    <xf numFmtId="172" fontId="19" fillId="0" borderId="3" xfId="114" applyNumberFormat="1" applyFont="1" applyFill="1" applyBorder="1" applyAlignment="1">
      <alignment horizontal="right" vertical="center" wrapText="1"/>
    </xf>
    <xf numFmtId="0" fontId="18" fillId="0" borderId="3" xfId="56" applyFont="1" applyFill="1" applyBorder="1" applyAlignment="1">
      <alignment horizontal="center" vertical="center" wrapText="1"/>
    </xf>
    <xf numFmtId="0" fontId="18" fillId="0" borderId="3" xfId="0" applyFont="1" applyFill="1" applyBorder="1" applyAlignment="1" applyProtection="1">
      <alignment horizontal="left" vertical="center" wrapText="1"/>
      <protection hidden="1"/>
    </xf>
    <xf numFmtId="4" fontId="18" fillId="0" borderId="3" xfId="0" applyNumberFormat="1" applyFont="1" applyFill="1" applyBorder="1" applyAlignment="1">
      <alignment horizontal="right" vertical="center" wrapText="1"/>
    </xf>
    <xf numFmtId="4" fontId="18" fillId="0" borderId="3" xfId="0" applyNumberFormat="1" applyFont="1" applyFill="1" applyBorder="1" applyAlignment="1">
      <alignment vertical="center" wrapText="1"/>
    </xf>
    <xf numFmtId="4" fontId="18" fillId="0" borderId="3" xfId="0" applyNumberFormat="1" applyFont="1" applyFill="1" applyBorder="1" applyAlignment="1">
      <alignment horizontal="center" vertical="center" wrapText="1"/>
    </xf>
    <xf numFmtId="0" fontId="19" fillId="0" borderId="3" xfId="0" applyFont="1" applyFill="1" applyBorder="1" applyAlignment="1">
      <alignment horizontal="left" vertical="center" wrapText="1"/>
    </xf>
    <xf numFmtId="172" fontId="19" fillId="0" borderId="3" xfId="33" applyNumberFormat="1" applyFont="1" applyFill="1" applyBorder="1" applyAlignment="1">
      <alignment horizontal="left" vertical="center" wrapText="1"/>
    </xf>
    <xf numFmtId="0" fontId="59" fillId="0" borderId="3" xfId="59" applyFont="1" applyFill="1" applyBorder="1" applyAlignment="1"/>
    <xf numFmtId="0" fontId="19" fillId="0" borderId="3" xfId="59" applyFont="1" applyFill="1" applyBorder="1" applyAlignment="1">
      <alignment horizontal="center" vertical="center" wrapText="1"/>
    </xf>
    <xf numFmtId="0" fontId="19" fillId="0" borderId="3" xfId="0" applyFont="1" applyFill="1" applyBorder="1" applyAlignment="1">
      <alignment vertical="center" wrapText="1"/>
    </xf>
    <xf numFmtId="4" fontId="19" fillId="0" borderId="3" xfId="0" applyNumberFormat="1" applyFont="1" applyFill="1" applyBorder="1" applyAlignment="1">
      <alignment horizontal="right" vertical="center" wrapText="1"/>
    </xf>
    <xf numFmtId="4" fontId="19" fillId="0" borderId="3" xfId="0" applyNumberFormat="1" applyFont="1" applyFill="1" applyBorder="1" applyAlignment="1">
      <alignment vertical="center" wrapText="1"/>
    </xf>
    <xf numFmtId="4" fontId="19" fillId="0" borderId="3" xfId="59"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justify" vertical="center" wrapText="1"/>
    </xf>
    <xf numFmtId="0" fontId="18" fillId="0" borderId="3" xfId="59"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0" xfId="0" applyFont="1" applyFill="1" applyAlignment="1">
      <alignment horizontal="center"/>
    </xf>
    <xf numFmtId="0" fontId="18" fillId="0" borderId="3" xfId="0" applyFont="1" applyFill="1" applyBorder="1" applyAlignment="1">
      <alignment wrapText="1"/>
    </xf>
    <xf numFmtId="0" fontId="60" fillId="0" borderId="3" xfId="59" applyFont="1" applyFill="1" applyBorder="1" applyAlignment="1"/>
    <xf numFmtId="0" fontId="18" fillId="0" borderId="3" xfId="0" applyFont="1" applyFill="1" applyBorder="1" applyAlignment="1">
      <alignment horizontal="left" vertical="center" wrapText="1"/>
    </xf>
    <xf numFmtId="173" fontId="59" fillId="0" borderId="3" xfId="0" applyNumberFormat="1" applyFont="1" applyFill="1" applyBorder="1" applyAlignment="1">
      <alignment horizontal="right" vertical="center" wrapText="1"/>
    </xf>
    <xf numFmtId="173" fontId="19" fillId="0" borderId="3" xfId="0" applyNumberFormat="1" applyFont="1" applyFill="1" applyBorder="1" applyAlignment="1">
      <alignment horizontal="right" vertical="center" wrapText="1"/>
    </xf>
    <xf numFmtId="0" fontId="18" fillId="0" borderId="3" xfId="0" applyFont="1" applyFill="1" applyBorder="1" applyAlignment="1">
      <alignment horizontal="center" vertical="center" wrapText="1"/>
    </xf>
    <xf numFmtId="172" fontId="18" fillId="0" borderId="3"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19" fillId="0" borderId="3" xfId="20" applyFont="1" applyFill="1" applyBorder="1" applyAlignment="1">
      <alignment horizontal="center" vertical="center"/>
    </xf>
    <xf numFmtId="0" fontId="26" fillId="0" borderId="0" xfId="0" applyFont="1" applyAlignment="1">
      <alignment wrapText="1"/>
    </xf>
    <xf numFmtId="0" fontId="20" fillId="0" borderId="3" xfId="69" applyFont="1" applyFill="1" applyBorder="1" applyAlignment="1">
      <alignment horizontal="center" vertical="center" wrapText="1"/>
    </xf>
    <xf numFmtId="0" fontId="20" fillId="0" borderId="3" xfId="69" applyFont="1" applyFill="1" applyBorder="1" applyAlignment="1">
      <alignment horizontal="left" vertical="center"/>
    </xf>
    <xf numFmtId="2" fontId="21" fillId="0" borderId="3" xfId="69" applyNumberFormat="1" applyFont="1" applyFill="1" applyBorder="1" applyAlignment="1">
      <alignment vertical="center"/>
    </xf>
    <xf numFmtId="4" fontId="21" fillId="0" borderId="3" xfId="69" applyNumberFormat="1" applyFont="1" applyFill="1" applyBorder="1" applyAlignment="1">
      <alignment horizontal="center" vertical="center" wrapText="1"/>
    </xf>
    <xf numFmtId="0" fontId="21" fillId="0" borderId="3" xfId="69" applyFont="1" applyFill="1" applyBorder="1" applyAlignment="1">
      <alignment horizontal="center" vertical="center" wrapText="1"/>
    </xf>
    <xf numFmtId="2" fontId="20" fillId="0" borderId="3" xfId="69" applyNumberFormat="1" applyFont="1" applyFill="1" applyBorder="1" applyAlignment="1">
      <alignment vertical="center"/>
    </xf>
    <xf numFmtId="4" fontId="20" fillId="0" borderId="3" xfId="69" applyNumberFormat="1" applyFont="1" applyFill="1" applyBorder="1" applyAlignment="1">
      <alignment vertical="center"/>
    </xf>
    <xf numFmtId="0" fontId="21" fillId="0" borderId="3" xfId="139" applyFont="1" applyFill="1" applyBorder="1" applyAlignment="1">
      <alignment vertical="center" wrapText="1"/>
    </xf>
    <xf numFmtId="0" fontId="20" fillId="0" borderId="3" xfId="69" applyFont="1" applyFill="1" applyBorder="1" applyAlignment="1">
      <alignment horizontal="left" vertical="center" wrapText="1"/>
    </xf>
    <xf numFmtId="0" fontId="20" fillId="0" borderId="3" xfId="0" applyFont="1" applyFill="1" applyBorder="1" applyAlignment="1">
      <alignment horizontal="left" vertical="center" wrapText="1"/>
    </xf>
    <xf numFmtId="0" fontId="21" fillId="0" borderId="3" xfId="69" applyNumberFormat="1" applyFont="1" applyFill="1" applyBorder="1" applyAlignment="1">
      <alignment horizontal="center" vertical="center"/>
    </xf>
    <xf numFmtId="3" fontId="21" fillId="0" borderId="3" xfId="69" applyNumberFormat="1" applyFont="1" applyFill="1" applyBorder="1" applyAlignment="1">
      <alignment horizontal="center" vertical="center" wrapText="1"/>
    </xf>
    <xf numFmtId="0" fontId="21" fillId="0" borderId="3" xfId="139" applyFont="1" applyFill="1" applyBorder="1" applyAlignment="1">
      <alignment horizontal="left" vertical="center" wrapText="1"/>
    </xf>
    <xf numFmtId="0" fontId="21" fillId="0" borderId="3" xfId="139" applyFont="1" applyFill="1" applyBorder="1" applyAlignment="1">
      <alignment horizontal="center" vertical="center" wrapText="1"/>
    </xf>
    <xf numFmtId="4" fontId="20" fillId="0" borderId="3" xfId="0" applyNumberFormat="1" applyFont="1" applyFill="1" applyBorder="1" applyAlignment="1">
      <alignment horizontal="right" vertical="center" wrapText="1"/>
    </xf>
    <xf numFmtId="4" fontId="20" fillId="0" borderId="3" xfId="0" applyNumberFormat="1" applyFont="1" applyFill="1" applyBorder="1" applyAlignment="1">
      <alignment horizontal="center" vertical="center" wrapText="1"/>
    </xf>
    <xf numFmtId="2" fontId="21" fillId="0" borderId="3" xfId="39" applyNumberFormat="1" applyFont="1" applyFill="1" applyBorder="1" applyAlignment="1">
      <alignment horizontal="center" vertical="center" wrapText="1"/>
    </xf>
    <xf numFmtId="172" fontId="21" fillId="0" borderId="3" xfId="33" applyNumberFormat="1" applyFont="1" applyFill="1" applyBorder="1" applyAlignment="1">
      <alignment horizontal="left" vertical="center" wrapText="1"/>
    </xf>
    <xf numFmtId="0" fontId="21" fillId="0" borderId="3" xfId="69" applyFont="1" applyFill="1" applyBorder="1" applyAlignment="1">
      <alignment vertical="top" wrapText="1"/>
    </xf>
    <xf numFmtId="0" fontId="21" fillId="0" borderId="3" xfId="69" applyFont="1" applyFill="1" applyBorder="1" applyAlignment="1">
      <alignment vertical="center"/>
    </xf>
    <xf numFmtId="0" fontId="21" fillId="0" borderId="3" xfId="69" applyNumberFormat="1" applyFont="1" applyFill="1" applyBorder="1" applyAlignment="1">
      <alignment horizontal="center" vertical="center" wrapText="1"/>
    </xf>
    <xf numFmtId="4" fontId="40" fillId="0" borderId="0" xfId="20" applyNumberFormat="1" applyFont="1" applyFill="1" applyAlignment="1">
      <alignment horizontal="center" vertical="center"/>
    </xf>
    <xf numFmtId="0" fontId="16" fillId="0" borderId="0" xfId="0" applyFont="1" applyFill="1" applyAlignment="1">
      <alignment wrapText="1"/>
    </xf>
    <xf numFmtId="173" fontId="2" fillId="0" borderId="3" xfId="0" applyNumberFormat="1" applyFont="1" applyFill="1" applyBorder="1" applyAlignment="1">
      <alignment horizontal="center" vertical="center" wrapText="1"/>
    </xf>
    <xf numFmtId="172" fontId="2" fillId="0" borderId="3" xfId="0" applyNumberFormat="1" applyFont="1" applyFill="1" applyBorder="1" applyAlignment="1">
      <alignment vertical="center"/>
    </xf>
    <xf numFmtId="0" fontId="49" fillId="0" borderId="0" xfId="0" applyFont="1"/>
    <xf numFmtId="173" fontId="12" fillId="0" borderId="3" xfId="0" applyNumberFormat="1" applyFont="1" applyFill="1" applyBorder="1" applyAlignment="1">
      <alignment horizontal="right" vertical="center"/>
    </xf>
    <xf numFmtId="173" fontId="4" fillId="0" borderId="3" xfId="0" applyNumberFormat="1" applyFont="1" applyFill="1" applyBorder="1" applyAlignment="1">
      <alignment horizontal="right" vertical="center" wrapText="1"/>
    </xf>
    <xf numFmtId="172" fontId="12" fillId="0" borderId="3" xfId="0" applyNumberFormat="1" applyFont="1" applyFill="1" applyBorder="1" applyAlignment="1">
      <alignment horizontal="right" vertical="center"/>
    </xf>
    <xf numFmtId="173" fontId="4" fillId="0" borderId="3" xfId="0" applyNumberFormat="1" applyFont="1" applyFill="1" applyBorder="1" applyAlignment="1">
      <alignment horizontal="right" vertical="center"/>
    </xf>
    <xf numFmtId="173" fontId="2"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left" vertical="center" wrapText="1"/>
    </xf>
    <xf numFmtId="4" fontId="61" fillId="0" borderId="8" xfId="19" applyNumberFormat="1" applyFont="1" applyFill="1" applyBorder="1" applyAlignment="1">
      <alignment horizontal="left" vertical="center" wrapText="1"/>
    </xf>
    <xf numFmtId="0" fontId="62" fillId="0" borderId="0" xfId="0" applyFont="1" applyBorder="1" applyAlignment="1">
      <alignment vertical="center" wrapText="1"/>
    </xf>
    <xf numFmtId="172" fontId="31" fillId="0" borderId="3" xfId="0" applyNumberFormat="1" applyFont="1" applyFill="1" applyBorder="1" applyAlignment="1">
      <alignment horizontal="left" vertical="center" wrapText="1"/>
    </xf>
    <xf numFmtId="172" fontId="63" fillId="0" borderId="3" xfId="19" applyNumberFormat="1" applyFont="1" applyFill="1" applyBorder="1" applyAlignment="1">
      <alignment horizontal="left" vertical="center" wrapText="1"/>
    </xf>
    <xf numFmtId="0" fontId="31" fillId="0" borderId="3" xfId="0" applyFont="1" applyFill="1" applyBorder="1" applyAlignment="1">
      <alignment horizontal="left" vertical="center" wrapText="1"/>
    </xf>
    <xf numFmtId="0" fontId="63" fillId="0" borderId="3" xfId="19" applyFont="1" applyFill="1" applyBorder="1" applyAlignment="1">
      <alignment horizontal="left" vertical="center" wrapText="1"/>
    </xf>
    <xf numFmtId="4" fontId="63" fillId="0" borderId="3" xfId="19" applyNumberFormat="1" applyFont="1" applyFill="1" applyBorder="1" applyAlignment="1">
      <alignment horizontal="left" vertical="center" wrapText="1"/>
    </xf>
    <xf numFmtId="2" fontId="12" fillId="0" borderId="3" xfId="0" applyNumberFormat="1" applyFont="1" applyFill="1" applyBorder="1" applyAlignment="1">
      <alignment horizontal="right" vertical="center" wrapText="1"/>
    </xf>
    <xf numFmtId="2" fontId="10" fillId="0" borderId="3" xfId="0"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wrapText="1"/>
    </xf>
    <xf numFmtId="2" fontId="10" fillId="0" borderId="5" xfId="0" applyNumberFormat="1" applyFont="1" applyFill="1" applyBorder="1" applyAlignment="1">
      <alignment horizontal="right" vertical="center" wrapText="1"/>
    </xf>
    <xf numFmtId="2" fontId="4" fillId="0" borderId="5" xfId="0" applyNumberFormat="1" applyFont="1" applyFill="1" applyBorder="1" applyAlignment="1">
      <alignment horizontal="right" vertical="center" wrapText="1"/>
    </xf>
    <xf numFmtId="2" fontId="2" fillId="0" borderId="3" xfId="148" applyNumberFormat="1" applyFont="1" applyFill="1" applyBorder="1" applyAlignment="1">
      <alignment horizontal="right" vertical="center" wrapText="1"/>
    </xf>
    <xf numFmtId="173" fontId="10" fillId="0" borderId="5" xfId="0" applyNumberFormat="1" applyFont="1" applyFill="1" applyBorder="1" applyAlignment="1">
      <alignment horizontal="right" vertical="center" wrapText="1"/>
    </xf>
    <xf numFmtId="2" fontId="2" fillId="0" borderId="3" xfId="68" applyNumberFormat="1" applyFont="1" applyFill="1" applyBorder="1" applyAlignment="1">
      <alignment horizontal="right" vertical="center" wrapText="1"/>
    </xf>
    <xf numFmtId="2" fontId="4" fillId="0" borderId="3" xfId="68"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49" fontId="49" fillId="3" borderId="0" xfId="131" applyNumberFormat="1" applyFont="1" applyFill="1" applyBorder="1" applyAlignment="1">
      <alignment horizontal="left" vertical="center" wrapText="1"/>
    </xf>
    <xf numFmtId="0" fontId="57" fillId="3" borderId="0" xfId="56" applyFont="1" applyFill="1" applyAlignment="1">
      <alignment horizontal="center" vertical="center" wrapText="1"/>
    </xf>
    <xf numFmtId="0" fontId="58" fillId="3" borderId="0" xfId="56" applyFont="1" applyFill="1" applyAlignment="1">
      <alignment horizontal="center" vertical="center" wrapText="1"/>
    </xf>
    <xf numFmtId="0" fontId="49" fillId="3" borderId="0" xfId="0" applyFont="1" applyFill="1"/>
    <xf numFmtId="0" fontId="45" fillId="3" borderId="0" xfId="0" applyFont="1" applyFill="1"/>
    <xf numFmtId="0" fontId="44" fillId="0" borderId="3" xfId="56" applyFont="1" applyFill="1" applyBorder="1" applyAlignment="1">
      <alignment horizontal="center" vertical="center" wrapText="1"/>
    </xf>
    <xf numFmtId="0" fontId="44" fillId="0" borderId="3" xfId="0" applyFont="1" applyFill="1" applyBorder="1" applyAlignment="1" applyProtection="1">
      <alignment horizontal="left" vertical="center" wrapText="1"/>
      <protection hidden="1"/>
    </xf>
    <xf numFmtId="4" fontId="44" fillId="0" borderId="3" xfId="56" applyNumberFormat="1" applyFont="1" applyFill="1" applyBorder="1" applyAlignment="1">
      <alignment horizontal="right" vertical="center" wrapText="1"/>
    </xf>
    <xf numFmtId="4" fontId="44" fillId="0" borderId="3" xfId="56" applyNumberFormat="1" applyFont="1" applyFill="1" applyBorder="1" applyAlignment="1">
      <alignment horizontal="center" vertical="center" wrapText="1"/>
    </xf>
    <xf numFmtId="2" fontId="41" fillId="0" borderId="3" xfId="24" applyNumberFormat="1" applyFont="1" applyFill="1" applyBorder="1" applyAlignment="1">
      <alignment horizontal="center" vertical="center" wrapText="1"/>
    </xf>
    <xf numFmtId="4" fontId="44" fillId="0" borderId="3" xfId="56" applyNumberFormat="1" applyFont="1" applyFill="1" applyBorder="1" applyAlignment="1">
      <alignment vertical="center" wrapText="1"/>
    </xf>
    <xf numFmtId="49" fontId="44" fillId="0" borderId="3" xfId="131" applyNumberFormat="1" applyFont="1" applyFill="1" applyBorder="1" applyAlignment="1">
      <alignment horizontal="left" vertical="center" wrapText="1"/>
    </xf>
    <xf numFmtId="0" fontId="41" fillId="0" borderId="3" xfId="56" applyFont="1" applyFill="1" applyBorder="1" applyAlignment="1">
      <alignment horizontal="center" vertical="center" wrapText="1"/>
    </xf>
    <xf numFmtId="43" fontId="41" fillId="0" borderId="3" xfId="0" applyNumberFormat="1" applyFont="1" applyFill="1" applyBorder="1" applyAlignment="1" applyProtection="1">
      <alignment horizontal="left" vertical="center" wrapText="1"/>
      <protection locked="0"/>
    </xf>
    <xf numFmtId="4" fontId="41" fillId="0" borderId="3" xfId="0" applyNumberFormat="1" applyFont="1" applyFill="1" applyBorder="1" applyAlignment="1">
      <alignment horizontal="right" vertical="center" wrapText="1"/>
    </xf>
    <xf numFmtId="4" fontId="41" fillId="0" borderId="3" xfId="0" applyNumberFormat="1" applyFont="1" applyFill="1" applyBorder="1" applyAlignment="1">
      <alignment horizontal="center" vertical="center" wrapText="1"/>
    </xf>
    <xf numFmtId="49" fontId="41" fillId="0" borderId="3" xfId="59" applyNumberFormat="1" applyFont="1" applyFill="1" applyBorder="1" applyAlignment="1">
      <alignment horizontal="center" vertical="center" wrapText="1"/>
    </xf>
    <xf numFmtId="0" fontId="64" fillId="0" borderId="3" xfId="56" applyFont="1" applyFill="1" applyBorder="1" applyAlignment="1">
      <alignment horizontal="center" vertical="center" wrapText="1"/>
    </xf>
    <xf numFmtId="0" fontId="65" fillId="0" borderId="3" xfId="56" applyFont="1" applyFill="1" applyBorder="1" applyAlignment="1">
      <alignment horizontal="center" vertical="center" wrapText="1"/>
    </xf>
    <xf numFmtId="0" fontId="41" fillId="0" borderId="3" xfId="0" applyFont="1" applyFill="1" applyBorder="1" applyAlignment="1">
      <alignment horizontal="left" vertical="center" wrapText="1"/>
    </xf>
    <xf numFmtId="4" fontId="41" fillId="0" borderId="3" xfId="56" applyNumberFormat="1" applyFont="1" applyFill="1" applyBorder="1" applyAlignment="1">
      <alignment horizontal="right" vertical="center" wrapText="1"/>
    </xf>
    <xf numFmtId="4" fontId="41" fillId="0" borderId="3" xfId="56" applyNumberFormat="1" applyFont="1" applyFill="1" applyBorder="1" applyAlignment="1">
      <alignment horizontal="center" vertical="center" wrapText="1"/>
    </xf>
    <xf numFmtId="0" fontId="41" fillId="0" borderId="3" xfId="59" applyFont="1" applyFill="1" applyBorder="1" applyAlignment="1">
      <alignment horizontal="center" vertical="center" wrapText="1"/>
    </xf>
    <xf numFmtId="0" fontId="44" fillId="0" borderId="3" xfId="0" applyFont="1" applyFill="1" applyBorder="1" applyAlignment="1">
      <alignment horizontal="left" vertical="center" wrapText="1"/>
    </xf>
    <xf numFmtId="4"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vertical="center" wrapText="1"/>
    </xf>
    <xf numFmtId="0" fontId="44" fillId="0" borderId="3" xfId="0" applyFont="1" applyFill="1" applyBorder="1"/>
    <xf numFmtId="0" fontId="41" fillId="0" borderId="3" xfId="24" applyFont="1" applyFill="1" applyBorder="1" applyAlignment="1">
      <alignment horizontal="left" vertical="center" wrapText="1"/>
    </xf>
    <xf numFmtId="4" fontId="41" fillId="0" borderId="3" xfId="59" applyNumberFormat="1" applyFont="1" applyFill="1" applyBorder="1" applyAlignment="1">
      <alignment horizontal="right" vertical="center" wrapText="1"/>
    </xf>
    <xf numFmtId="0" fontId="41" fillId="0" borderId="3" xfId="0" applyFont="1" applyFill="1" applyBorder="1"/>
    <xf numFmtId="0" fontId="10" fillId="0" borderId="0" xfId="56" applyFont="1" applyFill="1" applyBorder="1" applyAlignment="1">
      <alignment horizontal="center" vertical="center" wrapText="1"/>
    </xf>
    <xf numFmtId="49" fontId="18" fillId="0" borderId="3" xfId="23" applyNumberFormat="1" applyFont="1" applyFill="1" applyBorder="1" applyAlignment="1">
      <alignment horizontal="center" vertical="center" wrapText="1"/>
    </xf>
    <xf numFmtId="0" fontId="18" fillId="0" borderId="3" xfId="23" applyFont="1" applyFill="1" applyBorder="1" applyAlignment="1">
      <alignment vertical="center" wrapText="1"/>
    </xf>
    <xf numFmtId="2" fontId="18" fillId="0" borderId="3" xfId="0" quotePrefix="1" applyNumberFormat="1" applyFont="1" applyFill="1" applyBorder="1" applyAlignment="1">
      <alignment horizontal="right" vertical="center" wrapText="1"/>
    </xf>
    <xf numFmtId="2" fontId="18" fillId="0" borderId="3" xfId="0" quotePrefix="1" applyNumberFormat="1" applyFont="1" applyFill="1" applyBorder="1" applyAlignment="1">
      <alignment horizontal="center" vertical="center" wrapText="1"/>
    </xf>
    <xf numFmtId="2" fontId="19" fillId="0" borderId="3" xfId="0" quotePrefix="1" applyNumberFormat="1" applyFont="1" applyFill="1" applyBorder="1" applyAlignment="1">
      <alignment horizontal="center" vertical="center" wrapText="1"/>
    </xf>
    <xf numFmtId="172" fontId="19" fillId="0" borderId="3" xfId="56" applyNumberFormat="1" applyFont="1" applyFill="1" applyBorder="1" applyAlignment="1">
      <alignment horizontal="center" vertical="center" wrapText="1"/>
    </xf>
    <xf numFmtId="37" fontId="19" fillId="0" borderId="3" xfId="0" applyNumberFormat="1" applyFont="1" applyFill="1" applyBorder="1" applyAlignment="1">
      <alignment horizontal="center" vertical="center" wrapText="1"/>
    </xf>
    <xf numFmtId="0" fontId="19" fillId="0" borderId="3" xfId="23" applyFont="1" applyFill="1" applyBorder="1" applyAlignment="1">
      <alignment horizontal="left" vertical="center" wrapText="1"/>
    </xf>
    <xf numFmtId="2" fontId="19" fillId="0" borderId="3" xfId="0" quotePrefix="1" applyNumberFormat="1" applyFont="1" applyFill="1" applyBorder="1" applyAlignment="1">
      <alignment horizontal="right" vertical="center" wrapText="1"/>
    </xf>
    <xf numFmtId="39" fontId="19" fillId="0" borderId="3" xfId="0" applyNumberFormat="1" applyFont="1" applyFill="1" applyBorder="1" applyAlignment="1">
      <alignment horizontal="right" vertical="center" wrapText="1"/>
    </xf>
    <xf numFmtId="39" fontId="19" fillId="0" borderId="3" xfId="0" applyNumberFormat="1" applyFont="1" applyFill="1" applyBorder="1" applyAlignment="1">
      <alignment horizontal="center" vertical="center" wrapText="1"/>
    </xf>
    <xf numFmtId="172" fontId="19" fillId="0" borderId="3" xfId="0" applyNumberFormat="1" applyFont="1" applyFill="1" applyBorder="1" applyAlignment="1">
      <alignment horizontal="center" vertical="center" wrapText="1"/>
    </xf>
    <xf numFmtId="0" fontId="19" fillId="0" borderId="3" xfId="23" applyFont="1" applyFill="1" applyBorder="1" applyAlignment="1">
      <alignment horizontal="center" vertical="center" wrapText="1"/>
    </xf>
    <xf numFmtId="49" fontId="18" fillId="0" borderId="3" xfId="23" quotePrefix="1" applyNumberFormat="1" applyFont="1" applyFill="1" applyBorder="1" applyAlignment="1">
      <alignment horizontal="center" vertical="center" wrapText="1"/>
    </xf>
    <xf numFmtId="37" fontId="18" fillId="0" borderId="3" xfId="23" quotePrefix="1" applyNumberFormat="1" applyFont="1" applyFill="1" applyBorder="1" applyAlignment="1">
      <alignment horizontal="left" vertical="center" wrapText="1"/>
    </xf>
    <xf numFmtId="0" fontId="19" fillId="0" borderId="3" xfId="23" quotePrefix="1" applyFont="1" applyFill="1" applyBorder="1" applyAlignment="1">
      <alignment horizontal="center" vertical="center" wrapText="1"/>
    </xf>
    <xf numFmtId="1" fontId="1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xf>
    <xf numFmtId="2" fontId="18" fillId="0" borderId="3" xfId="0" applyNumberFormat="1" applyFont="1" applyFill="1" applyBorder="1" applyAlignment="1">
      <alignment horizontal="right" vertical="center"/>
    </xf>
    <xf numFmtId="0" fontId="18" fillId="0" borderId="3" xfId="0" applyFont="1" applyFill="1" applyBorder="1" applyAlignment="1">
      <alignment horizontal="center"/>
    </xf>
    <xf numFmtId="0" fontId="18" fillId="0" borderId="3" xfId="0" applyFont="1" applyFill="1" applyBorder="1" applyAlignment="1">
      <alignment vertical="center"/>
    </xf>
    <xf numFmtId="172" fontId="32" fillId="0" borderId="3" xfId="61" applyNumberFormat="1" applyFont="1" applyFill="1" applyBorder="1" applyAlignment="1">
      <alignment horizontal="center" vertical="center" wrapText="1"/>
    </xf>
    <xf numFmtId="0" fontId="4" fillId="0" borderId="3" xfId="0" applyFont="1" applyFill="1" applyBorder="1" applyAlignment="1">
      <alignment horizontal="left" wrapText="1"/>
    </xf>
    <xf numFmtId="2" fontId="2" fillId="0" borderId="3" xfId="61" applyNumberFormat="1" applyFont="1" applyFill="1" applyBorder="1" applyAlignment="1">
      <alignment horizontal="right" vertical="center" wrapText="1"/>
    </xf>
    <xf numFmtId="0" fontId="2" fillId="0" borderId="3" xfId="57" applyFont="1" applyFill="1" applyBorder="1" applyAlignment="1">
      <alignment horizontal="right" vertical="center" wrapText="1"/>
    </xf>
    <xf numFmtId="0" fontId="16" fillId="0" borderId="3" xfId="0" applyFont="1" applyFill="1" applyBorder="1" applyAlignment="1">
      <alignment vertical="center"/>
    </xf>
    <xf numFmtId="2" fontId="2" fillId="0" borderId="3" xfId="0" applyNumberFormat="1" applyFont="1" applyFill="1" applyBorder="1" applyAlignment="1">
      <alignment horizontal="right" vertical="center"/>
    </xf>
    <xf numFmtId="4" fontId="2" fillId="0" borderId="3" xfId="57" applyNumberFormat="1" applyFont="1" applyFill="1" applyBorder="1" applyAlignment="1">
      <alignment horizontal="right" vertical="center" wrapText="1"/>
    </xf>
    <xf numFmtId="0" fontId="4" fillId="0" borderId="3" xfId="0" applyFont="1" applyFill="1" applyBorder="1" applyAlignment="1">
      <alignment wrapText="1"/>
    </xf>
    <xf numFmtId="172" fontId="2" fillId="0" borderId="3" xfId="33" applyNumberFormat="1" applyFont="1" applyFill="1" applyBorder="1" applyAlignment="1">
      <alignment horizontal="right" vertical="center" wrapText="1"/>
    </xf>
    <xf numFmtId="2" fontId="4" fillId="0" borderId="3" xfId="0" applyNumberFormat="1" applyFont="1" applyFill="1" applyBorder="1" applyAlignment="1">
      <alignment vertical="center" wrapText="1"/>
    </xf>
    <xf numFmtId="173" fontId="4" fillId="0" borderId="3" xfId="33" applyNumberFormat="1" applyFont="1" applyFill="1" applyBorder="1" applyAlignment="1">
      <alignment horizontal="right" vertical="center" wrapText="1"/>
    </xf>
    <xf numFmtId="0" fontId="4" fillId="0" borderId="3" xfId="61" applyFont="1" applyFill="1" applyBorder="1" applyAlignment="1">
      <alignment horizontal="left" vertical="center" wrapText="1"/>
    </xf>
    <xf numFmtId="0" fontId="45" fillId="0" borderId="3" xfId="57" applyFont="1" applyFill="1" applyBorder="1" applyAlignment="1">
      <alignment horizontal="left" vertical="center" wrapText="1"/>
    </xf>
    <xf numFmtId="173" fontId="2" fillId="0" borderId="3" xfId="33" applyNumberFormat="1" applyFont="1" applyFill="1" applyBorder="1" applyAlignment="1">
      <alignment horizontal="right" vertical="center" wrapText="1"/>
    </xf>
    <xf numFmtId="4" fontId="12" fillId="0" borderId="3" xfId="59" applyNumberFormat="1" applyFont="1" applyFill="1" applyBorder="1" applyAlignment="1">
      <alignment horizontal="right" vertical="center"/>
    </xf>
    <xf numFmtId="4" fontId="12" fillId="0" borderId="3" xfId="59" applyNumberFormat="1" applyFont="1" applyFill="1" applyBorder="1" applyAlignment="1">
      <alignment horizontal="right" vertical="center" wrapText="1"/>
    </xf>
    <xf numFmtId="0" fontId="19" fillId="0" borderId="0" xfId="0" applyFont="1" applyFill="1"/>
    <xf numFmtId="172" fontId="18" fillId="3" borderId="3" xfId="114" applyNumberFormat="1" applyFont="1" applyFill="1" applyBorder="1" applyAlignment="1">
      <alignment horizontal="center" vertical="center" wrapText="1"/>
    </xf>
    <xf numFmtId="0" fontId="18" fillId="3" borderId="3" xfId="20" applyFont="1" applyFill="1" applyBorder="1" applyAlignment="1">
      <alignment horizontal="left" vertical="center" wrapText="1"/>
    </xf>
    <xf numFmtId="173" fontId="18" fillId="3" borderId="3" xfId="114" applyNumberFormat="1" applyFont="1" applyFill="1" applyBorder="1" applyAlignment="1">
      <alignment horizontal="right" vertical="center" wrapText="1"/>
    </xf>
    <xf numFmtId="172" fontId="18" fillId="3" borderId="3" xfId="114" applyNumberFormat="1" applyFont="1" applyFill="1" applyBorder="1" applyAlignment="1">
      <alignment horizontal="left" vertical="center" wrapText="1"/>
    </xf>
    <xf numFmtId="0" fontId="19" fillId="3" borderId="3" xfId="20" applyFont="1" applyFill="1" applyBorder="1" applyAlignment="1">
      <alignment horizontal="center" vertical="center" wrapText="1"/>
    </xf>
    <xf numFmtId="0" fontId="19" fillId="3" borderId="3" xfId="61" applyFont="1" applyFill="1" applyBorder="1" applyAlignment="1">
      <alignment horizontal="left" vertical="center" wrapText="1"/>
    </xf>
    <xf numFmtId="173" fontId="19" fillId="3" borderId="3" xfId="59" applyNumberFormat="1" applyFont="1" applyFill="1" applyBorder="1" applyAlignment="1">
      <alignment horizontal="right" vertical="center" wrapText="1"/>
    </xf>
    <xf numFmtId="173" fontId="19" fillId="3" borderId="3" xfId="20" applyNumberFormat="1" applyFont="1" applyFill="1" applyBorder="1" applyAlignment="1">
      <alignment horizontal="right" vertical="center" wrapText="1"/>
    </xf>
    <xf numFmtId="0" fontId="19" fillId="3" borderId="3" xfId="39" applyFont="1" applyFill="1" applyBorder="1" applyAlignment="1">
      <alignment horizontal="left" vertical="center" wrapText="1"/>
    </xf>
    <xf numFmtId="0" fontId="19" fillId="3" borderId="3" xfId="59" applyFont="1" applyFill="1" applyBorder="1" applyAlignment="1">
      <alignment horizontal="left" vertical="center" wrapText="1"/>
    </xf>
    <xf numFmtId="43" fontId="19" fillId="3" borderId="3" xfId="0" applyNumberFormat="1" applyFont="1" applyFill="1" applyBorder="1" applyAlignment="1" applyProtection="1">
      <alignment horizontal="left" vertical="center" wrapText="1"/>
      <protection locked="0"/>
    </xf>
    <xf numFmtId="0" fontId="19" fillId="3" borderId="3" xfId="0" applyFont="1" applyFill="1" applyBorder="1" applyAlignment="1">
      <alignment horizontal="left" vertical="center" wrapText="1"/>
    </xf>
    <xf numFmtId="0" fontId="19" fillId="3" borderId="3" xfId="20" applyFont="1" applyFill="1" applyBorder="1" applyAlignment="1">
      <alignment horizontal="left" vertical="center" wrapText="1"/>
    </xf>
    <xf numFmtId="0" fontId="18" fillId="3" borderId="3" xfId="20" applyFont="1" applyFill="1" applyBorder="1" applyAlignment="1">
      <alignment horizontal="center" vertical="center" wrapText="1"/>
    </xf>
    <xf numFmtId="43" fontId="18" fillId="3" borderId="3" xfId="0" applyNumberFormat="1" applyFont="1" applyFill="1" applyBorder="1" applyAlignment="1" applyProtection="1">
      <alignment horizontal="left" vertical="center" wrapText="1"/>
      <protection locked="0"/>
    </xf>
    <xf numFmtId="173" fontId="18" fillId="3" borderId="3" xfId="59" applyNumberFormat="1" applyFont="1" applyFill="1" applyBorder="1" applyAlignment="1">
      <alignment horizontal="right" vertical="center" wrapText="1"/>
    </xf>
    <xf numFmtId="0" fontId="18" fillId="3" borderId="3" xfId="0" applyFont="1" applyFill="1" applyBorder="1" applyAlignment="1">
      <alignment horizontal="left" vertical="center" wrapText="1"/>
    </xf>
    <xf numFmtId="0" fontId="19" fillId="3" borderId="3" xfId="28" applyFont="1" applyFill="1" applyBorder="1" applyAlignment="1">
      <alignment horizontal="left" vertical="center" wrapText="1"/>
    </xf>
    <xf numFmtId="173" fontId="19" fillId="3" borderId="3" xfId="4" applyNumberFormat="1" applyFont="1" applyFill="1" applyBorder="1" applyAlignment="1">
      <alignment horizontal="right" vertical="center" wrapText="1"/>
    </xf>
    <xf numFmtId="173" fontId="18" fillId="3" borderId="3" xfId="20" applyNumberFormat="1" applyFont="1" applyFill="1" applyBorder="1" applyAlignment="1">
      <alignment horizontal="right" vertical="center" wrapText="1"/>
    </xf>
    <xf numFmtId="173" fontId="19" fillId="3" borderId="3" xfId="6" applyNumberFormat="1" applyFont="1" applyFill="1" applyBorder="1" applyAlignment="1">
      <alignment horizontal="right" vertical="center" wrapText="1"/>
    </xf>
    <xf numFmtId="173" fontId="18" fillId="3" borderId="3" xfId="6" applyNumberFormat="1" applyFont="1" applyFill="1" applyBorder="1" applyAlignment="1">
      <alignment horizontal="right" vertical="center" wrapText="1"/>
    </xf>
    <xf numFmtId="2" fontId="19" fillId="3" borderId="3" xfId="59" applyNumberFormat="1" applyFont="1" applyFill="1" applyBorder="1" applyAlignment="1">
      <alignment horizontal="left" vertical="center" wrapText="1"/>
    </xf>
    <xf numFmtId="0" fontId="19" fillId="3" borderId="3" xfId="43" applyFont="1" applyFill="1" applyBorder="1" applyAlignment="1">
      <alignment horizontal="left" vertical="center" wrapText="1"/>
    </xf>
    <xf numFmtId="4" fontId="19" fillId="3" borderId="3" xfId="5" applyNumberFormat="1" applyFont="1" applyFill="1" applyBorder="1" applyAlignment="1">
      <alignment horizontal="right" vertical="center" wrapText="1"/>
    </xf>
    <xf numFmtId="173" fontId="19" fillId="3" borderId="3" xfId="61" applyNumberFormat="1" applyFont="1" applyFill="1" applyBorder="1" applyAlignment="1">
      <alignment horizontal="right" vertical="center" wrapText="1"/>
    </xf>
    <xf numFmtId="4" fontId="19" fillId="3" borderId="3" xfId="59" applyNumberFormat="1" applyFont="1" applyFill="1" applyBorder="1" applyAlignment="1">
      <alignment horizontal="left" vertical="center" wrapText="1"/>
    </xf>
    <xf numFmtId="2" fontId="19" fillId="3" borderId="3" xfId="59" applyNumberFormat="1" applyFont="1" applyFill="1" applyBorder="1" applyAlignment="1">
      <alignment horizontal="right" vertical="center" wrapText="1"/>
    </xf>
    <xf numFmtId="173" fontId="18" fillId="3" borderId="3" xfId="61" applyNumberFormat="1" applyFont="1" applyFill="1" applyBorder="1" applyAlignment="1">
      <alignment horizontal="right" vertical="center" wrapText="1"/>
    </xf>
    <xf numFmtId="2" fontId="18" fillId="3" borderId="3" xfId="61" applyNumberFormat="1" applyFont="1" applyFill="1" applyBorder="1" applyAlignment="1">
      <alignment horizontal="left" vertical="center" wrapText="1"/>
    </xf>
    <xf numFmtId="2" fontId="19" fillId="3" borderId="3" xfId="61" applyNumberFormat="1" applyFont="1" applyFill="1" applyBorder="1" applyAlignment="1">
      <alignment horizontal="left" vertical="center" wrapText="1"/>
    </xf>
    <xf numFmtId="173" fontId="19" fillId="3" borderId="3" xfId="0" applyNumberFormat="1" applyFont="1" applyFill="1" applyBorder="1" applyAlignment="1">
      <alignment horizontal="right" vertical="center" wrapText="1"/>
    </xf>
    <xf numFmtId="0" fontId="19" fillId="3" borderId="3" xfId="56" applyFont="1" applyFill="1" applyBorder="1" applyAlignment="1">
      <alignment horizontal="left" vertical="center" wrapText="1"/>
    </xf>
    <xf numFmtId="0" fontId="19" fillId="3" borderId="3" xfId="0" applyFont="1" applyFill="1" applyBorder="1" applyAlignment="1">
      <alignment horizontal="right" vertical="center" wrapText="1"/>
    </xf>
    <xf numFmtId="0" fontId="18" fillId="3" borderId="3" xfId="59" applyFont="1" applyFill="1" applyBorder="1" applyAlignment="1">
      <alignment horizontal="left" vertical="center" wrapText="1"/>
    </xf>
    <xf numFmtId="2" fontId="19" fillId="3" borderId="3" xfId="56" applyNumberFormat="1" applyFont="1" applyFill="1" applyBorder="1" applyAlignment="1">
      <alignment horizontal="right" vertical="center" wrapText="1"/>
    </xf>
    <xf numFmtId="0" fontId="19" fillId="3" borderId="3" xfId="56" applyFont="1" applyFill="1" applyBorder="1" applyAlignment="1">
      <alignment horizontal="center" vertical="center" wrapText="1"/>
    </xf>
    <xf numFmtId="0" fontId="19" fillId="3" borderId="3" xfId="70" applyFont="1" applyFill="1" applyBorder="1" applyAlignment="1">
      <alignment horizontal="left" vertical="center" wrapText="1"/>
    </xf>
    <xf numFmtId="0" fontId="19" fillId="3" borderId="3" xfId="101" applyFont="1" applyFill="1" applyBorder="1" applyAlignment="1">
      <alignment horizontal="left" vertical="center" wrapText="1"/>
    </xf>
    <xf numFmtId="4" fontId="19" fillId="3" borderId="3" xfId="59" applyNumberFormat="1" applyFont="1" applyFill="1" applyBorder="1" applyAlignment="1">
      <alignment horizontal="right" vertical="center" wrapText="1"/>
    </xf>
    <xf numFmtId="0" fontId="19" fillId="3" borderId="3" xfId="25" applyFont="1" applyFill="1" applyBorder="1" applyAlignment="1">
      <alignment horizontal="left" vertical="center" wrapText="1"/>
    </xf>
    <xf numFmtId="172" fontId="19" fillId="3" borderId="3" xfId="20" applyNumberFormat="1" applyFont="1" applyFill="1" applyBorder="1" applyAlignment="1">
      <alignment horizontal="left" vertical="center" wrapText="1"/>
    </xf>
    <xf numFmtId="4" fontId="19" fillId="3" borderId="3" xfId="20" applyNumberFormat="1" applyFont="1" applyFill="1" applyBorder="1" applyAlignment="1">
      <alignment horizontal="right" vertical="center" wrapText="1"/>
    </xf>
    <xf numFmtId="0" fontId="59" fillId="0" borderId="0" xfId="0" applyFont="1" applyFill="1"/>
    <xf numFmtId="0" fontId="60" fillId="0" borderId="0" xfId="0" applyFont="1" applyFill="1"/>
    <xf numFmtId="0" fontId="43" fillId="0" borderId="0" xfId="0" applyFont="1"/>
    <xf numFmtId="0" fontId="4" fillId="0" borderId="3" xfId="131" applyFont="1" applyFill="1" applyBorder="1" applyAlignment="1">
      <alignment horizontal="left" vertical="center" wrapText="1"/>
    </xf>
    <xf numFmtId="172" fontId="34" fillId="0" borderId="3" xfId="61" applyNumberFormat="1" applyFont="1" applyFill="1" applyBorder="1" applyAlignment="1">
      <alignment horizontal="center" vertical="center" wrapText="1"/>
    </xf>
    <xf numFmtId="0" fontId="26" fillId="0" borderId="0" xfId="0" applyFont="1" applyFill="1" applyAlignment="1">
      <alignment vertical="center"/>
    </xf>
    <xf numFmtId="0" fontId="13" fillId="0" borderId="0" xfId="0" applyFont="1" applyFill="1" applyAlignment="1">
      <alignment vertical="center"/>
    </xf>
    <xf numFmtId="0" fontId="10" fillId="0" borderId="0" xfId="0" applyFont="1" applyFill="1" applyAlignment="1">
      <alignment vertical="center" wrapText="1"/>
    </xf>
    <xf numFmtId="49" fontId="12" fillId="0" borderId="3" xfId="20" applyNumberFormat="1" applyFont="1" applyFill="1" applyBorder="1" applyAlignment="1">
      <alignment horizontal="center" vertical="center"/>
    </xf>
    <xf numFmtId="0" fontId="12" fillId="0" borderId="3" xfId="20" applyFont="1" applyFill="1" applyBorder="1" applyAlignment="1">
      <alignment horizontal="center" vertical="center" wrapText="1"/>
    </xf>
    <xf numFmtId="49" fontId="9" fillId="0" borderId="0" xfId="20" applyNumberFormat="1" applyFont="1" applyFill="1" applyAlignment="1">
      <alignment horizontal="center" vertical="center"/>
    </xf>
    <xf numFmtId="0" fontId="26" fillId="0" borderId="0" xfId="20" applyFont="1" applyFill="1" applyBorder="1" applyAlignment="1">
      <alignment horizontal="center" vertical="center" wrapText="1"/>
    </xf>
    <xf numFmtId="0" fontId="9" fillId="0" borderId="0" xfId="20" applyFont="1" applyFill="1" applyAlignment="1">
      <alignment horizontal="center" vertical="center" wrapText="1"/>
    </xf>
    <xf numFmtId="0" fontId="9" fillId="0" borderId="0" xfId="20" applyFont="1" applyFill="1" applyBorder="1" applyAlignment="1">
      <alignment horizontal="center" vertical="center" wrapText="1"/>
    </xf>
    <xf numFmtId="0" fontId="11" fillId="0" borderId="0" xfId="20" applyFont="1" applyFill="1" applyBorder="1" applyAlignment="1">
      <alignment horizontal="center" vertical="center" wrapText="1"/>
    </xf>
    <xf numFmtId="0" fontId="13" fillId="0" borderId="0" xfId="20" applyFont="1" applyFill="1" applyAlignment="1">
      <alignment horizontal="center" vertical="center"/>
    </xf>
    <xf numFmtId="0" fontId="11" fillId="0" borderId="0" xfId="20" applyFont="1" applyFill="1" applyBorder="1" applyAlignment="1">
      <alignment horizontal="center" vertical="center"/>
    </xf>
    <xf numFmtId="0" fontId="10" fillId="0" borderId="9" xfId="20" applyFont="1" applyFill="1" applyBorder="1" applyAlignment="1">
      <alignment horizontal="center" vertical="center"/>
    </xf>
    <xf numFmtId="0" fontId="12" fillId="0" borderId="3" xfId="114" applyNumberFormat="1" applyFont="1" applyFill="1" applyBorder="1" applyAlignment="1">
      <alignment horizontal="center" vertical="center" wrapText="1"/>
    </xf>
    <xf numFmtId="2" fontId="12" fillId="0" borderId="3" xfId="114" applyNumberFormat="1" applyFont="1" applyFill="1" applyBorder="1" applyAlignment="1">
      <alignment horizontal="center" vertical="center" wrapText="1"/>
    </xf>
    <xf numFmtId="0" fontId="12" fillId="0" borderId="3" xfId="114" applyFont="1" applyFill="1" applyBorder="1" applyAlignment="1">
      <alignment horizontal="center" vertical="center" wrapText="1"/>
    </xf>
    <xf numFmtId="2" fontId="12" fillId="0" borderId="3" xfId="147" applyNumberFormat="1" applyFont="1" applyFill="1" applyBorder="1" applyAlignment="1">
      <alignment horizontal="center" vertical="center" wrapText="1"/>
    </xf>
    <xf numFmtId="0" fontId="10" fillId="0" borderId="9" xfId="20" applyFont="1" applyFill="1" applyBorder="1" applyAlignment="1">
      <alignment horizontal="center" vertical="center" wrapText="1"/>
    </xf>
    <xf numFmtId="0" fontId="13" fillId="0" borderId="0" xfId="20" applyFont="1" applyFill="1" applyAlignment="1">
      <alignment horizontal="center" vertical="center" wrapText="1"/>
    </xf>
    <xf numFmtId="0" fontId="2" fillId="3" borderId="3" xfId="114" applyFont="1" applyFill="1" applyBorder="1" applyAlignment="1">
      <alignment horizontal="center" vertical="center" wrapText="1"/>
    </xf>
    <xf numFmtId="2" fontId="2" fillId="3" borderId="3" xfId="147" applyNumberFormat="1" applyFont="1" applyFill="1" applyBorder="1" applyAlignment="1">
      <alignment horizontal="center" vertical="center" wrapText="1"/>
    </xf>
    <xf numFmtId="2" fontId="2" fillId="3" borderId="3" xfId="11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0" fillId="0" borderId="9" xfId="20" applyFont="1" applyFill="1" applyBorder="1" applyAlignment="1">
      <alignment horizontal="center" vertical="center"/>
    </xf>
    <xf numFmtId="0" fontId="66" fillId="0" borderId="0" xfId="20" applyFont="1" applyFill="1" applyBorder="1" applyAlignment="1">
      <alignment horizontal="center" vertical="center" wrapText="1"/>
    </xf>
    <xf numFmtId="0" fontId="67" fillId="0" borderId="0" xfId="20" applyFont="1" applyFill="1" applyBorder="1" applyAlignment="1">
      <alignment horizontal="center" vertical="center"/>
    </xf>
    <xf numFmtId="0" fontId="68" fillId="0" borderId="0" xfId="20" applyFont="1" applyFill="1" applyBorder="1" applyAlignment="1">
      <alignment horizontal="center" vertical="center" wrapText="1"/>
    </xf>
    <xf numFmtId="0" fontId="66" fillId="0" borderId="0" xfId="20" applyFont="1" applyFill="1" applyAlignment="1">
      <alignment horizontal="center" vertical="center" wrapText="1"/>
    </xf>
    <xf numFmtId="0" fontId="39" fillId="0" borderId="0" xfId="2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0" fillId="0" borderId="0" xfId="20" applyFont="1" applyFill="1" applyBorder="1" applyAlignment="1">
      <alignment horizontal="center" vertical="center" wrapText="1"/>
    </xf>
    <xf numFmtId="0" fontId="4" fillId="0" borderId="3" xfId="114" applyFont="1" applyFill="1" applyBorder="1" applyAlignment="1">
      <alignment horizontal="center" vertical="center" wrapText="1"/>
    </xf>
    <xf numFmtId="0" fontId="22" fillId="0" borderId="0" xfId="20" applyFont="1" applyFill="1" applyBorder="1" applyAlignment="1">
      <alignment horizontal="center" vertical="center"/>
    </xf>
    <xf numFmtId="0" fontId="21" fillId="0" borderId="9" xfId="20" applyFont="1" applyFill="1" applyBorder="1" applyAlignment="1">
      <alignment horizontal="center" vertical="center"/>
    </xf>
    <xf numFmtId="0" fontId="20" fillId="0" borderId="0" xfId="20" applyFont="1" applyFill="1" applyAlignment="1">
      <alignment horizontal="center" vertical="center" wrapText="1"/>
    </xf>
    <xf numFmtId="0" fontId="21" fillId="0" borderId="0" xfId="20" applyFont="1" applyFill="1" applyAlignment="1">
      <alignment horizontal="center" vertical="center"/>
    </xf>
    <xf numFmtId="2" fontId="12" fillId="0" borderId="6" xfId="147" applyNumberFormat="1" applyFont="1" applyFill="1" applyBorder="1" applyAlignment="1">
      <alignment horizontal="center" vertical="center" wrapText="1"/>
    </xf>
    <xf numFmtId="2" fontId="12" fillId="0" borderId="5" xfId="147" applyNumberFormat="1" applyFont="1" applyFill="1" applyBorder="1" applyAlignment="1">
      <alignment horizontal="center" vertical="center" wrapText="1"/>
    </xf>
    <xf numFmtId="0" fontId="12" fillId="0" borderId="6" xfId="114" applyFont="1" applyFill="1" applyBorder="1" applyAlignment="1">
      <alignment horizontal="center" vertical="center" wrapText="1"/>
    </xf>
    <xf numFmtId="0" fontId="12" fillId="0" borderId="5" xfId="114" applyFont="1" applyFill="1" applyBorder="1" applyAlignment="1">
      <alignment horizontal="center" vertical="center" wrapText="1"/>
    </xf>
    <xf numFmtId="0" fontId="52" fillId="0" borderId="3" xfId="59" applyFont="1" applyFill="1" applyBorder="1" applyAlignment="1">
      <alignment horizontal="center" vertical="center" wrapText="1"/>
    </xf>
    <xf numFmtId="49" fontId="52" fillId="0" borderId="3" xfId="59" applyNumberFormat="1" applyFont="1" applyFill="1" applyBorder="1" applyAlignment="1">
      <alignment horizontal="center" vertical="center" wrapText="1"/>
    </xf>
    <xf numFmtId="0" fontId="12" fillId="0" borderId="3" xfId="114" applyFont="1" applyBorder="1" applyAlignment="1">
      <alignment horizontal="center" vertical="center" wrapText="1"/>
    </xf>
    <xf numFmtId="2" fontId="12" fillId="0" borderId="3" xfId="147" applyNumberFormat="1" applyFont="1" applyBorder="1" applyAlignment="1">
      <alignment horizontal="center" vertical="center" wrapText="1"/>
    </xf>
    <xf numFmtId="2" fontId="12" fillId="0" borderId="3" xfId="114" applyNumberFormat="1" applyFont="1" applyBorder="1" applyAlignment="1">
      <alignment horizontal="center" vertical="center" wrapText="1"/>
    </xf>
    <xf numFmtId="49" fontId="2" fillId="0" borderId="3" xfId="61" applyNumberFormat="1" applyFont="1" applyFill="1" applyBorder="1" applyAlignment="1">
      <alignment horizontal="center" vertical="center" wrapText="1"/>
    </xf>
    <xf numFmtId="0" fontId="2" fillId="0" borderId="3" xfId="61" applyFont="1" applyFill="1" applyBorder="1" applyAlignment="1">
      <alignment horizontal="center" vertical="center" wrapText="1"/>
    </xf>
    <xf numFmtId="0" fontId="50" fillId="0" borderId="3" xfId="114" applyFont="1" applyFill="1" applyBorder="1" applyAlignment="1">
      <alignment horizontal="center" vertical="center" wrapText="1"/>
    </xf>
    <xf numFmtId="0" fontId="50" fillId="0" borderId="3" xfId="114" applyNumberFormat="1" applyFont="1" applyFill="1" applyBorder="1" applyAlignment="1">
      <alignment horizontal="center" vertical="center" wrapText="1"/>
    </xf>
    <xf numFmtId="2" fontId="50" fillId="0" borderId="3" xfId="147" applyNumberFormat="1" applyFont="1" applyFill="1" applyBorder="1" applyAlignment="1">
      <alignment horizontal="center" vertical="center" wrapText="1"/>
    </xf>
    <xf numFmtId="2" fontId="50" fillId="0" borderId="3" xfId="114" applyNumberFormat="1" applyFont="1" applyFill="1" applyBorder="1" applyAlignment="1">
      <alignment horizontal="center" vertical="center" wrapText="1"/>
    </xf>
    <xf numFmtId="49" fontId="49" fillId="0" borderId="3" xfId="59" applyNumberFormat="1" applyFont="1" applyFill="1" applyBorder="1" applyAlignment="1">
      <alignment horizontal="center" vertical="center" wrapText="1"/>
    </xf>
    <xf numFmtId="0" fontId="49" fillId="0" borderId="3" xfId="59" applyFont="1" applyFill="1" applyBorder="1" applyAlignment="1">
      <alignment horizontal="center" vertical="center" wrapText="1"/>
    </xf>
    <xf numFmtId="0" fontId="18" fillId="0" borderId="3" xfId="114" applyFont="1" applyFill="1" applyBorder="1" applyAlignment="1">
      <alignment horizontal="center" vertical="center" wrapText="1"/>
    </xf>
    <xf numFmtId="0" fontId="48" fillId="0" borderId="0" xfId="56" applyFont="1" applyFill="1" applyAlignment="1">
      <alignment horizontal="center" vertical="center" wrapText="1"/>
    </xf>
    <xf numFmtId="0" fontId="18" fillId="0" borderId="3" xfId="114" applyNumberFormat="1" applyFont="1" applyFill="1" applyBorder="1" applyAlignment="1">
      <alignment horizontal="center" vertical="center" wrapText="1"/>
    </xf>
    <xf numFmtId="2" fontId="18" fillId="0" borderId="3" xfId="147" applyNumberFormat="1" applyFont="1" applyFill="1" applyBorder="1" applyAlignment="1">
      <alignment horizontal="center" vertical="center" wrapText="1"/>
    </xf>
    <xf numFmtId="2" fontId="18" fillId="0" borderId="3" xfId="114" applyNumberFormat="1" applyFont="1" applyFill="1" applyBorder="1" applyAlignment="1">
      <alignment horizontal="center" vertical="center" wrapText="1"/>
    </xf>
  </cellXfs>
  <cellStyles count="149">
    <cellStyle name="Comma" xfId="1" builtinId="3"/>
    <cellStyle name="Comma 10" xfId="2"/>
    <cellStyle name="Comma 2" xfId="3"/>
    <cellStyle name="Comma 2 2" xfId="4"/>
    <cellStyle name="Comma 2 3" xfId="5"/>
    <cellStyle name="Comma 29" xfId="6"/>
    <cellStyle name="Comma 3" xfId="7"/>
    <cellStyle name="Comma 4" xfId="8"/>
    <cellStyle name="Comma 5" xfId="9"/>
    <cellStyle name="Comma 5 2" xfId="10"/>
    <cellStyle name="Comma 6" xfId="11"/>
    <cellStyle name="Comma 9" xfId="12"/>
    <cellStyle name="Currency 2" xfId="13"/>
    <cellStyle name="Currency 3" xfId="14"/>
    <cellStyle name="Currency 3 2" xfId="15"/>
    <cellStyle name="Currency 3 43" xfId="16"/>
    <cellStyle name="Header1" xfId="17"/>
    <cellStyle name="Header2" xfId="18"/>
    <cellStyle name="Hyperlink" xfId="19" builtinId="8"/>
    <cellStyle name="Normal" xfId="0" builtinId="0"/>
    <cellStyle name="Normal 10" xfId="20"/>
    <cellStyle name="Normal 10 10 2" xfId="21"/>
    <cellStyle name="Normal 10 2" xfId="22"/>
    <cellStyle name="Normal 10 2 2" xfId="23"/>
    <cellStyle name="Normal 10 2 2 2" xfId="24"/>
    <cellStyle name="Normal 10 2 3" xfId="25"/>
    <cellStyle name="Normal 10 3" xfId="26"/>
    <cellStyle name="Normal 11" xfId="27"/>
    <cellStyle name="Normal 11 2" xfId="28"/>
    <cellStyle name="Normal 11 2 2" xfId="29"/>
    <cellStyle name="Normal 11 3" xfId="30"/>
    <cellStyle name="Normal 11 4" xfId="31"/>
    <cellStyle name="Normal 11_KE HOACH 6 THANG CUOI NAM" xfId="32"/>
    <cellStyle name="Normal 12" xfId="33"/>
    <cellStyle name="Normal 12 2" xfId="34"/>
    <cellStyle name="Normal 12 3" xfId="35"/>
    <cellStyle name="Normal 13" xfId="36"/>
    <cellStyle name="Normal 13 2" xfId="37"/>
    <cellStyle name="Normal 14" xfId="38"/>
    <cellStyle name="Normal 14 10" xfId="39"/>
    <cellStyle name="Normal 14 2" xfId="40"/>
    <cellStyle name="Normal 14 2 2" xfId="41"/>
    <cellStyle name="Normal 14 3" xfId="42"/>
    <cellStyle name="Normal 14 3 2" xfId="43"/>
    <cellStyle name="Normal 14 3 2 2" xfId="44"/>
    <cellStyle name="Normal 15" xfId="45"/>
    <cellStyle name="Normal 15 2" xfId="46"/>
    <cellStyle name="Normal 16" xfId="47"/>
    <cellStyle name="Normal 16 3" xfId="48"/>
    <cellStyle name="Normal 17" xfId="49"/>
    <cellStyle name="Normal 17 2" xfId="50"/>
    <cellStyle name="Normal 18" xfId="51"/>
    <cellStyle name="Normal 18 2" xfId="52"/>
    <cellStyle name="Normal 18 4" xfId="53"/>
    <cellStyle name="Normal 19" xfId="54"/>
    <cellStyle name="Normal 19 2" xfId="55"/>
    <cellStyle name="Normal 2" xfId="56"/>
    <cellStyle name="Normal 2 10" xfId="57"/>
    <cellStyle name="Normal 2 2" xfId="58"/>
    <cellStyle name="Normal 2 2 2" xfId="59"/>
    <cellStyle name="Normal 2 2 2 10 2" xfId="60"/>
    <cellStyle name="Normal 2 2 2 2" xfId="61"/>
    <cellStyle name="Normal 2 2 3" xfId="62"/>
    <cellStyle name="Normal 2 2_BIEU 01 - THĐ KY ANH 2019" xfId="63"/>
    <cellStyle name="Normal 2 3" xfId="64"/>
    <cellStyle name="Normal 2 3 2" xfId="65"/>
    <cellStyle name="Normal 2 3 2 2" xfId="66"/>
    <cellStyle name="Normal 2 3 42" xfId="67"/>
    <cellStyle name="Normal 2 4" xfId="68"/>
    <cellStyle name="Normal 2 4 2" xfId="69"/>
    <cellStyle name="Normal 2 5" xfId="70"/>
    <cellStyle name="Normal 2_CC HUONG KHE 16.1.2017" xfId="71"/>
    <cellStyle name="Normal 20" xfId="72"/>
    <cellStyle name="Normal 20 2" xfId="73"/>
    <cellStyle name="Normal 21" xfId="74"/>
    <cellStyle name="Normal 21 2" xfId="75"/>
    <cellStyle name="Normal 21 3" xfId="76"/>
    <cellStyle name="Normal 22" xfId="77"/>
    <cellStyle name="Normal 22 2" xfId="78"/>
    <cellStyle name="Normal 23 2" xfId="79"/>
    <cellStyle name="Normal 24 2" xfId="80"/>
    <cellStyle name="Normal 25" xfId="81"/>
    <cellStyle name="Normal 25 2" xfId="82"/>
    <cellStyle name="Normal 26" xfId="83"/>
    <cellStyle name="Normal 260" xfId="84"/>
    <cellStyle name="Normal 263" xfId="85"/>
    <cellStyle name="Normal 27 2" xfId="86"/>
    <cellStyle name="Normal 276" xfId="87"/>
    <cellStyle name="Normal 277" xfId="88"/>
    <cellStyle name="Normal 278" xfId="89"/>
    <cellStyle name="Normal 280" xfId="90"/>
    <cellStyle name="Normal 281" xfId="91"/>
    <cellStyle name="Normal 282" xfId="92"/>
    <cellStyle name="Normal 283" xfId="93"/>
    <cellStyle name="Normal 284" xfId="94"/>
    <cellStyle name="Normal 3" xfId="95"/>
    <cellStyle name="Normal 3 2" xfId="96"/>
    <cellStyle name="Normal 3 2 2" xfId="97"/>
    <cellStyle name="Normal 3 2 2 2" xfId="98"/>
    <cellStyle name="Normal 3 2_Danh muc THD ban hành" xfId="99"/>
    <cellStyle name="Normal 3 3" xfId="100"/>
    <cellStyle name="Normal 3 4" xfId="101"/>
    <cellStyle name="Normal 30" xfId="102"/>
    <cellStyle name="Normal 31" xfId="103"/>
    <cellStyle name="Normal 31 2" xfId="104"/>
    <cellStyle name="Normal 32 2" xfId="105"/>
    <cellStyle name="Normal 37" xfId="106"/>
    <cellStyle name="Normal 38" xfId="107"/>
    <cellStyle name="Normal 38 2" xfId="108"/>
    <cellStyle name="Normal 39" xfId="109"/>
    <cellStyle name="Normal 39 2" xfId="110"/>
    <cellStyle name="Normal 39 3" xfId="111"/>
    <cellStyle name="Normal 4" xfId="112"/>
    <cellStyle name="Normal 4 2" xfId="113"/>
    <cellStyle name="Normal 4 2 2" xfId="114"/>
    <cellStyle name="Normal 4 3" xfId="115"/>
    <cellStyle name="Normal 40 2" xfId="116"/>
    <cellStyle name="Normal 41 2" xfId="117"/>
    <cellStyle name="Normal 41 4" xfId="118"/>
    <cellStyle name="Normal 42" xfId="119"/>
    <cellStyle name="Normal 42 2" xfId="120"/>
    <cellStyle name="Normal 43 2" xfId="121"/>
    <cellStyle name="Normal 44 2" xfId="122"/>
    <cellStyle name="Normal 44 4" xfId="123"/>
    <cellStyle name="Normal 45 2" xfId="124"/>
    <cellStyle name="Normal 46 2" xfId="125"/>
    <cellStyle name="Normal 47 2" xfId="126"/>
    <cellStyle name="Normal 48 2" xfId="127"/>
    <cellStyle name="Normal 49 2" xfId="128"/>
    <cellStyle name="Normal 5 2" xfId="129"/>
    <cellStyle name="Normal 5 2 2" xfId="130"/>
    <cellStyle name="Normal 5 46" xfId="131"/>
    <cellStyle name="Normal 50 2" xfId="132"/>
    <cellStyle name="Normal 51 2" xfId="133"/>
    <cellStyle name="Normal 52 2" xfId="134"/>
    <cellStyle name="Normal 52 3" xfId="135"/>
    <cellStyle name="Normal 6" xfId="136"/>
    <cellStyle name="Normal 6 2" xfId="137"/>
    <cellStyle name="Normal 6 2 2" xfId="138"/>
    <cellStyle name="Normal 66 2" xfId="139"/>
    <cellStyle name="Normal 7" xfId="140"/>
    <cellStyle name="Normal 7 2" xfId="141"/>
    <cellStyle name="Normal 8" xfId="142"/>
    <cellStyle name="Normal 8 2" xfId="143"/>
    <cellStyle name="Normal 8 2 2" xfId="144"/>
    <cellStyle name="Normal 84" xfId="145"/>
    <cellStyle name="Normal 9" xfId="146"/>
    <cellStyle name="Normal_Sheet1 3" xfId="147"/>
    <cellStyle name="Normal_Sheet1_DTH2017moi" xfId="148"/>
  </cellStyles>
  <dxfs count="12">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1</xdr:row>
      <xdr:rowOff>200025</xdr:rowOff>
    </xdr:from>
    <xdr:to>
      <xdr:col>1</xdr:col>
      <xdr:colOff>1419225</xdr:colOff>
      <xdr:row>1</xdr:row>
      <xdr:rowOff>200025</xdr:rowOff>
    </xdr:to>
    <xdr:sp macro="" textlink="">
      <xdr:nvSpPr>
        <xdr:cNvPr id="105685" name="Line 1"/>
        <xdr:cNvSpPr>
          <a:spLocks noChangeShapeType="1"/>
        </xdr:cNvSpPr>
      </xdr:nvSpPr>
      <xdr:spPr bwMode="auto">
        <a:xfrm flipV="1">
          <a:off x="1457325" y="40005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2</xdr:row>
      <xdr:rowOff>0</xdr:rowOff>
    </xdr:from>
    <xdr:to>
      <xdr:col>6</xdr:col>
      <xdr:colOff>657225</xdr:colOff>
      <xdr:row>2</xdr:row>
      <xdr:rowOff>0</xdr:rowOff>
    </xdr:to>
    <xdr:sp macro="" textlink="">
      <xdr:nvSpPr>
        <xdr:cNvPr id="105686" name="Line 1"/>
        <xdr:cNvSpPr>
          <a:spLocks noChangeShapeType="1"/>
        </xdr:cNvSpPr>
      </xdr:nvSpPr>
      <xdr:spPr bwMode="auto">
        <a:xfrm>
          <a:off x="5276850" y="400050"/>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1200150</xdr:colOff>
      <xdr:row>2</xdr:row>
      <xdr:rowOff>19050</xdr:rowOff>
    </xdr:from>
    <xdr:to>
      <xdr:col>7</xdr:col>
      <xdr:colOff>1447800</xdr:colOff>
      <xdr:row>2</xdr:row>
      <xdr:rowOff>28575</xdr:rowOff>
    </xdr:to>
    <xdr:sp macro="" textlink="">
      <xdr:nvSpPr>
        <xdr:cNvPr id="103609" name="Line 1"/>
        <xdr:cNvSpPr>
          <a:spLocks noChangeShapeType="1"/>
        </xdr:cNvSpPr>
      </xdr:nvSpPr>
      <xdr:spPr bwMode="auto">
        <a:xfrm flipV="1">
          <a:off x="5867400" y="419100"/>
          <a:ext cx="17240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19050</xdr:rowOff>
    </xdr:from>
    <xdr:to>
      <xdr:col>1</xdr:col>
      <xdr:colOff>1466850</xdr:colOff>
      <xdr:row>2</xdr:row>
      <xdr:rowOff>19050</xdr:rowOff>
    </xdr:to>
    <xdr:sp macro="" textlink="">
      <xdr:nvSpPr>
        <xdr:cNvPr id="103610" name="Line 1"/>
        <xdr:cNvSpPr>
          <a:spLocks noChangeShapeType="1"/>
        </xdr:cNvSpPr>
      </xdr:nvSpPr>
      <xdr:spPr bwMode="auto">
        <a:xfrm flipV="1">
          <a:off x="128587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923925</xdr:colOff>
      <xdr:row>2</xdr:row>
      <xdr:rowOff>47625</xdr:rowOff>
    </xdr:from>
    <xdr:to>
      <xdr:col>7</xdr:col>
      <xdr:colOff>1428750</xdr:colOff>
      <xdr:row>2</xdr:row>
      <xdr:rowOff>47625</xdr:rowOff>
    </xdr:to>
    <xdr:sp macro="" textlink="">
      <xdr:nvSpPr>
        <xdr:cNvPr id="102635" name="Line 1"/>
        <xdr:cNvSpPr>
          <a:spLocks noChangeShapeType="1"/>
        </xdr:cNvSpPr>
      </xdr:nvSpPr>
      <xdr:spPr bwMode="auto">
        <a:xfrm flipV="1">
          <a:off x="5895975" y="447675"/>
          <a:ext cx="1724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2636"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552450</xdr:colOff>
      <xdr:row>2</xdr:row>
      <xdr:rowOff>47625</xdr:rowOff>
    </xdr:from>
    <xdr:to>
      <xdr:col>7</xdr:col>
      <xdr:colOff>1057275</xdr:colOff>
      <xdr:row>2</xdr:row>
      <xdr:rowOff>47625</xdr:rowOff>
    </xdr:to>
    <xdr:sp macro="" textlink="">
      <xdr:nvSpPr>
        <xdr:cNvPr id="104662" name="Line 1"/>
        <xdr:cNvSpPr>
          <a:spLocks noChangeShapeType="1"/>
        </xdr:cNvSpPr>
      </xdr:nvSpPr>
      <xdr:spPr bwMode="auto">
        <a:xfrm flipV="1">
          <a:off x="5372100" y="44767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4663"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161925</xdr:colOff>
      <xdr:row>2</xdr:row>
      <xdr:rowOff>47625</xdr:rowOff>
    </xdr:from>
    <xdr:to>
      <xdr:col>7</xdr:col>
      <xdr:colOff>1685925</xdr:colOff>
      <xdr:row>2</xdr:row>
      <xdr:rowOff>47625</xdr:rowOff>
    </xdr:to>
    <xdr:sp macro="" textlink="">
      <xdr:nvSpPr>
        <xdr:cNvPr id="114839" name="Line 1"/>
        <xdr:cNvSpPr>
          <a:spLocks noChangeShapeType="1"/>
        </xdr:cNvSpPr>
      </xdr:nvSpPr>
      <xdr:spPr bwMode="auto">
        <a:xfrm flipV="1">
          <a:off x="5819775" y="447675"/>
          <a:ext cx="15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19050</xdr:rowOff>
    </xdr:from>
    <xdr:to>
      <xdr:col>1</xdr:col>
      <xdr:colOff>1466850</xdr:colOff>
      <xdr:row>2</xdr:row>
      <xdr:rowOff>19050</xdr:rowOff>
    </xdr:to>
    <xdr:sp macro="" textlink="">
      <xdr:nvSpPr>
        <xdr:cNvPr id="114840" name="Line 1"/>
        <xdr:cNvSpPr>
          <a:spLocks noChangeShapeType="1"/>
        </xdr:cNvSpPr>
      </xdr:nvSpPr>
      <xdr:spPr bwMode="auto">
        <a:xfrm flipV="1">
          <a:off x="128587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161925</xdr:colOff>
      <xdr:row>2</xdr:row>
      <xdr:rowOff>47625</xdr:rowOff>
    </xdr:from>
    <xdr:to>
      <xdr:col>7</xdr:col>
      <xdr:colOff>1685925</xdr:colOff>
      <xdr:row>2</xdr:row>
      <xdr:rowOff>47625</xdr:rowOff>
    </xdr:to>
    <xdr:sp macro="" textlink="">
      <xdr:nvSpPr>
        <xdr:cNvPr id="116753" name="Line 1"/>
        <xdr:cNvSpPr>
          <a:spLocks noChangeShapeType="1"/>
        </xdr:cNvSpPr>
      </xdr:nvSpPr>
      <xdr:spPr bwMode="auto">
        <a:xfrm flipV="1">
          <a:off x="6029325" y="447675"/>
          <a:ext cx="15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19050</xdr:rowOff>
    </xdr:from>
    <xdr:to>
      <xdr:col>1</xdr:col>
      <xdr:colOff>1466850</xdr:colOff>
      <xdr:row>2</xdr:row>
      <xdr:rowOff>19050</xdr:rowOff>
    </xdr:to>
    <xdr:sp macro="" textlink="">
      <xdr:nvSpPr>
        <xdr:cNvPr id="116754" name="Line 1"/>
        <xdr:cNvSpPr>
          <a:spLocks noChangeShapeType="1"/>
        </xdr:cNvSpPr>
      </xdr:nvSpPr>
      <xdr:spPr bwMode="auto">
        <a:xfrm flipV="1">
          <a:off x="1209675"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742950</xdr:colOff>
      <xdr:row>2</xdr:row>
      <xdr:rowOff>28575</xdr:rowOff>
    </xdr:from>
    <xdr:to>
      <xdr:col>7</xdr:col>
      <xdr:colOff>1257300</xdr:colOff>
      <xdr:row>2</xdr:row>
      <xdr:rowOff>28575</xdr:rowOff>
    </xdr:to>
    <xdr:sp macro="" textlink="">
      <xdr:nvSpPr>
        <xdr:cNvPr id="106709" name="Line 1"/>
        <xdr:cNvSpPr>
          <a:spLocks noChangeShapeType="1"/>
        </xdr:cNvSpPr>
      </xdr:nvSpPr>
      <xdr:spPr bwMode="auto">
        <a:xfrm flipV="1">
          <a:off x="5495925" y="428625"/>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1095375</xdr:colOff>
      <xdr:row>2</xdr:row>
      <xdr:rowOff>19050</xdr:rowOff>
    </xdr:from>
    <xdr:to>
      <xdr:col>1</xdr:col>
      <xdr:colOff>1695450</xdr:colOff>
      <xdr:row>2</xdr:row>
      <xdr:rowOff>19050</xdr:rowOff>
    </xdr:to>
    <xdr:sp macro="" textlink="">
      <xdr:nvSpPr>
        <xdr:cNvPr id="106710" name="Line 1"/>
        <xdr:cNvSpPr>
          <a:spLocks noChangeShapeType="1"/>
        </xdr:cNvSpPr>
      </xdr:nvSpPr>
      <xdr:spPr bwMode="auto">
        <a:xfrm flipV="1">
          <a:off x="16383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476250</xdr:colOff>
      <xdr:row>2</xdr:row>
      <xdr:rowOff>19050</xdr:rowOff>
    </xdr:from>
    <xdr:to>
      <xdr:col>7</xdr:col>
      <xdr:colOff>1781175</xdr:colOff>
      <xdr:row>2</xdr:row>
      <xdr:rowOff>19050</xdr:rowOff>
    </xdr:to>
    <xdr:sp macro="" textlink="">
      <xdr:nvSpPr>
        <xdr:cNvPr id="107876" name="Line 1"/>
        <xdr:cNvSpPr>
          <a:spLocks noChangeShapeType="1"/>
        </xdr:cNvSpPr>
      </xdr:nvSpPr>
      <xdr:spPr bwMode="auto">
        <a:xfrm flipV="1">
          <a:off x="6248400" y="419100"/>
          <a:ext cx="1304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1047750</xdr:colOff>
      <xdr:row>2</xdr:row>
      <xdr:rowOff>19050</xdr:rowOff>
    </xdr:from>
    <xdr:to>
      <xdr:col>1</xdr:col>
      <xdr:colOff>1647825</xdr:colOff>
      <xdr:row>2</xdr:row>
      <xdr:rowOff>19050</xdr:rowOff>
    </xdr:to>
    <xdr:sp macro="" textlink="">
      <xdr:nvSpPr>
        <xdr:cNvPr id="107877" name="Line 1"/>
        <xdr:cNvSpPr>
          <a:spLocks noChangeShapeType="1"/>
        </xdr:cNvSpPr>
      </xdr:nvSpPr>
      <xdr:spPr bwMode="auto">
        <a:xfrm flipV="1">
          <a:off x="146685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476250</xdr:colOff>
      <xdr:row>2</xdr:row>
      <xdr:rowOff>28575</xdr:rowOff>
    </xdr:from>
    <xdr:to>
      <xdr:col>7</xdr:col>
      <xdr:colOff>981075</xdr:colOff>
      <xdr:row>2</xdr:row>
      <xdr:rowOff>28575</xdr:rowOff>
    </xdr:to>
    <xdr:sp macro="" textlink="">
      <xdr:nvSpPr>
        <xdr:cNvPr id="108805" name="Line 1"/>
        <xdr:cNvSpPr>
          <a:spLocks noChangeShapeType="1"/>
        </xdr:cNvSpPr>
      </xdr:nvSpPr>
      <xdr:spPr bwMode="auto">
        <a:xfrm flipV="1">
          <a:off x="5934075" y="42862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8806"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504825</xdr:colOff>
      <xdr:row>2</xdr:row>
      <xdr:rowOff>38100</xdr:rowOff>
    </xdr:from>
    <xdr:to>
      <xdr:col>7</xdr:col>
      <xdr:colOff>1009650</xdr:colOff>
      <xdr:row>2</xdr:row>
      <xdr:rowOff>38100</xdr:rowOff>
    </xdr:to>
    <xdr:sp macro="" textlink="">
      <xdr:nvSpPr>
        <xdr:cNvPr id="109781" name="Line 1"/>
        <xdr:cNvSpPr>
          <a:spLocks noChangeShapeType="1"/>
        </xdr:cNvSpPr>
      </xdr:nvSpPr>
      <xdr:spPr bwMode="auto">
        <a:xfrm flipV="1">
          <a:off x="5962650" y="4381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09782"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495300</xdr:colOff>
      <xdr:row>2</xdr:row>
      <xdr:rowOff>38100</xdr:rowOff>
    </xdr:from>
    <xdr:to>
      <xdr:col>7</xdr:col>
      <xdr:colOff>1000125</xdr:colOff>
      <xdr:row>2</xdr:row>
      <xdr:rowOff>38100</xdr:rowOff>
    </xdr:to>
    <xdr:sp macro="" textlink="">
      <xdr:nvSpPr>
        <xdr:cNvPr id="110807" name="Line 1"/>
        <xdr:cNvSpPr>
          <a:spLocks noChangeShapeType="1"/>
        </xdr:cNvSpPr>
      </xdr:nvSpPr>
      <xdr:spPr bwMode="auto">
        <a:xfrm flipV="1">
          <a:off x="5953125" y="4381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10808" name="Line 1"/>
        <xdr:cNvSpPr>
          <a:spLocks noChangeShapeType="1"/>
        </xdr:cNvSpPr>
      </xdr:nvSpPr>
      <xdr:spPr bwMode="auto">
        <a:xfrm flipV="1">
          <a:off x="152400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2</xdr:row>
      <xdr:rowOff>19050</xdr:rowOff>
    </xdr:from>
    <xdr:to>
      <xdr:col>7</xdr:col>
      <xdr:colOff>1743075</xdr:colOff>
      <xdr:row>2</xdr:row>
      <xdr:rowOff>19050</xdr:rowOff>
    </xdr:to>
    <xdr:sp macro="" textlink="">
      <xdr:nvSpPr>
        <xdr:cNvPr id="111889" name="Line 1"/>
        <xdr:cNvSpPr>
          <a:spLocks noChangeShapeType="1"/>
        </xdr:cNvSpPr>
      </xdr:nvSpPr>
      <xdr:spPr bwMode="auto">
        <a:xfrm flipV="1">
          <a:off x="6019800" y="409575"/>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1104900</xdr:colOff>
      <xdr:row>2</xdr:row>
      <xdr:rowOff>19050</xdr:rowOff>
    </xdr:from>
    <xdr:to>
      <xdr:col>1</xdr:col>
      <xdr:colOff>1704975</xdr:colOff>
      <xdr:row>2</xdr:row>
      <xdr:rowOff>19050</xdr:rowOff>
    </xdr:to>
    <xdr:sp macro="" textlink="">
      <xdr:nvSpPr>
        <xdr:cNvPr id="111890" name="Line 1"/>
        <xdr:cNvSpPr>
          <a:spLocks noChangeShapeType="1"/>
        </xdr:cNvSpPr>
      </xdr:nvSpPr>
      <xdr:spPr bwMode="auto">
        <a:xfrm flipV="1">
          <a:off x="1524000" y="40957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552450</xdr:colOff>
      <xdr:row>2</xdr:row>
      <xdr:rowOff>28575</xdr:rowOff>
    </xdr:from>
    <xdr:to>
      <xdr:col>7</xdr:col>
      <xdr:colOff>561975</xdr:colOff>
      <xdr:row>2</xdr:row>
      <xdr:rowOff>28575</xdr:rowOff>
    </xdr:to>
    <xdr:sp macro="" textlink="">
      <xdr:nvSpPr>
        <xdr:cNvPr id="112853" name="Line 1"/>
        <xdr:cNvSpPr>
          <a:spLocks noChangeShapeType="1"/>
        </xdr:cNvSpPr>
      </xdr:nvSpPr>
      <xdr:spPr bwMode="auto">
        <a:xfrm>
          <a:off x="5448300" y="42862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1181100</xdr:colOff>
      <xdr:row>2</xdr:row>
      <xdr:rowOff>38100</xdr:rowOff>
    </xdr:from>
    <xdr:to>
      <xdr:col>1</xdr:col>
      <xdr:colOff>1771650</xdr:colOff>
      <xdr:row>2</xdr:row>
      <xdr:rowOff>38100</xdr:rowOff>
    </xdr:to>
    <xdr:sp macro="" textlink="">
      <xdr:nvSpPr>
        <xdr:cNvPr id="112854" name="Line 1"/>
        <xdr:cNvSpPr>
          <a:spLocks noChangeShapeType="1"/>
        </xdr:cNvSpPr>
      </xdr:nvSpPr>
      <xdr:spPr bwMode="auto">
        <a:xfrm flipV="1">
          <a:off x="1600200" y="438150"/>
          <a:ext cx="590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342900</xdr:colOff>
      <xdr:row>2</xdr:row>
      <xdr:rowOff>47625</xdr:rowOff>
    </xdr:from>
    <xdr:to>
      <xdr:col>7</xdr:col>
      <xdr:colOff>1762125</xdr:colOff>
      <xdr:row>2</xdr:row>
      <xdr:rowOff>47625</xdr:rowOff>
    </xdr:to>
    <xdr:sp macro="" textlink="">
      <xdr:nvSpPr>
        <xdr:cNvPr id="113877" name="Line 1"/>
        <xdr:cNvSpPr>
          <a:spLocks noChangeShapeType="1"/>
        </xdr:cNvSpPr>
      </xdr:nvSpPr>
      <xdr:spPr bwMode="auto">
        <a:xfrm flipV="1">
          <a:off x="6172200" y="447675"/>
          <a:ext cx="1419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1200150</xdr:colOff>
      <xdr:row>2</xdr:row>
      <xdr:rowOff>19050</xdr:rowOff>
    </xdr:from>
    <xdr:to>
      <xdr:col>1</xdr:col>
      <xdr:colOff>1800225</xdr:colOff>
      <xdr:row>2</xdr:row>
      <xdr:rowOff>19050</xdr:rowOff>
    </xdr:to>
    <xdr:sp macro="" textlink="">
      <xdr:nvSpPr>
        <xdr:cNvPr id="113878" name="Line 1"/>
        <xdr:cNvSpPr>
          <a:spLocks noChangeShapeType="1"/>
        </xdr:cNvSpPr>
      </xdr:nvSpPr>
      <xdr:spPr bwMode="auto">
        <a:xfrm flipV="1">
          <a:off x="1619250" y="4191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5.75" x14ac:dyDescent="0.25"/>
  <sheetData/>
  <pageMargins left="0.7" right="0.7" top="0.75" bottom="0.75" header="0.3" footer="0.3"/>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showZeros="0" topLeftCell="A16" zoomScaleNormal="100" workbookViewId="0">
      <selection activeCell="F21" sqref="F21:I21"/>
    </sheetView>
  </sheetViews>
  <sheetFormatPr defaultRowHeight="15.75" x14ac:dyDescent="0.25"/>
  <cols>
    <col min="1" max="1" width="5.5" style="28" customWidth="1"/>
    <col min="2" max="2" width="33.75" style="27" customWidth="1"/>
    <col min="3" max="3" width="12.125" style="28" customWidth="1"/>
    <col min="4" max="4" width="4.75" style="28" customWidth="1"/>
    <col min="5" max="5" width="4.125" style="28" bestFit="1" customWidth="1"/>
    <col min="6" max="6" width="4.25" style="28" bestFit="1" customWidth="1"/>
    <col min="7" max="7" width="12" style="28" customWidth="1"/>
    <col min="8" max="8" width="46.75" style="28" customWidth="1"/>
    <col min="9" max="9" width="6.125" style="28" customWidth="1"/>
  </cols>
  <sheetData>
    <row r="1" spans="1:9" s="33" customFormat="1" x14ac:dyDescent="0.25">
      <c r="A1" s="555" t="str">
        <f>+'2.7.L Hà'!A1:C1</f>
        <v>ỦY BAN NHÂN DÂN</v>
      </c>
      <c r="B1" s="555"/>
      <c r="C1" s="555"/>
      <c r="D1" s="556" t="s">
        <v>9</v>
      </c>
      <c r="E1" s="556"/>
      <c r="F1" s="556"/>
      <c r="G1" s="556"/>
      <c r="H1" s="556"/>
      <c r="I1" s="556"/>
    </row>
    <row r="2" spans="1:9" s="33" customFormat="1" ht="15.75" customHeight="1" x14ac:dyDescent="0.25">
      <c r="A2" s="556" t="str">
        <f>+'2.7.L Hà'!A2:C2</f>
        <v>TỈNH HÀ TĨNH</v>
      </c>
      <c r="B2" s="556"/>
      <c r="C2" s="556"/>
      <c r="D2" s="556" t="s">
        <v>10</v>
      </c>
      <c r="E2" s="556"/>
      <c r="F2" s="556"/>
      <c r="G2" s="556"/>
      <c r="H2" s="556"/>
      <c r="I2" s="556"/>
    </row>
    <row r="3" spans="1:9" s="33" customFormat="1" x14ac:dyDescent="0.25">
      <c r="A3" s="559"/>
      <c r="B3" s="559"/>
      <c r="C3" s="559"/>
      <c r="D3" s="559"/>
      <c r="E3" s="559"/>
      <c r="F3" s="559"/>
      <c r="G3" s="559"/>
      <c r="H3" s="559"/>
      <c r="I3" s="559"/>
    </row>
    <row r="4" spans="1:9" s="33" customFormat="1" x14ac:dyDescent="0.25">
      <c r="A4" s="557" t="s">
        <v>68</v>
      </c>
      <c r="B4" s="557"/>
      <c r="C4" s="557"/>
      <c r="D4" s="557"/>
      <c r="E4" s="557"/>
      <c r="F4" s="557"/>
      <c r="G4" s="557"/>
      <c r="H4" s="557"/>
      <c r="I4" s="557"/>
    </row>
    <row r="5" spans="1:9" s="33" customFormat="1" x14ac:dyDescent="0.25">
      <c r="A5" s="557" t="s">
        <v>78</v>
      </c>
      <c r="B5" s="557"/>
      <c r="C5" s="557"/>
      <c r="D5" s="557"/>
      <c r="E5" s="557"/>
      <c r="F5" s="557"/>
      <c r="G5" s="557"/>
      <c r="H5" s="557"/>
      <c r="I5" s="557"/>
    </row>
    <row r="6" spans="1:9" s="33" customFormat="1" x14ac:dyDescent="0.25">
      <c r="A6" s="560" t="str">
        <f>'2.CMD.T'!A5:H5</f>
        <v>(Kèm theo Tờ trình số         /TTr-UBND ngày      tháng     năm 2024 của Ủy ban nhân dân tỉnh)</v>
      </c>
      <c r="B6" s="560"/>
      <c r="C6" s="560"/>
      <c r="D6" s="560"/>
      <c r="E6" s="560"/>
      <c r="F6" s="560"/>
      <c r="G6" s="560"/>
      <c r="H6" s="560"/>
      <c r="I6" s="560"/>
    </row>
    <row r="7" spans="1:9" x14ac:dyDescent="0.25">
      <c r="A7" s="561"/>
      <c r="B7" s="561"/>
      <c r="C7" s="561"/>
      <c r="D7" s="561"/>
      <c r="E7" s="561"/>
      <c r="F7" s="561"/>
      <c r="G7" s="561"/>
      <c r="H7" s="561"/>
      <c r="I7" s="561"/>
    </row>
    <row r="8" spans="1:9" ht="23.25" customHeight="1" x14ac:dyDescent="0.25">
      <c r="A8" s="593" t="s">
        <v>8</v>
      </c>
      <c r="B8" s="594" t="s">
        <v>11</v>
      </c>
      <c r="C8" s="595" t="s">
        <v>25</v>
      </c>
      <c r="D8" s="593" t="s">
        <v>7</v>
      </c>
      <c r="E8" s="593"/>
      <c r="F8" s="593"/>
      <c r="G8" s="594" t="s">
        <v>35</v>
      </c>
      <c r="H8" s="593" t="s">
        <v>22</v>
      </c>
      <c r="I8" s="593" t="s">
        <v>6</v>
      </c>
    </row>
    <row r="9" spans="1:9" ht="21" customHeight="1" x14ac:dyDescent="0.25">
      <c r="A9" s="593"/>
      <c r="B9" s="594"/>
      <c r="C9" s="595"/>
      <c r="D9" s="281" t="s">
        <v>5</v>
      </c>
      <c r="E9" s="281" t="s">
        <v>4</v>
      </c>
      <c r="F9" s="281" t="s">
        <v>12</v>
      </c>
      <c r="G9" s="594"/>
      <c r="H9" s="593"/>
      <c r="I9" s="593"/>
    </row>
    <row r="10" spans="1:9" x14ac:dyDescent="0.25">
      <c r="A10" s="282">
        <v>-1</v>
      </c>
      <c r="B10" s="282">
        <v>-2</v>
      </c>
      <c r="C10" s="282" t="s">
        <v>36</v>
      </c>
      <c r="D10" s="282">
        <v>-4</v>
      </c>
      <c r="E10" s="282">
        <v>-5</v>
      </c>
      <c r="F10" s="282">
        <v>-6</v>
      </c>
      <c r="G10" s="282">
        <v>-7</v>
      </c>
      <c r="H10" s="282">
        <v>-8</v>
      </c>
      <c r="I10" s="282">
        <v>-9</v>
      </c>
    </row>
    <row r="11" spans="1:9" s="45" customFormat="1" x14ac:dyDescent="0.25">
      <c r="A11" s="283" t="s">
        <v>13</v>
      </c>
      <c r="B11" s="284" t="s">
        <v>99</v>
      </c>
      <c r="C11" s="285">
        <f>C12+C14</f>
        <v>1.26</v>
      </c>
      <c r="D11" s="285">
        <f>D12+D14</f>
        <v>1.26</v>
      </c>
      <c r="E11" s="285">
        <f>E12+E14</f>
        <v>0</v>
      </c>
      <c r="F11" s="285">
        <f>F12+F14</f>
        <v>0</v>
      </c>
      <c r="G11" s="282"/>
      <c r="H11" s="286"/>
      <c r="I11" s="282"/>
    </row>
    <row r="12" spans="1:9" s="45" customFormat="1" x14ac:dyDescent="0.25">
      <c r="A12" s="287" t="s">
        <v>100</v>
      </c>
      <c r="B12" s="284" t="s">
        <v>44</v>
      </c>
      <c r="C12" s="288">
        <f>C13</f>
        <v>0.08</v>
      </c>
      <c r="D12" s="288">
        <f>D13</f>
        <v>0.08</v>
      </c>
      <c r="E12" s="288">
        <f>E13</f>
        <v>0</v>
      </c>
      <c r="F12" s="288">
        <f>F13</f>
        <v>0</v>
      </c>
      <c r="G12" s="282"/>
      <c r="H12" s="286"/>
      <c r="I12" s="282"/>
    </row>
    <row r="13" spans="1:9" s="161" customFormat="1" ht="38.25" x14ac:dyDescent="0.25">
      <c r="A13" s="84">
        <v>1</v>
      </c>
      <c r="B13" s="289" t="s">
        <v>468</v>
      </c>
      <c r="C13" s="290">
        <v>0.08</v>
      </c>
      <c r="D13" s="290">
        <v>0.08</v>
      </c>
      <c r="E13" s="290"/>
      <c r="F13" s="290"/>
      <c r="G13" s="282" t="s">
        <v>469</v>
      </c>
      <c r="H13" s="291" t="s">
        <v>470</v>
      </c>
      <c r="I13" s="280"/>
    </row>
    <row r="14" spans="1:9" s="382" customFormat="1" x14ac:dyDescent="0.25">
      <c r="A14" s="292" t="s">
        <v>109</v>
      </c>
      <c r="B14" s="293" t="s">
        <v>19</v>
      </c>
      <c r="C14" s="294">
        <f>SUM(C15:C18)</f>
        <v>1.18</v>
      </c>
      <c r="D14" s="294">
        <f>SUM(D15:D18)</f>
        <v>1.18</v>
      </c>
      <c r="E14" s="294">
        <f>SUM(E15:E18)</f>
        <v>0</v>
      </c>
      <c r="F14" s="294">
        <f>SUM(F15:F18)</f>
        <v>0</v>
      </c>
      <c r="G14" s="295"/>
      <c r="H14" s="296"/>
      <c r="I14" s="295"/>
    </row>
    <row r="15" spans="1:9" s="161" customFormat="1" ht="51" x14ac:dyDescent="0.25">
      <c r="A15" s="84">
        <v>1</v>
      </c>
      <c r="B15" s="289" t="s">
        <v>471</v>
      </c>
      <c r="C15" s="290">
        <f>SUM(D15:F15)</f>
        <v>0.3</v>
      </c>
      <c r="D15" s="290">
        <v>0.3</v>
      </c>
      <c r="E15" s="290"/>
      <c r="F15" s="290"/>
      <c r="G15" s="282" t="s">
        <v>472</v>
      </c>
      <c r="H15" s="291" t="s">
        <v>473</v>
      </c>
      <c r="I15" s="280"/>
    </row>
    <row r="16" spans="1:9" s="161" customFormat="1" ht="51" x14ac:dyDescent="0.25">
      <c r="A16" s="84">
        <v>2</v>
      </c>
      <c r="B16" s="289" t="s">
        <v>474</v>
      </c>
      <c r="C16" s="290">
        <f>SUM(D16:F16)</f>
        <v>0.11</v>
      </c>
      <c r="D16" s="290">
        <v>0.11</v>
      </c>
      <c r="E16" s="290"/>
      <c r="F16" s="290"/>
      <c r="G16" s="282" t="s">
        <v>475</v>
      </c>
      <c r="H16" s="291" t="s">
        <v>473</v>
      </c>
      <c r="I16" s="280"/>
    </row>
    <row r="17" spans="1:9" s="161" customFormat="1" ht="38.25" x14ac:dyDescent="0.25">
      <c r="A17" s="84">
        <v>3</v>
      </c>
      <c r="B17" s="289" t="s">
        <v>58</v>
      </c>
      <c r="C17" s="290">
        <f>SUM(D17:F17)</f>
        <v>7.0000000000000007E-2</v>
      </c>
      <c r="D17" s="290">
        <v>7.0000000000000007E-2</v>
      </c>
      <c r="E17" s="290"/>
      <c r="F17" s="290"/>
      <c r="G17" s="282" t="s">
        <v>43</v>
      </c>
      <c r="H17" s="291" t="s">
        <v>473</v>
      </c>
      <c r="I17" s="280"/>
    </row>
    <row r="18" spans="1:9" s="161" customFormat="1" ht="63.75" x14ac:dyDescent="0.25">
      <c r="A18" s="84">
        <v>4</v>
      </c>
      <c r="B18" s="289" t="s">
        <v>476</v>
      </c>
      <c r="C18" s="290">
        <f>SUM(D18:F18)</f>
        <v>0.7</v>
      </c>
      <c r="D18" s="290">
        <v>0.7</v>
      </c>
      <c r="E18" s="290"/>
      <c r="F18" s="290"/>
      <c r="G18" s="282" t="s">
        <v>477</v>
      </c>
      <c r="H18" s="291" t="s">
        <v>473</v>
      </c>
      <c r="I18" s="280"/>
    </row>
    <row r="19" spans="1:9" x14ac:dyDescent="0.25">
      <c r="A19" s="70">
        <f>+A18+A13</f>
        <v>5</v>
      </c>
      <c r="B19" s="71" t="s">
        <v>631</v>
      </c>
      <c r="C19" s="72">
        <f>+C11</f>
        <v>1.26</v>
      </c>
      <c r="D19" s="72">
        <f>+D11</f>
        <v>1.26</v>
      </c>
      <c r="E19" s="72"/>
      <c r="F19" s="72"/>
      <c r="G19" s="73"/>
      <c r="H19" s="74"/>
      <c r="I19" s="69"/>
    </row>
    <row r="21" spans="1:9" x14ac:dyDescent="0.25">
      <c r="F21" s="554" t="s">
        <v>779</v>
      </c>
      <c r="G21" s="554"/>
      <c r="H21" s="554"/>
      <c r="I21" s="554"/>
    </row>
  </sheetData>
  <mergeCells count="17">
    <mergeCell ref="A5:I5"/>
    <mergeCell ref="A6:I6"/>
    <mergeCell ref="A7:I7"/>
    <mergeCell ref="A1:C1"/>
    <mergeCell ref="D1:I1"/>
    <mergeCell ref="A2:C2"/>
    <mergeCell ref="D2:I2"/>
    <mergeCell ref="A3:I3"/>
    <mergeCell ref="A4:I4"/>
    <mergeCell ref="F21:I21"/>
    <mergeCell ref="A8:A9"/>
    <mergeCell ref="B8:B9"/>
    <mergeCell ref="C8:C9"/>
    <mergeCell ref="D8:F8"/>
    <mergeCell ref="G8:G9"/>
    <mergeCell ref="H8:H9"/>
    <mergeCell ref="I8:I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3"/>
  <sheetViews>
    <sheetView showZeros="0" zoomScaleNormal="100" workbookViewId="0">
      <selection activeCell="D51" sqref="D51"/>
    </sheetView>
  </sheetViews>
  <sheetFormatPr defaultColWidth="8.75" defaultRowHeight="15.75" x14ac:dyDescent="0.25"/>
  <cols>
    <col min="1" max="1" width="5.5" style="28" customWidth="1"/>
    <col min="2" max="2" width="25.875" style="27" customWidth="1"/>
    <col min="3" max="3" width="11.125" style="28" customWidth="1"/>
    <col min="4" max="6" width="6.25" style="28" bestFit="1" customWidth="1"/>
    <col min="7" max="7" width="19.375" style="28" customWidth="1"/>
    <col min="8" max="8" width="45.125" style="28" customWidth="1"/>
    <col min="9" max="16384" width="8.75" style="43"/>
  </cols>
  <sheetData>
    <row r="1" spans="1:9" ht="15.75" customHeight="1" x14ac:dyDescent="0.25">
      <c r="A1" s="555" t="str">
        <f>'2.CMD.T'!A1:C1</f>
        <v>ỦY BAN NHÂN DÂN</v>
      </c>
      <c r="B1" s="555"/>
      <c r="C1" s="555"/>
      <c r="D1" s="556" t="s">
        <v>9</v>
      </c>
      <c r="E1" s="556"/>
      <c r="F1" s="556"/>
      <c r="G1" s="556"/>
      <c r="H1" s="556"/>
      <c r="I1" s="556"/>
    </row>
    <row r="2" spans="1:9" ht="15.75" customHeight="1" x14ac:dyDescent="0.25">
      <c r="A2" s="556" t="str">
        <f>+'2.8.KA'!A2:C2</f>
        <v>TỈNH HÀ TĨNH</v>
      </c>
      <c r="B2" s="556"/>
      <c r="C2" s="556"/>
      <c r="D2" s="556" t="s">
        <v>10</v>
      </c>
      <c r="E2" s="556"/>
      <c r="F2" s="556"/>
      <c r="G2" s="556"/>
      <c r="H2" s="556"/>
      <c r="I2" s="556"/>
    </row>
    <row r="3" spans="1:9" x14ac:dyDescent="0.25">
      <c r="A3" s="559"/>
      <c r="B3" s="559"/>
      <c r="C3" s="559"/>
      <c r="D3" s="559"/>
      <c r="E3" s="559"/>
      <c r="F3" s="559"/>
      <c r="G3" s="559"/>
      <c r="H3" s="559"/>
    </row>
    <row r="4" spans="1:9" ht="15.75" customHeight="1" x14ac:dyDescent="0.25">
      <c r="A4" s="557" t="s">
        <v>69</v>
      </c>
      <c r="B4" s="557"/>
      <c r="C4" s="557"/>
      <c r="D4" s="557"/>
      <c r="E4" s="557"/>
      <c r="F4" s="557"/>
      <c r="G4" s="557"/>
      <c r="H4" s="557"/>
      <c r="I4" s="557"/>
    </row>
    <row r="5" spans="1:9" ht="15.75" customHeight="1" x14ac:dyDescent="0.25">
      <c r="A5" s="557" t="s">
        <v>79</v>
      </c>
      <c r="B5" s="557"/>
      <c r="C5" s="557"/>
      <c r="D5" s="557"/>
      <c r="E5" s="557"/>
      <c r="F5" s="557"/>
      <c r="G5" s="557"/>
      <c r="H5" s="557"/>
      <c r="I5" s="557"/>
    </row>
    <row r="6" spans="1:9" x14ac:dyDescent="0.25">
      <c r="A6" s="560" t="str">
        <f>'2.CMD.T'!A5:H5</f>
        <v>(Kèm theo Tờ trình số         /TTr-UBND ngày      tháng     năm 2024 của Ủy ban nhân dân tỉnh)</v>
      </c>
      <c r="B6" s="560"/>
      <c r="C6" s="560"/>
      <c r="D6" s="560"/>
      <c r="E6" s="560"/>
      <c r="F6" s="560"/>
      <c r="G6" s="560"/>
      <c r="H6" s="560"/>
      <c r="I6" s="560"/>
    </row>
    <row r="7" spans="1:9" x14ac:dyDescent="0.25">
      <c r="A7" s="90"/>
      <c r="B7" s="90"/>
      <c r="C7" s="90"/>
      <c r="D7" s="90"/>
      <c r="E7" s="90"/>
      <c r="F7" s="90"/>
      <c r="G7" s="90"/>
      <c r="H7" s="90"/>
    </row>
    <row r="8" spans="1:9" ht="15.75" customHeight="1" x14ac:dyDescent="0.25">
      <c r="A8" s="596" t="s">
        <v>8</v>
      </c>
      <c r="B8" s="597" t="s">
        <v>11</v>
      </c>
      <c r="C8" s="597" t="s">
        <v>407</v>
      </c>
      <c r="D8" s="597" t="s">
        <v>336</v>
      </c>
      <c r="E8" s="597"/>
      <c r="F8" s="597"/>
      <c r="G8" s="597" t="s">
        <v>337</v>
      </c>
      <c r="H8" s="597" t="s">
        <v>166</v>
      </c>
      <c r="I8" s="591" t="s">
        <v>6</v>
      </c>
    </row>
    <row r="9" spans="1:9" x14ac:dyDescent="0.25">
      <c r="A9" s="596"/>
      <c r="B9" s="597"/>
      <c r="C9" s="597"/>
      <c r="D9" s="249" t="s">
        <v>5</v>
      </c>
      <c r="E9" s="249" t="s">
        <v>4</v>
      </c>
      <c r="F9" s="249" t="s">
        <v>12</v>
      </c>
      <c r="G9" s="597"/>
      <c r="H9" s="597"/>
      <c r="I9" s="591"/>
    </row>
    <row r="10" spans="1:9" hidden="1" x14ac:dyDescent="0.25">
      <c r="A10" s="252"/>
      <c r="B10" s="3" t="s">
        <v>438</v>
      </c>
      <c r="C10" s="349" t="e">
        <f>#REF!+#REF!+#REF!+#REF!+#REF!+#REF!+#REF!</f>
        <v>#REF!</v>
      </c>
      <c r="D10" s="349" t="e">
        <f>#REF!+#REF!+#REF!+#REF!+#REF!+#REF!+#REF!</f>
        <v>#REF!</v>
      </c>
      <c r="E10" s="110" t="e">
        <f>#REF!+#REF!+#REF!+#REF!+#REF!+#REF!+#REF!</f>
        <v>#REF!</v>
      </c>
      <c r="F10" s="110" t="e">
        <f>#REF!+#REF!+#REF!+#REF!+#REF!+#REF!+#REF!</f>
        <v>#REF!</v>
      </c>
      <c r="G10" s="271"/>
      <c r="H10" s="263"/>
      <c r="I10" s="319"/>
    </row>
    <row r="11" spans="1:9" x14ac:dyDescent="0.25">
      <c r="A11" s="252" t="s">
        <v>13</v>
      </c>
      <c r="B11" s="253" t="s">
        <v>46</v>
      </c>
      <c r="C11" s="347">
        <f>SUM(C12:C12)</f>
        <v>0.15</v>
      </c>
      <c r="D11" s="347">
        <f>SUM(D12:D12)</f>
        <v>0.15</v>
      </c>
      <c r="E11" s="254"/>
      <c r="F11" s="254"/>
      <c r="G11" s="255"/>
      <c r="H11" s="250"/>
      <c r="I11" s="484"/>
    </row>
    <row r="12" spans="1:9" ht="25.5" x14ac:dyDescent="0.2">
      <c r="A12" s="251">
        <v>1</v>
      </c>
      <c r="B12" s="1" t="s">
        <v>408</v>
      </c>
      <c r="C12" s="348">
        <v>0.15</v>
      </c>
      <c r="D12" s="348">
        <v>0.15</v>
      </c>
      <c r="E12" s="256"/>
      <c r="F12" s="256"/>
      <c r="G12" s="1" t="s">
        <v>409</v>
      </c>
      <c r="H12" s="485" t="s">
        <v>589</v>
      </c>
      <c r="I12" s="109"/>
    </row>
    <row r="13" spans="1:9" x14ac:dyDescent="0.25">
      <c r="A13" s="248" t="s">
        <v>15</v>
      </c>
      <c r="B13" s="250" t="s">
        <v>44</v>
      </c>
      <c r="C13" s="347">
        <f>SUM(C14:C16)</f>
        <v>2.02</v>
      </c>
      <c r="D13" s="347">
        <f>SUM(D14:D16)</f>
        <v>2.02</v>
      </c>
      <c r="E13" s="486"/>
      <c r="F13" s="486"/>
      <c r="G13" s="250"/>
      <c r="H13" s="250"/>
      <c r="I13" s="484"/>
    </row>
    <row r="14" spans="1:9" ht="38.25" x14ac:dyDescent="0.25">
      <c r="A14" s="251">
        <v>1</v>
      </c>
      <c r="B14" s="1" t="s">
        <v>410</v>
      </c>
      <c r="C14" s="348">
        <v>0.4</v>
      </c>
      <c r="D14" s="348">
        <v>0.4</v>
      </c>
      <c r="E14" s="256"/>
      <c r="F14" s="256"/>
      <c r="G14" s="258" t="s">
        <v>411</v>
      </c>
      <c r="H14" s="108" t="s">
        <v>590</v>
      </c>
      <c r="I14" s="484"/>
    </row>
    <row r="15" spans="1:9" ht="51" x14ac:dyDescent="0.25">
      <c r="A15" s="251">
        <f>+A14+1</f>
        <v>2</v>
      </c>
      <c r="B15" s="1" t="s">
        <v>591</v>
      </c>
      <c r="C15" s="348">
        <v>0.12</v>
      </c>
      <c r="D15" s="348">
        <v>0.12</v>
      </c>
      <c r="E15" s="256"/>
      <c r="F15" s="256"/>
      <c r="G15" s="258" t="s">
        <v>412</v>
      </c>
      <c r="H15" s="108" t="s">
        <v>592</v>
      </c>
      <c r="I15" s="484"/>
    </row>
    <row r="16" spans="1:9" ht="38.25" x14ac:dyDescent="0.25">
      <c r="A16" s="251">
        <f>+A15+1</f>
        <v>3</v>
      </c>
      <c r="B16" s="1" t="s">
        <v>413</v>
      </c>
      <c r="C16" s="348">
        <v>1.5</v>
      </c>
      <c r="D16" s="348">
        <v>1.5</v>
      </c>
      <c r="E16" s="256"/>
      <c r="F16" s="256"/>
      <c r="G16" s="258" t="s">
        <v>414</v>
      </c>
      <c r="H16" s="108" t="s">
        <v>593</v>
      </c>
      <c r="I16" s="484"/>
    </row>
    <row r="17" spans="1:9" x14ac:dyDescent="0.25">
      <c r="A17" s="252" t="s">
        <v>16</v>
      </c>
      <c r="B17" s="3" t="s">
        <v>48</v>
      </c>
      <c r="C17" s="347">
        <f>+D17</f>
        <v>4.1399999999999997</v>
      </c>
      <c r="D17" s="347">
        <f>SUM(D18:D18)</f>
        <v>4.1399999999999997</v>
      </c>
      <c r="E17" s="487">
        <f>SUM(E18:E18)</f>
        <v>0</v>
      </c>
      <c r="F17" s="487">
        <f>SUM(F18:F18)</f>
        <v>0</v>
      </c>
      <c r="G17" s="259"/>
      <c r="H17" s="260"/>
      <c r="I17" s="484"/>
    </row>
    <row r="18" spans="1:9" ht="51" x14ac:dyDescent="0.25">
      <c r="A18" s="251">
        <v>1</v>
      </c>
      <c r="B18" s="1" t="s">
        <v>415</v>
      </c>
      <c r="C18" s="348">
        <f>+D18</f>
        <v>4.1399999999999997</v>
      </c>
      <c r="D18" s="348">
        <v>4.1399999999999997</v>
      </c>
      <c r="E18" s="256"/>
      <c r="F18" s="256"/>
      <c r="G18" s="258" t="s">
        <v>41</v>
      </c>
      <c r="H18" s="108" t="s">
        <v>594</v>
      </c>
      <c r="I18" s="488"/>
    </row>
    <row r="19" spans="1:9" x14ac:dyDescent="0.25">
      <c r="A19" s="252" t="s">
        <v>17</v>
      </c>
      <c r="B19" s="261" t="s">
        <v>93</v>
      </c>
      <c r="C19" s="349">
        <f>C20+C21+C22</f>
        <v>0.6100000000000001</v>
      </c>
      <c r="D19" s="349">
        <f>D20+D21+D22</f>
        <v>0.6100000000000001</v>
      </c>
      <c r="E19" s="489">
        <f>E20+E21</f>
        <v>0</v>
      </c>
      <c r="F19" s="489">
        <f>F20+F21</f>
        <v>0</v>
      </c>
      <c r="G19" s="262"/>
      <c r="H19" s="263"/>
      <c r="I19" s="488"/>
    </row>
    <row r="20" spans="1:9" ht="63.75" x14ac:dyDescent="0.2">
      <c r="A20" s="251">
        <v>1</v>
      </c>
      <c r="B20" s="1" t="s">
        <v>416</v>
      </c>
      <c r="C20" s="348">
        <v>0.02</v>
      </c>
      <c r="D20" s="348">
        <v>0.02</v>
      </c>
      <c r="E20" s="490"/>
      <c r="F20" s="490"/>
      <c r="G20" s="111" t="s">
        <v>417</v>
      </c>
      <c r="H20" s="491" t="s">
        <v>595</v>
      </c>
      <c r="I20" s="488"/>
    </row>
    <row r="21" spans="1:9" ht="51" x14ac:dyDescent="0.25">
      <c r="A21" s="251">
        <f>+A20+1</f>
        <v>2</v>
      </c>
      <c r="B21" s="1" t="s">
        <v>418</v>
      </c>
      <c r="C21" s="348">
        <v>0.05</v>
      </c>
      <c r="D21" s="348">
        <v>0.05</v>
      </c>
      <c r="E21" s="490"/>
      <c r="F21" s="490"/>
      <c r="G21" s="111" t="s">
        <v>419</v>
      </c>
      <c r="H21" s="264" t="s">
        <v>596</v>
      </c>
      <c r="I21" s="488"/>
    </row>
    <row r="22" spans="1:9" s="550" customFormat="1" ht="38.25" x14ac:dyDescent="0.25">
      <c r="A22" s="251">
        <v>3</v>
      </c>
      <c r="B22" s="1" t="s">
        <v>792</v>
      </c>
      <c r="C22" s="348">
        <v>0.54</v>
      </c>
      <c r="D22" s="348">
        <v>0.54</v>
      </c>
      <c r="E22" s="256"/>
      <c r="F22" s="256"/>
      <c r="G22" s="108" t="s">
        <v>793</v>
      </c>
      <c r="H22" s="551" t="s">
        <v>794</v>
      </c>
      <c r="I22" s="488"/>
    </row>
    <row r="23" spans="1:9" x14ac:dyDescent="0.25">
      <c r="A23" s="265" t="s">
        <v>18</v>
      </c>
      <c r="B23" s="266" t="s">
        <v>52</v>
      </c>
      <c r="C23" s="347">
        <f>C24</f>
        <v>0.2</v>
      </c>
      <c r="D23" s="347">
        <f>D24</f>
        <v>0.2</v>
      </c>
      <c r="E23" s="492"/>
      <c r="F23" s="492"/>
      <c r="G23" s="260"/>
      <c r="H23" s="260"/>
      <c r="I23" s="488"/>
    </row>
    <row r="24" spans="1:9" ht="51" x14ac:dyDescent="0.25">
      <c r="A24" s="251">
        <v>1</v>
      </c>
      <c r="B24" s="1" t="s">
        <v>597</v>
      </c>
      <c r="C24" s="348">
        <v>0.2</v>
      </c>
      <c r="D24" s="348">
        <v>0.2</v>
      </c>
      <c r="E24" s="256"/>
      <c r="F24" s="256"/>
      <c r="G24" s="1" t="s">
        <v>420</v>
      </c>
      <c r="H24" s="108" t="s">
        <v>598</v>
      </c>
      <c r="I24" s="488"/>
    </row>
    <row r="25" spans="1:9" x14ac:dyDescent="0.25">
      <c r="A25" s="252" t="s">
        <v>96</v>
      </c>
      <c r="B25" s="253" t="s">
        <v>14</v>
      </c>
      <c r="C25" s="347">
        <f>SUM(C26:C42)</f>
        <v>18.339999999999996</v>
      </c>
      <c r="D25" s="347">
        <f>SUM(D26:D42)</f>
        <v>18.339999999999996</v>
      </c>
      <c r="E25" s="254"/>
      <c r="F25" s="254"/>
      <c r="G25" s="255"/>
      <c r="H25" s="250"/>
      <c r="I25" s="488"/>
    </row>
    <row r="26" spans="1:9" ht="51" x14ac:dyDescent="0.2">
      <c r="A26" s="251">
        <v>1</v>
      </c>
      <c r="B26" s="1" t="s">
        <v>599</v>
      </c>
      <c r="C26" s="348">
        <v>0.98</v>
      </c>
      <c r="D26" s="348">
        <v>0.98</v>
      </c>
      <c r="E26" s="256"/>
      <c r="F26" s="256"/>
      <c r="G26" s="108" t="s">
        <v>421</v>
      </c>
      <c r="H26" s="257" t="s">
        <v>422</v>
      </c>
      <c r="I26" s="488"/>
    </row>
    <row r="27" spans="1:9" ht="51" x14ac:dyDescent="0.2">
      <c r="A27" s="251">
        <f t="shared" ref="A27:A42" si="0">A26+1</f>
        <v>2</v>
      </c>
      <c r="B27" s="1" t="s">
        <v>599</v>
      </c>
      <c r="C27" s="348">
        <v>0.95</v>
      </c>
      <c r="D27" s="348">
        <v>0.95</v>
      </c>
      <c r="E27" s="256"/>
      <c r="F27" s="256"/>
      <c r="G27" s="108" t="s">
        <v>423</v>
      </c>
      <c r="H27" s="485" t="s">
        <v>600</v>
      </c>
      <c r="I27" s="488"/>
    </row>
    <row r="28" spans="1:9" ht="51" x14ac:dyDescent="0.2">
      <c r="A28" s="251">
        <f t="shared" si="0"/>
        <v>3</v>
      </c>
      <c r="B28" s="1" t="s">
        <v>599</v>
      </c>
      <c r="C28" s="348">
        <v>0.9</v>
      </c>
      <c r="D28" s="348">
        <v>0.9</v>
      </c>
      <c r="E28" s="256"/>
      <c r="F28" s="256"/>
      <c r="G28" s="108" t="s">
        <v>424</v>
      </c>
      <c r="H28" s="257" t="s">
        <v>425</v>
      </c>
      <c r="I28" s="488"/>
    </row>
    <row r="29" spans="1:9" ht="38.25" x14ac:dyDescent="0.25">
      <c r="A29" s="251">
        <f t="shared" si="0"/>
        <v>4</v>
      </c>
      <c r="B29" s="1" t="s">
        <v>599</v>
      </c>
      <c r="C29" s="348">
        <v>1.02</v>
      </c>
      <c r="D29" s="348">
        <v>1.02</v>
      </c>
      <c r="E29" s="256"/>
      <c r="F29" s="256"/>
      <c r="G29" s="108" t="s">
        <v>426</v>
      </c>
      <c r="H29" s="108" t="s">
        <v>601</v>
      </c>
      <c r="I29" s="488"/>
    </row>
    <row r="30" spans="1:9" ht="38.25" x14ac:dyDescent="0.25">
      <c r="A30" s="251">
        <f t="shared" si="0"/>
        <v>5</v>
      </c>
      <c r="B30" s="1" t="s">
        <v>599</v>
      </c>
      <c r="C30" s="348">
        <v>0.92</v>
      </c>
      <c r="D30" s="348">
        <v>0.92</v>
      </c>
      <c r="E30" s="256"/>
      <c r="F30" s="256"/>
      <c r="G30" s="108" t="s">
        <v>427</v>
      </c>
      <c r="H30" s="108" t="s">
        <v>602</v>
      </c>
      <c r="I30" s="488"/>
    </row>
    <row r="31" spans="1:9" ht="38.25" x14ac:dyDescent="0.25">
      <c r="A31" s="251">
        <f t="shared" si="0"/>
        <v>6</v>
      </c>
      <c r="B31" s="1" t="s">
        <v>599</v>
      </c>
      <c r="C31" s="493">
        <v>0.5</v>
      </c>
      <c r="D31" s="493">
        <v>0.5</v>
      </c>
      <c r="E31" s="256"/>
      <c r="F31" s="256"/>
      <c r="G31" s="109" t="s">
        <v>603</v>
      </c>
      <c r="H31" s="264" t="s">
        <v>602</v>
      </c>
      <c r="I31" s="488"/>
    </row>
    <row r="32" spans="1:9" ht="51" x14ac:dyDescent="0.2">
      <c r="A32" s="251">
        <f t="shared" si="0"/>
        <v>7</v>
      </c>
      <c r="B32" s="1" t="s">
        <v>599</v>
      </c>
      <c r="C32" s="348">
        <v>0.95</v>
      </c>
      <c r="D32" s="348">
        <v>0.95</v>
      </c>
      <c r="E32" s="494"/>
      <c r="F32" s="494"/>
      <c r="G32" s="108" t="s">
        <v>428</v>
      </c>
      <c r="H32" s="485" t="s">
        <v>604</v>
      </c>
      <c r="I32" s="488"/>
    </row>
    <row r="33" spans="1:9" ht="51" x14ac:dyDescent="0.25">
      <c r="A33" s="251">
        <f t="shared" si="0"/>
        <v>8</v>
      </c>
      <c r="B33" s="268" t="s">
        <v>599</v>
      </c>
      <c r="C33" s="348">
        <v>1.5</v>
      </c>
      <c r="D33" s="348">
        <v>1.5</v>
      </c>
      <c r="E33" s="494"/>
      <c r="F33" s="494"/>
      <c r="G33" s="108" t="s">
        <v>429</v>
      </c>
      <c r="H33" s="108" t="s">
        <v>605</v>
      </c>
      <c r="I33" s="488"/>
    </row>
    <row r="34" spans="1:9" ht="38.25" x14ac:dyDescent="0.25">
      <c r="A34" s="251">
        <f t="shared" si="0"/>
        <v>9</v>
      </c>
      <c r="B34" s="267" t="s">
        <v>599</v>
      </c>
      <c r="C34" s="348">
        <v>2.5</v>
      </c>
      <c r="D34" s="348">
        <v>2.5</v>
      </c>
      <c r="E34" s="256"/>
      <c r="F34" s="256"/>
      <c r="G34" s="258" t="s">
        <v>430</v>
      </c>
      <c r="H34" s="108" t="s">
        <v>606</v>
      </c>
      <c r="I34" s="488"/>
    </row>
    <row r="35" spans="1:9" ht="38.25" x14ac:dyDescent="0.25">
      <c r="A35" s="251">
        <f t="shared" si="0"/>
        <v>10</v>
      </c>
      <c r="B35" s="267" t="s">
        <v>599</v>
      </c>
      <c r="C35" s="348">
        <v>2.5</v>
      </c>
      <c r="D35" s="348">
        <v>2.5</v>
      </c>
      <c r="E35" s="256"/>
      <c r="F35" s="256"/>
      <c r="G35" s="258" t="s">
        <v>431</v>
      </c>
      <c r="H35" s="108" t="s">
        <v>607</v>
      </c>
      <c r="I35" s="488"/>
    </row>
    <row r="36" spans="1:9" ht="38.25" x14ac:dyDescent="0.25">
      <c r="A36" s="251">
        <f t="shared" si="0"/>
        <v>11</v>
      </c>
      <c r="B36" s="267" t="s">
        <v>599</v>
      </c>
      <c r="C36" s="494">
        <v>1</v>
      </c>
      <c r="D36" s="494">
        <v>1</v>
      </c>
      <c r="E36" s="256"/>
      <c r="F36" s="256"/>
      <c r="G36" s="495" t="s">
        <v>608</v>
      </c>
      <c r="H36" s="108" t="s">
        <v>609</v>
      </c>
      <c r="I36" s="488"/>
    </row>
    <row r="37" spans="1:9" ht="51" x14ac:dyDescent="0.25">
      <c r="A37" s="251">
        <f t="shared" si="0"/>
        <v>12</v>
      </c>
      <c r="B37" s="268" t="s">
        <v>599</v>
      </c>
      <c r="C37" s="348">
        <v>1</v>
      </c>
      <c r="D37" s="348">
        <v>1</v>
      </c>
      <c r="E37" s="256"/>
      <c r="F37" s="256"/>
      <c r="G37" s="1" t="s">
        <v>610</v>
      </c>
      <c r="H37" s="108" t="s">
        <v>611</v>
      </c>
      <c r="I37" s="488"/>
    </row>
    <row r="38" spans="1:9" ht="38.25" x14ac:dyDescent="0.25">
      <c r="A38" s="251">
        <f t="shared" si="0"/>
        <v>13</v>
      </c>
      <c r="B38" s="269" t="s">
        <v>599</v>
      </c>
      <c r="C38" s="348">
        <v>0.9</v>
      </c>
      <c r="D38" s="348">
        <v>0.9</v>
      </c>
      <c r="E38" s="256"/>
      <c r="F38" s="256"/>
      <c r="G38" s="495" t="s">
        <v>432</v>
      </c>
      <c r="H38" s="108" t="s">
        <v>612</v>
      </c>
      <c r="I38" s="488"/>
    </row>
    <row r="39" spans="1:9" ht="51" x14ac:dyDescent="0.25">
      <c r="A39" s="251">
        <f t="shared" si="0"/>
        <v>14</v>
      </c>
      <c r="B39" s="1" t="s">
        <v>599</v>
      </c>
      <c r="C39" s="348">
        <v>0.4</v>
      </c>
      <c r="D39" s="348">
        <v>0.4</v>
      </c>
      <c r="E39" s="256"/>
      <c r="F39" s="256"/>
      <c r="G39" s="108" t="s">
        <v>433</v>
      </c>
      <c r="H39" s="108" t="s">
        <v>613</v>
      </c>
      <c r="I39" s="488"/>
    </row>
    <row r="40" spans="1:9" ht="51" x14ac:dyDescent="0.25">
      <c r="A40" s="251">
        <f t="shared" si="0"/>
        <v>15</v>
      </c>
      <c r="B40" s="1" t="s">
        <v>599</v>
      </c>
      <c r="C40" s="348">
        <v>0.4</v>
      </c>
      <c r="D40" s="348">
        <v>0.4</v>
      </c>
      <c r="E40" s="256"/>
      <c r="F40" s="256"/>
      <c r="G40" s="108" t="s">
        <v>434</v>
      </c>
      <c r="H40" s="108" t="s">
        <v>613</v>
      </c>
      <c r="I40" s="488"/>
    </row>
    <row r="41" spans="1:9" ht="51" x14ac:dyDescent="0.25">
      <c r="A41" s="251">
        <f t="shared" si="0"/>
        <v>16</v>
      </c>
      <c r="B41" s="1" t="s">
        <v>599</v>
      </c>
      <c r="C41" s="494">
        <v>0.95</v>
      </c>
      <c r="D41" s="494">
        <v>0.95</v>
      </c>
      <c r="E41" s="256"/>
      <c r="F41" s="256"/>
      <c r="G41" s="108" t="s">
        <v>614</v>
      </c>
      <c r="H41" s="496" t="s">
        <v>615</v>
      </c>
      <c r="I41" s="488"/>
    </row>
    <row r="42" spans="1:9" ht="38.25" x14ac:dyDescent="0.25">
      <c r="A42" s="251">
        <f t="shared" si="0"/>
        <v>17</v>
      </c>
      <c r="B42" s="1" t="s">
        <v>599</v>
      </c>
      <c r="C42" s="494">
        <v>0.97</v>
      </c>
      <c r="D42" s="494">
        <v>0.97</v>
      </c>
      <c r="E42" s="256"/>
      <c r="F42" s="256"/>
      <c r="G42" s="108" t="s">
        <v>616</v>
      </c>
      <c r="H42" s="496" t="s">
        <v>617</v>
      </c>
      <c r="I42" s="488"/>
    </row>
    <row r="43" spans="1:9" x14ac:dyDescent="0.25">
      <c r="A43" s="252" t="s">
        <v>252</v>
      </c>
      <c r="B43" s="3" t="s">
        <v>325</v>
      </c>
      <c r="C43" s="347">
        <f>SUM(C44:C46)</f>
        <v>3.5</v>
      </c>
      <c r="D43" s="347">
        <f>SUM(D44:D46)</f>
        <v>3.5</v>
      </c>
      <c r="E43" s="497"/>
      <c r="F43" s="497"/>
      <c r="G43" s="260"/>
      <c r="H43" s="260"/>
      <c r="I43" s="488"/>
    </row>
    <row r="44" spans="1:9" ht="51" x14ac:dyDescent="0.25">
      <c r="A44" s="251">
        <v>1</v>
      </c>
      <c r="B44" s="1" t="s">
        <v>599</v>
      </c>
      <c r="C44" s="348">
        <v>0.5</v>
      </c>
      <c r="D44" s="348">
        <v>0.5</v>
      </c>
      <c r="E44" s="490"/>
      <c r="F44" s="490"/>
      <c r="G44" s="270" t="s">
        <v>435</v>
      </c>
      <c r="H44" s="258" t="s">
        <v>618</v>
      </c>
      <c r="I44" s="488"/>
    </row>
    <row r="45" spans="1:9" ht="51" x14ac:dyDescent="0.25">
      <c r="A45" s="251">
        <f>A44+1</f>
        <v>2</v>
      </c>
      <c r="B45" s="1" t="s">
        <v>599</v>
      </c>
      <c r="C45" s="348">
        <v>1</v>
      </c>
      <c r="D45" s="348">
        <v>1</v>
      </c>
      <c r="E45" s="490"/>
      <c r="F45" s="490"/>
      <c r="G45" s="270" t="s">
        <v>436</v>
      </c>
      <c r="H45" s="258" t="s">
        <v>619</v>
      </c>
      <c r="I45" s="488"/>
    </row>
    <row r="46" spans="1:9" ht="51" x14ac:dyDescent="0.25">
      <c r="A46" s="251">
        <f>A45+1</f>
        <v>3</v>
      </c>
      <c r="B46" s="1" t="s">
        <v>599</v>
      </c>
      <c r="C46" s="348">
        <v>2</v>
      </c>
      <c r="D46" s="348">
        <v>2</v>
      </c>
      <c r="E46" s="490"/>
      <c r="F46" s="490"/>
      <c r="G46" s="270" t="s">
        <v>437</v>
      </c>
      <c r="H46" s="258" t="s">
        <v>620</v>
      </c>
      <c r="I46" s="488"/>
    </row>
    <row r="47" spans="1:9" s="549" customFormat="1" x14ac:dyDescent="0.25">
      <c r="A47" s="252" t="s">
        <v>324</v>
      </c>
      <c r="B47" s="3" t="s">
        <v>784</v>
      </c>
      <c r="C47" s="347">
        <f>+SUM(C48:C50)</f>
        <v>0.43000000000000005</v>
      </c>
      <c r="D47" s="347">
        <f>+SUM(D48:D50)</f>
        <v>0.43000000000000005</v>
      </c>
      <c r="E47" s="347">
        <f>+SUM(E48:E50)</f>
        <v>0</v>
      </c>
      <c r="F47" s="347">
        <f>+SUM(F48:F50)</f>
        <v>0</v>
      </c>
      <c r="G47" s="259"/>
      <c r="H47" s="260"/>
      <c r="I47" s="548"/>
    </row>
    <row r="48" spans="1:9" s="550" customFormat="1" ht="25.5" x14ac:dyDescent="0.25">
      <c r="A48" s="251">
        <v>1</v>
      </c>
      <c r="B48" s="1" t="s">
        <v>785</v>
      </c>
      <c r="C48" s="348">
        <v>0.08</v>
      </c>
      <c r="D48" s="348">
        <v>0.08</v>
      </c>
      <c r="E48" s="256"/>
      <c r="F48" s="256"/>
      <c r="G48" s="258" t="s">
        <v>786</v>
      </c>
      <c r="H48" s="108" t="s">
        <v>787</v>
      </c>
      <c r="I48" s="484"/>
    </row>
    <row r="49" spans="1:9" s="550" customFormat="1" ht="25.5" x14ac:dyDescent="0.25">
      <c r="A49" s="251">
        <f>+A48+1</f>
        <v>2</v>
      </c>
      <c r="B49" s="1" t="s">
        <v>788</v>
      </c>
      <c r="C49" s="348">
        <v>0.32</v>
      </c>
      <c r="D49" s="348">
        <v>0.32</v>
      </c>
      <c r="E49" s="256"/>
      <c r="F49" s="256"/>
      <c r="G49" s="258" t="s">
        <v>789</v>
      </c>
      <c r="H49" s="108" t="s">
        <v>787</v>
      </c>
      <c r="I49" s="484"/>
    </row>
    <row r="50" spans="1:9" s="550" customFormat="1" ht="25.5" x14ac:dyDescent="0.25">
      <c r="A50" s="251">
        <f>+A49+1</f>
        <v>3</v>
      </c>
      <c r="B50" s="1" t="s">
        <v>790</v>
      </c>
      <c r="C50" s="348">
        <v>0.03</v>
      </c>
      <c r="D50" s="348">
        <v>0.03</v>
      </c>
      <c r="E50" s="256"/>
      <c r="F50" s="256"/>
      <c r="G50" s="258" t="s">
        <v>789</v>
      </c>
      <c r="H50" s="108" t="s">
        <v>787</v>
      </c>
      <c r="I50" s="484"/>
    </row>
    <row r="51" spans="1:9" x14ac:dyDescent="0.25">
      <c r="A51" s="67">
        <f>+A50+A46+A42+A24+A22+A18+A16+A12</f>
        <v>32</v>
      </c>
      <c r="B51" s="68" t="s">
        <v>791</v>
      </c>
      <c r="C51" s="350">
        <f>C43+C25+C23+C19+C17+C13+C11+C47</f>
        <v>29.389999999999993</v>
      </c>
      <c r="D51" s="350">
        <f>D43+D25+D23+D19+D17+D13+D11+D47</f>
        <v>29.389999999999993</v>
      </c>
      <c r="E51" s="64"/>
      <c r="F51" s="64"/>
      <c r="G51" s="65"/>
      <c r="H51" s="66"/>
      <c r="I51" s="319"/>
    </row>
    <row r="52" spans="1:9" ht="9" customHeight="1" x14ac:dyDescent="0.25"/>
    <row r="53" spans="1:9" x14ac:dyDescent="0.25">
      <c r="F53" s="554" t="s">
        <v>779</v>
      </c>
      <c r="G53" s="554"/>
      <c r="H53" s="554"/>
      <c r="I53" s="554"/>
    </row>
  </sheetData>
  <mergeCells count="16">
    <mergeCell ref="A8:A9"/>
    <mergeCell ref="B8:B9"/>
    <mergeCell ref="C8:C9"/>
    <mergeCell ref="D8:F8"/>
    <mergeCell ref="G8:G9"/>
    <mergeCell ref="H8:H9"/>
    <mergeCell ref="F53:I53"/>
    <mergeCell ref="I8:I9"/>
    <mergeCell ref="A4:I4"/>
    <mergeCell ref="A5:I5"/>
    <mergeCell ref="A6:I6"/>
    <mergeCell ref="D1:I1"/>
    <mergeCell ref="D2:I2"/>
    <mergeCell ref="A1:C1"/>
    <mergeCell ref="A2:C2"/>
    <mergeCell ref="A3:H3"/>
  </mergeCells>
  <conditionalFormatting sqref="D17:F17 C14:C21 C23:C24">
    <cfRule type="cellIs" dxfId="11" priority="9" stopIfTrue="1" operator="equal">
      <formula>0</formula>
    </cfRule>
  </conditionalFormatting>
  <conditionalFormatting sqref="D17:F17 C14:C21 C23:C24">
    <cfRule type="cellIs" dxfId="10" priority="8" stopIfTrue="1" operator="equal">
      <formula>0</formula>
    </cfRule>
  </conditionalFormatting>
  <conditionalFormatting sqref="D17:F17">
    <cfRule type="cellIs" dxfId="9" priority="7" stopIfTrue="1" operator="equal">
      <formula>0</formula>
    </cfRule>
  </conditionalFormatting>
  <conditionalFormatting sqref="E19:F19">
    <cfRule type="cellIs" dxfId="8" priority="10" stopIfTrue="1" operator="equal">
      <formula>0</formula>
    </cfRule>
    <cfRule type="cellIs" dxfId="7" priority="11" stopIfTrue="1" operator="equal">
      <formula>0</formula>
    </cfRule>
    <cfRule type="cellIs" dxfId="6" priority="12" stopIfTrue="1" operator="equal">
      <formula>0</formula>
    </cfRule>
  </conditionalFormatting>
  <conditionalFormatting sqref="C47:C50 D47:F47">
    <cfRule type="cellIs" dxfId="5" priority="6" stopIfTrue="1" operator="equal">
      <formula>0</formula>
    </cfRule>
  </conditionalFormatting>
  <conditionalFormatting sqref="C47:C50 D47:F47">
    <cfRule type="cellIs" dxfId="4" priority="5" stopIfTrue="1" operator="equal">
      <formula>0</formula>
    </cfRule>
  </conditionalFormatting>
  <conditionalFormatting sqref="C22">
    <cfRule type="cellIs" dxfId="3" priority="4" stopIfTrue="1" operator="equal">
      <formula>0</formula>
    </cfRule>
  </conditionalFormatting>
  <conditionalFormatting sqref="C22">
    <cfRule type="cellIs" dxfId="2" priority="3" stopIfTrue="1" operator="equal">
      <formula>0</formula>
    </cfRule>
  </conditionalFormatting>
  <conditionalFormatting sqref="D19">
    <cfRule type="cellIs" dxfId="1" priority="2" stopIfTrue="1" operator="equal">
      <formula>0</formula>
    </cfRule>
  </conditionalFormatting>
  <conditionalFormatting sqref="D19">
    <cfRule type="cellIs" dxfId="0" priority="1" stopIfTrue="1" operator="equal">
      <formula>0</formula>
    </cfRule>
  </conditionalFormatting>
  <printOptions horizontalCentered="1"/>
  <pageMargins left="0.32" right="0.26" top="0.66" bottom="0.45" header="0.3" footer="0.17"/>
  <pageSetup paperSize="9" orientation="landscape" r:id="rId1"/>
  <headerFooter>
    <oddFooter>&amp;LPhụ lục &amp;A&amp;R&amp;P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21"/>
  <sheetViews>
    <sheetView showZeros="0" topLeftCell="A13" zoomScaleNormal="100" workbookViewId="0">
      <selection activeCell="F21" sqref="F21:I21"/>
    </sheetView>
  </sheetViews>
  <sheetFormatPr defaultRowHeight="15.75" x14ac:dyDescent="0.25"/>
  <cols>
    <col min="1" max="1" width="5.5" style="28" customWidth="1"/>
    <col min="2" max="2" width="30" style="27" customWidth="1"/>
    <col min="3" max="3" width="12.125" style="28" customWidth="1"/>
    <col min="4" max="5" width="6.25" style="28" bestFit="1" customWidth="1"/>
    <col min="6" max="6" width="5.125" style="28" customWidth="1"/>
    <col min="7" max="7" width="16" style="28" bestFit="1" customWidth="1"/>
    <col min="8" max="8" width="42.25" style="28" customWidth="1"/>
    <col min="9" max="9" width="6.5" style="28" customWidth="1"/>
  </cols>
  <sheetData>
    <row r="1" spans="1:76" s="33" customFormat="1" x14ac:dyDescent="0.25">
      <c r="A1" s="555" t="str">
        <f>'2.CMD.T'!A1:C1</f>
        <v>ỦY BAN NHÂN DÂN</v>
      </c>
      <c r="B1" s="555"/>
      <c r="C1" s="555"/>
      <c r="D1" s="556" t="s">
        <v>9</v>
      </c>
      <c r="E1" s="556"/>
      <c r="F1" s="556"/>
      <c r="G1" s="556"/>
      <c r="H1" s="556"/>
      <c r="I1" s="556"/>
    </row>
    <row r="2" spans="1:76" s="33" customFormat="1" ht="15.75" customHeight="1" x14ac:dyDescent="0.25">
      <c r="A2" s="556" t="str">
        <f>+'2.9.C Lộc'!A2:C2</f>
        <v>TỈNH HÀ TĨNH</v>
      </c>
      <c r="B2" s="556"/>
      <c r="C2" s="556"/>
      <c r="D2" s="556" t="s">
        <v>10</v>
      </c>
      <c r="E2" s="556"/>
      <c r="F2" s="556"/>
      <c r="G2" s="556"/>
      <c r="H2" s="556"/>
      <c r="I2" s="556"/>
    </row>
    <row r="3" spans="1:76" s="33" customFormat="1" x14ac:dyDescent="0.25">
      <c r="A3" s="559"/>
      <c r="B3" s="559"/>
      <c r="C3" s="559"/>
      <c r="D3" s="559"/>
      <c r="E3" s="559"/>
      <c r="F3" s="559"/>
      <c r="G3" s="559"/>
      <c r="H3" s="559"/>
      <c r="I3" s="559"/>
    </row>
    <row r="4" spans="1:76" s="33" customFormat="1" x14ac:dyDescent="0.25">
      <c r="A4" s="557" t="s">
        <v>485</v>
      </c>
      <c r="B4" s="557"/>
      <c r="C4" s="557"/>
      <c r="D4" s="557"/>
      <c r="E4" s="557"/>
      <c r="F4" s="557"/>
      <c r="G4" s="557"/>
      <c r="H4" s="557"/>
      <c r="I4" s="557"/>
    </row>
    <row r="5" spans="1:76" s="33" customFormat="1" x14ac:dyDescent="0.25">
      <c r="A5" s="557" t="s">
        <v>80</v>
      </c>
      <c r="B5" s="557"/>
      <c r="C5" s="557"/>
      <c r="D5" s="557"/>
      <c r="E5" s="557"/>
      <c r="F5" s="557"/>
      <c r="G5" s="557"/>
      <c r="H5" s="557"/>
      <c r="I5" s="557"/>
    </row>
    <row r="6" spans="1:76" s="33" customFormat="1" x14ac:dyDescent="0.25">
      <c r="A6" s="560" t="str">
        <f>'2.CMD.T'!A5:H5</f>
        <v>(Kèm theo Tờ trình số         /TTr-UBND ngày      tháng     năm 2024 của Ủy ban nhân dân tỉnh)</v>
      </c>
      <c r="B6" s="560"/>
      <c r="C6" s="560"/>
      <c r="D6" s="560"/>
      <c r="E6" s="560"/>
      <c r="F6" s="560"/>
      <c r="G6" s="560"/>
      <c r="H6" s="560"/>
      <c r="I6" s="560"/>
    </row>
    <row r="7" spans="1:76" x14ac:dyDescent="0.25">
      <c r="A7" s="561"/>
      <c r="B7" s="561"/>
      <c r="C7" s="561"/>
      <c r="D7" s="561"/>
      <c r="E7" s="561"/>
      <c r="F7" s="561"/>
      <c r="G7" s="561"/>
      <c r="H7" s="561"/>
      <c r="I7" s="561"/>
    </row>
    <row r="8" spans="1:76" ht="24.75" customHeight="1" x14ac:dyDescent="0.25">
      <c r="A8" s="599" t="s">
        <v>8</v>
      </c>
      <c r="B8" s="600" t="s">
        <v>11</v>
      </c>
      <c r="C8" s="601" t="s">
        <v>25</v>
      </c>
      <c r="D8" s="598" t="s">
        <v>7</v>
      </c>
      <c r="E8" s="598"/>
      <c r="F8" s="598"/>
      <c r="G8" s="600" t="s">
        <v>35</v>
      </c>
      <c r="H8" s="598" t="s">
        <v>533</v>
      </c>
      <c r="I8" s="598" t="s">
        <v>21</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row>
    <row r="9" spans="1:76" ht="19.5" customHeight="1" x14ac:dyDescent="0.25">
      <c r="A9" s="599"/>
      <c r="B9" s="600"/>
      <c r="C9" s="601"/>
      <c r="D9" s="297" t="s">
        <v>5</v>
      </c>
      <c r="E9" s="297" t="s">
        <v>4</v>
      </c>
      <c r="F9" s="297" t="s">
        <v>12</v>
      </c>
      <c r="G9" s="600"/>
      <c r="H9" s="598"/>
      <c r="I9" s="598"/>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row>
    <row r="10" spans="1:76" ht="17.25" customHeight="1" x14ac:dyDescent="0.25">
      <c r="A10" s="298">
        <v>-1</v>
      </c>
      <c r="B10" s="298">
        <v>-2</v>
      </c>
      <c r="C10" s="298" t="s">
        <v>36</v>
      </c>
      <c r="D10" s="298">
        <v>-4</v>
      </c>
      <c r="E10" s="298">
        <v>-5</v>
      </c>
      <c r="F10" s="298">
        <v>-6</v>
      </c>
      <c r="G10" s="298">
        <v>-7</v>
      </c>
      <c r="H10" s="298">
        <v>-8</v>
      </c>
      <c r="I10" s="298">
        <v>-9</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row>
    <row r="11" spans="1:76" s="304" customFormat="1" ht="18.75" customHeight="1" x14ac:dyDescent="0.2">
      <c r="A11" s="87" t="s">
        <v>13</v>
      </c>
      <c r="B11" s="299" t="s">
        <v>478</v>
      </c>
      <c r="C11" s="409">
        <f>C12</f>
        <v>0.5</v>
      </c>
      <c r="D11" s="409">
        <f>D12</f>
        <v>0.5</v>
      </c>
      <c r="E11" s="409">
        <f>E12</f>
        <v>0</v>
      </c>
      <c r="F11" s="409">
        <f>F12</f>
        <v>0</v>
      </c>
      <c r="G11" s="300"/>
      <c r="H11" s="301"/>
      <c r="I11" s="302"/>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row>
    <row r="12" spans="1:76" s="304" customFormat="1" ht="38.25" x14ac:dyDescent="0.2">
      <c r="A12" s="305">
        <v>1</v>
      </c>
      <c r="B12" s="306" t="s">
        <v>479</v>
      </c>
      <c r="C12" s="410">
        <v>0.5</v>
      </c>
      <c r="D12" s="410">
        <v>0.5</v>
      </c>
      <c r="E12" s="411"/>
      <c r="F12" s="411"/>
      <c r="G12" s="125" t="s">
        <v>480</v>
      </c>
      <c r="H12" s="279" t="s">
        <v>481</v>
      </c>
      <c r="I12" s="302"/>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row>
    <row r="13" spans="1:76" s="304" customFormat="1" ht="24" customHeight="1" x14ac:dyDescent="0.2">
      <c r="A13" s="247" t="s">
        <v>15</v>
      </c>
      <c r="B13" s="307" t="s">
        <v>44</v>
      </c>
      <c r="C13" s="308">
        <f>C14</f>
        <v>1.56</v>
      </c>
      <c r="D13" s="308">
        <f>D14</f>
        <v>0.21</v>
      </c>
      <c r="E13" s="308">
        <f>E14</f>
        <v>1.35</v>
      </c>
      <c r="F13" s="308">
        <f>F14</f>
        <v>0</v>
      </c>
      <c r="G13" s="406"/>
      <c r="H13" s="309"/>
      <c r="I13" s="302"/>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row>
    <row r="14" spans="1:76" s="304" customFormat="1" ht="38.25" x14ac:dyDescent="0.2">
      <c r="A14" s="125">
        <v>1</v>
      </c>
      <c r="B14" s="306" t="s">
        <v>551</v>
      </c>
      <c r="C14" s="412">
        <f>D14+E14</f>
        <v>1.56</v>
      </c>
      <c r="D14" s="410">
        <v>0.21</v>
      </c>
      <c r="E14" s="410">
        <v>1.35</v>
      </c>
      <c r="F14" s="411"/>
      <c r="G14" s="125" t="s">
        <v>482</v>
      </c>
      <c r="H14" s="279" t="s">
        <v>483</v>
      </c>
      <c r="I14" s="302"/>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row>
    <row r="15" spans="1:76" s="304" customFormat="1" ht="27" customHeight="1" x14ac:dyDescent="0.2">
      <c r="A15" s="247" t="s">
        <v>484</v>
      </c>
      <c r="B15" s="307" t="s">
        <v>14</v>
      </c>
      <c r="C15" s="308">
        <f>C16</f>
        <v>1</v>
      </c>
      <c r="D15" s="308">
        <f>D16</f>
        <v>1</v>
      </c>
      <c r="E15" s="308">
        <f>E16</f>
        <v>0</v>
      </c>
      <c r="F15" s="308">
        <f>F16</f>
        <v>0</v>
      </c>
      <c r="G15" s="125"/>
      <c r="H15" s="279"/>
      <c r="I15" s="302"/>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row>
    <row r="16" spans="1:76" s="304" customFormat="1" ht="25.5" x14ac:dyDescent="0.2">
      <c r="A16" s="125">
        <v>1</v>
      </c>
      <c r="B16" s="306" t="s">
        <v>552</v>
      </c>
      <c r="C16" s="410">
        <v>1</v>
      </c>
      <c r="D16" s="410">
        <v>1</v>
      </c>
      <c r="E16" s="410"/>
      <c r="F16" s="410"/>
      <c r="G16" s="125" t="s">
        <v>480</v>
      </c>
      <c r="H16" s="279" t="s">
        <v>553</v>
      </c>
      <c r="I16" s="302"/>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row>
    <row r="17" spans="1:76" s="408" customFormat="1" ht="21" customHeight="1" x14ac:dyDescent="0.2">
      <c r="A17" s="247" t="s">
        <v>17</v>
      </c>
      <c r="B17" s="307" t="s">
        <v>19</v>
      </c>
      <c r="C17" s="413">
        <f>+C18</f>
        <v>0.09</v>
      </c>
      <c r="D17" s="413">
        <f>+D18</f>
        <v>0.09</v>
      </c>
      <c r="E17" s="413">
        <f>+E18</f>
        <v>0</v>
      </c>
      <c r="F17" s="413">
        <f>+F18</f>
        <v>0</v>
      </c>
      <c r="G17" s="247"/>
      <c r="H17" s="309"/>
      <c r="I17" s="407"/>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row>
    <row r="18" spans="1:76" s="304" customFormat="1" ht="42.75" customHeight="1" x14ac:dyDescent="0.2">
      <c r="A18" s="125">
        <v>1</v>
      </c>
      <c r="B18" s="109" t="s">
        <v>554</v>
      </c>
      <c r="C18" s="410">
        <v>0.09</v>
      </c>
      <c r="D18" s="410">
        <v>0.09</v>
      </c>
      <c r="E18" s="410"/>
      <c r="F18" s="410"/>
      <c r="G18" s="125" t="s">
        <v>555</v>
      </c>
      <c r="H18" s="279" t="s">
        <v>556</v>
      </c>
      <c r="I18" s="302"/>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row>
    <row r="19" spans="1:76" ht="24" customHeight="1" x14ac:dyDescent="0.25">
      <c r="A19" s="70">
        <f>+A18+A16+A14+A12</f>
        <v>4</v>
      </c>
      <c r="B19" s="71" t="s">
        <v>557</v>
      </c>
      <c r="C19" s="72">
        <f>+C17+C15+C13+C11</f>
        <v>3.1500000000000004</v>
      </c>
      <c r="D19" s="72">
        <f>+D17+D15+D13+D11</f>
        <v>1.8</v>
      </c>
      <c r="E19" s="72">
        <f>+E17+E15+E13+E11</f>
        <v>1.35</v>
      </c>
      <c r="F19" s="72"/>
      <c r="G19" s="73"/>
      <c r="H19" s="74"/>
      <c r="I19" s="69"/>
    </row>
    <row r="21" spans="1:76" ht="18" customHeight="1" x14ac:dyDescent="0.25">
      <c r="F21" s="554" t="s">
        <v>779</v>
      </c>
      <c r="G21" s="554"/>
      <c r="H21" s="554"/>
      <c r="I21" s="554"/>
    </row>
  </sheetData>
  <mergeCells count="17">
    <mergeCell ref="F21:I21"/>
    <mergeCell ref="A4:I4"/>
    <mergeCell ref="A5:I5"/>
    <mergeCell ref="A6:I6"/>
    <mergeCell ref="A7:I7"/>
    <mergeCell ref="A1:C1"/>
    <mergeCell ref="D1:I1"/>
    <mergeCell ref="A2:C2"/>
    <mergeCell ref="D2:I2"/>
    <mergeCell ref="A3:I3"/>
    <mergeCell ref="I8:I9"/>
    <mergeCell ref="A8:A9"/>
    <mergeCell ref="B8:B9"/>
    <mergeCell ref="C8:C9"/>
    <mergeCell ref="D8:F8"/>
    <mergeCell ref="G8:G9"/>
    <mergeCell ref="H8:H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
  <sheetViews>
    <sheetView showZeros="0" topLeftCell="A19" zoomScaleNormal="100" workbookViewId="0">
      <selection activeCell="F25" sqref="F25:I25"/>
    </sheetView>
  </sheetViews>
  <sheetFormatPr defaultRowHeight="15.75" x14ac:dyDescent="0.25"/>
  <cols>
    <col min="1" max="1" width="5.5" style="28" customWidth="1"/>
    <col min="2" max="2" width="30" style="27" customWidth="1"/>
    <col min="3" max="3" width="11.375" style="28" customWidth="1"/>
    <col min="4" max="4" width="6.125" style="28" customWidth="1"/>
    <col min="5" max="5" width="5.25" style="28" customWidth="1"/>
    <col min="6" max="6" width="5" style="28" customWidth="1"/>
    <col min="7" max="7" width="16.125" style="28" customWidth="1"/>
    <col min="8" max="8" width="46.875" style="28" customWidth="1"/>
    <col min="9" max="9" width="6.375" style="28" customWidth="1"/>
  </cols>
  <sheetData>
    <row r="1" spans="1:10" s="33" customFormat="1" x14ac:dyDescent="0.25">
      <c r="A1" s="555" t="str">
        <f>'2.CMD.T'!A1:C1</f>
        <v>ỦY BAN NHÂN DÂN</v>
      </c>
      <c r="B1" s="555"/>
      <c r="C1" s="555"/>
      <c r="D1" s="556" t="s">
        <v>9</v>
      </c>
      <c r="E1" s="556"/>
      <c r="F1" s="556"/>
      <c r="G1" s="556"/>
      <c r="H1" s="556"/>
      <c r="I1" s="556"/>
    </row>
    <row r="2" spans="1:10" s="33" customFormat="1" ht="15.75" customHeight="1" x14ac:dyDescent="0.25">
      <c r="A2" s="556" t="str">
        <f>+'2.10.NX'!A2:C2</f>
        <v>TỈNH HÀ TĨNH</v>
      </c>
      <c r="B2" s="556"/>
      <c r="C2" s="556"/>
      <c r="D2" s="556" t="s">
        <v>10</v>
      </c>
      <c r="E2" s="556"/>
      <c r="F2" s="556"/>
      <c r="G2" s="556"/>
      <c r="H2" s="556"/>
      <c r="I2" s="556"/>
    </row>
    <row r="3" spans="1:10" s="33" customFormat="1" x14ac:dyDescent="0.25">
      <c r="A3" s="559"/>
      <c r="B3" s="559"/>
      <c r="C3" s="559"/>
      <c r="D3" s="559"/>
      <c r="E3" s="559"/>
      <c r="F3" s="559"/>
      <c r="G3" s="559"/>
      <c r="H3" s="559"/>
      <c r="I3" s="559"/>
    </row>
    <row r="4" spans="1:10" s="33" customFormat="1" x14ac:dyDescent="0.25">
      <c r="A4" s="557" t="s">
        <v>70</v>
      </c>
      <c r="B4" s="557"/>
      <c r="C4" s="557"/>
      <c r="D4" s="557"/>
      <c r="E4" s="557"/>
      <c r="F4" s="557"/>
      <c r="G4" s="557"/>
      <c r="H4" s="557"/>
      <c r="I4" s="557"/>
    </row>
    <row r="5" spans="1:10" s="33" customFormat="1" x14ac:dyDescent="0.25">
      <c r="A5" s="557" t="s">
        <v>81</v>
      </c>
      <c r="B5" s="557"/>
      <c r="C5" s="557"/>
      <c r="D5" s="557"/>
      <c r="E5" s="557"/>
      <c r="F5" s="557"/>
      <c r="G5" s="557"/>
      <c r="H5" s="557"/>
      <c r="I5" s="557"/>
    </row>
    <row r="6" spans="1:10" s="33" customFormat="1" x14ac:dyDescent="0.25">
      <c r="A6" s="560" t="str">
        <f>'2.CMD.T'!A5:H5</f>
        <v>(Kèm theo Tờ trình số         /TTr-UBND ngày      tháng     năm 2024 của Ủy ban nhân dân tỉnh)</v>
      </c>
      <c r="B6" s="560"/>
      <c r="C6" s="560"/>
      <c r="D6" s="560"/>
      <c r="E6" s="560"/>
      <c r="F6" s="560"/>
      <c r="G6" s="560"/>
      <c r="H6" s="560"/>
      <c r="I6" s="560"/>
    </row>
    <row r="7" spans="1:10" x14ac:dyDescent="0.25">
      <c r="A7" s="561"/>
      <c r="B7" s="561"/>
      <c r="C7" s="561"/>
      <c r="D7" s="561"/>
      <c r="E7" s="561"/>
      <c r="F7" s="561"/>
      <c r="G7" s="561"/>
      <c r="H7" s="561"/>
      <c r="I7" s="561"/>
    </row>
    <row r="8" spans="1:10" s="310" customFormat="1" ht="33.75" customHeight="1" x14ac:dyDescent="0.25">
      <c r="A8" s="602" t="s">
        <v>8</v>
      </c>
      <c r="B8" s="603" t="s">
        <v>11</v>
      </c>
      <c r="C8" s="603" t="s">
        <v>486</v>
      </c>
      <c r="D8" s="603" t="s">
        <v>336</v>
      </c>
      <c r="E8" s="603"/>
      <c r="F8" s="603"/>
      <c r="G8" s="603" t="s">
        <v>487</v>
      </c>
      <c r="H8" s="603" t="s">
        <v>166</v>
      </c>
      <c r="I8" s="603" t="s">
        <v>6</v>
      </c>
    </row>
    <row r="9" spans="1:10" s="310" customFormat="1" ht="27" customHeight="1" x14ac:dyDescent="0.25">
      <c r="A9" s="602"/>
      <c r="B9" s="603"/>
      <c r="C9" s="603"/>
      <c r="D9" s="311" t="s">
        <v>5</v>
      </c>
      <c r="E9" s="311" t="s">
        <v>4</v>
      </c>
      <c r="F9" s="311" t="s">
        <v>12</v>
      </c>
      <c r="G9" s="603"/>
      <c r="H9" s="603"/>
      <c r="I9" s="603"/>
    </row>
    <row r="10" spans="1:10" s="313" customFormat="1" ht="25.5" x14ac:dyDescent="0.25">
      <c r="A10" s="312">
        <v>-1</v>
      </c>
      <c r="B10" s="312">
        <v>-2</v>
      </c>
      <c r="C10" s="312" t="s">
        <v>338</v>
      </c>
      <c r="D10" s="312">
        <v>-4</v>
      </c>
      <c r="E10" s="312">
        <v>-5</v>
      </c>
      <c r="F10" s="312">
        <v>-6</v>
      </c>
      <c r="G10" s="312">
        <v>-8</v>
      </c>
      <c r="H10" s="312">
        <v>-15</v>
      </c>
      <c r="I10" s="312">
        <v>-16</v>
      </c>
    </row>
    <row r="11" spans="1:10" s="432" customFormat="1" ht="20.25" customHeight="1" x14ac:dyDescent="0.25">
      <c r="A11" s="437" t="s">
        <v>13</v>
      </c>
      <c r="B11" s="438" t="s">
        <v>44</v>
      </c>
      <c r="C11" s="439">
        <f>C12+C14</f>
        <v>4.8999999999999995</v>
      </c>
      <c r="D11" s="439">
        <f>D12+D14</f>
        <v>4.8999999999999995</v>
      </c>
      <c r="E11" s="440">
        <f>E12+E14</f>
        <v>0</v>
      </c>
      <c r="F11" s="440">
        <f>F12+F14</f>
        <v>0</v>
      </c>
      <c r="G11" s="441"/>
      <c r="H11" s="442"/>
      <c r="I11" s="443"/>
      <c r="J11" s="316"/>
    </row>
    <row r="12" spans="1:10" s="433" customFormat="1" ht="49.5" customHeight="1" x14ac:dyDescent="0.25">
      <c r="A12" s="444">
        <v>1</v>
      </c>
      <c r="B12" s="445" t="s">
        <v>489</v>
      </c>
      <c r="C12" s="446">
        <f>D12</f>
        <v>0.68</v>
      </c>
      <c r="D12" s="446">
        <v>0.68</v>
      </c>
      <c r="E12" s="447"/>
      <c r="F12" s="447"/>
      <c r="G12" s="441" t="s">
        <v>488</v>
      </c>
      <c r="H12" s="448" t="s">
        <v>490</v>
      </c>
      <c r="I12" s="449"/>
      <c r="J12" s="317"/>
    </row>
    <row r="13" spans="1:10" s="433" customFormat="1" ht="75" x14ac:dyDescent="0.25">
      <c r="A13" s="444">
        <v>2</v>
      </c>
      <c r="B13" s="445" t="s">
        <v>565</v>
      </c>
      <c r="C13" s="446">
        <f>D13</f>
        <v>0.3</v>
      </c>
      <c r="D13" s="446">
        <v>0.3</v>
      </c>
      <c r="E13" s="447"/>
      <c r="F13" s="447"/>
      <c r="G13" s="441" t="s">
        <v>488</v>
      </c>
      <c r="H13" s="448" t="s">
        <v>568</v>
      </c>
      <c r="I13" s="449"/>
      <c r="J13" s="317" t="s">
        <v>566</v>
      </c>
    </row>
    <row r="14" spans="1:10" s="433" customFormat="1" ht="45" x14ac:dyDescent="0.25">
      <c r="A14" s="444">
        <v>3</v>
      </c>
      <c r="B14" s="445" t="s">
        <v>573</v>
      </c>
      <c r="C14" s="446">
        <f>D14</f>
        <v>4.22</v>
      </c>
      <c r="D14" s="446">
        <v>4.22</v>
      </c>
      <c r="E14" s="447"/>
      <c r="F14" s="447"/>
      <c r="G14" s="441" t="s">
        <v>574</v>
      </c>
      <c r="H14" s="448" t="s">
        <v>523</v>
      </c>
      <c r="I14" s="449"/>
      <c r="J14" s="317" t="s">
        <v>566</v>
      </c>
    </row>
    <row r="15" spans="1:10" s="434" customFormat="1" ht="31.5" customHeight="1" x14ac:dyDescent="0.25">
      <c r="A15" s="437" t="s">
        <v>15</v>
      </c>
      <c r="B15" s="438" t="s">
        <v>19</v>
      </c>
      <c r="C15" s="439">
        <f>SUM(C16:C20)</f>
        <v>0.36500000000000005</v>
      </c>
      <c r="D15" s="439">
        <f>SUM(D16:D20)</f>
        <v>0.37000000000000005</v>
      </c>
      <c r="E15" s="440">
        <f>SUM(E16:E20)</f>
        <v>0</v>
      </c>
      <c r="F15" s="440">
        <f>SUM(F16:F20)</f>
        <v>0</v>
      </c>
      <c r="G15" s="441">
        <f>SUM(G16:G20)</f>
        <v>0</v>
      </c>
      <c r="H15" s="442">
        <f>SUM(H17:H20)</f>
        <v>0</v>
      </c>
      <c r="I15" s="450"/>
      <c r="J15" s="318"/>
    </row>
    <row r="16" spans="1:10" s="434" customFormat="1" ht="60" x14ac:dyDescent="0.25">
      <c r="A16" s="444">
        <v>1</v>
      </c>
      <c r="B16" s="451" t="s">
        <v>491</v>
      </c>
      <c r="C16" s="446">
        <f>+D16</f>
        <v>0.09</v>
      </c>
      <c r="D16" s="452">
        <v>0.09</v>
      </c>
      <c r="E16" s="440"/>
      <c r="F16" s="440"/>
      <c r="G16" s="441" t="s">
        <v>569</v>
      </c>
      <c r="H16" s="453" t="s">
        <v>492</v>
      </c>
      <c r="I16" s="450"/>
      <c r="J16" s="318"/>
    </row>
    <row r="17" spans="1:10" s="433" customFormat="1" ht="75" x14ac:dyDescent="0.25">
      <c r="A17" s="444">
        <v>2</v>
      </c>
      <c r="B17" s="451" t="s">
        <v>493</v>
      </c>
      <c r="C17" s="446">
        <f>+D17</f>
        <v>0.09</v>
      </c>
      <c r="D17" s="446">
        <v>0.09</v>
      </c>
      <c r="E17" s="447"/>
      <c r="F17" s="447"/>
      <c r="G17" s="441" t="s">
        <v>570</v>
      </c>
      <c r="H17" s="454" t="s">
        <v>492</v>
      </c>
      <c r="I17" s="449"/>
      <c r="J17" s="317"/>
    </row>
    <row r="18" spans="1:10" s="433" customFormat="1" ht="75" x14ac:dyDescent="0.25">
      <c r="A18" s="444">
        <v>3</v>
      </c>
      <c r="B18" s="451" t="s">
        <v>494</v>
      </c>
      <c r="C18" s="446">
        <f>+D18</f>
        <v>0.09</v>
      </c>
      <c r="D18" s="446">
        <v>0.09</v>
      </c>
      <c r="E18" s="447"/>
      <c r="F18" s="447"/>
      <c r="G18" s="441" t="s">
        <v>571</v>
      </c>
      <c r="H18" s="454" t="s">
        <v>492</v>
      </c>
      <c r="I18" s="449"/>
      <c r="J18" s="317"/>
    </row>
    <row r="19" spans="1:10" s="433" customFormat="1" ht="60" x14ac:dyDescent="0.25">
      <c r="A19" s="444">
        <v>4</v>
      </c>
      <c r="B19" s="451" t="s">
        <v>495</v>
      </c>
      <c r="C19" s="446">
        <f>+D19</f>
        <v>0.08</v>
      </c>
      <c r="D19" s="446">
        <v>0.08</v>
      </c>
      <c r="E19" s="447"/>
      <c r="F19" s="447"/>
      <c r="G19" s="441" t="s">
        <v>572</v>
      </c>
      <c r="H19" s="454" t="s">
        <v>496</v>
      </c>
      <c r="I19" s="449"/>
      <c r="J19" s="317"/>
    </row>
    <row r="20" spans="1:10" s="433" customFormat="1" ht="45" x14ac:dyDescent="0.25">
      <c r="A20" s="444">
        <v>5</v>
      </c>
      <c r="B20" s="74" t="s">
        <v>497</v>
      </c>
      <c r="C20" s="446">
        <v>1.4999999999999999E-2</v>
      </c>
      <c r="D20" s="446">
        <v>0.02</v>
      </c>
      <c r="E20" s="447"/>
      <c r="F20" s="447"/>
      <c r="G20" s="441" t="s">
        <v>498</v>
      </c>
      <c r="H20" s="454" t="s">
        <v>499</v>
      </c>
      <c r="I20" s="449"/>
      <c r="J20" s="317"/>
    </row>
    <row r="21" spans="1:10" s="435" customFormat="1" ht="22.5" customHeight="1" x14ac:dyDescent="0.2">
      <c r="A21" s="437" t="s">
        <v>16</v>
      </c>
      <c r="B21" s="455" t="s">
        <v>62</v>
      </c>
      <c r="C21" s="72">
        <f>SUM(C22:C22)</f>
        <v>0.45</v>
      </c>
      <c r="D21" s="72">
        <f>SUM(D22:D22)</f>
        <v>0.45</v>
      </c>
      <c r="E21" s="456">
        <f>SUM(E22:E22)</f>
        <v>0</v>
      </c>
      <c r="F21" s="456">
        <f>SUM(F22:F22)</f>
        <v>0</v>
      </c>
      <c r="G21" s="441"/>
      <c r="H21" s="457">
        <f>SUM(H22:H22)</f>
        <v>0</v>
      </c>
      <c r="I21" s="458"/>
      <c r="J21" s="314"/>
    </row>
    <row r="22" spans="1:10" s="436" customFormat="1" ht="90" x14ac:dyDescent="0.25">
      <c r="A22" s="444">
        <v>1</v>
      </c>
      <c r="B22" s="459" t="s">
        <v>567</v>
      </c>
      <c r="C22" s="460">
        <v>0.45</v>
      </c>
      <c r="D22" s="460">
        <v>0.45</v>
      </c>
      <c r="E22" s="447"/>
      <c r="F22" s="447"/>
      <c r="G22" s="441" t="s">
        <v>500</v>
      </c>
      <c r="H22" s="444" t="s">
        <v>501</v>
      </c>
      <c r="I22" s="461"/>
      <c r="J22" s="315"/>
    </row>
    <row r="23" spans="1:10" x14ac:dyDescent="0.25">
      <c r="A23" s="70">
        <f>+A22+A20+A14</f>
        <v>9</v>
      </c>
      <c r="B23" s="71" t="s">
        <v>575</v>
      </c>
      <c r="C23" s="72">
        <f>+C21+C15+C11</f>
        <v>5.7149999999999999</v>
      </c>
      <c r="D23" s="72">
        <f>+D21+D15+D11</f>
        <v>5.72</v>
      </c>
      <c r="E23" s="72"/>
      <c r="F23" s="72"/>
      <c r="G23" s="73"/>
      <c r="H23" s="74"/>
      <c r="I23" s="69"/>
    </row>
    <row r="25" spans="1:10" x14ac:dyDescent="0.25">
      <c r="F25" s="554" t="s">
        <v>779</v>
      </c>
      <c r="G25" s="554"/>
      <c r="H25" s="554"/>
      <c r="I25" s="554"/>
    </row>
  </sheetData>
  <mergeCells count="17">
    <mergeCell ref="I8:I9"/>
    <mergeCell ref="A1:C1"/>
    <mergeCell ref="D1:I1"/>
    <mergeCell ref="A2:C2"/>
    <mergeCell ref="D2:I2"/>
    <mergeCell ref="A3:I3"/>
    <mergeCell ref="A4:I4"/>
    <mergeCell ref="F25:I25"/>
    <mergeCell ref="A5:I5"/>
    <mergeCell ref="A6:I6"/>
    <mergeCell ref="A7:I7"/>
    <mergeCell ref="A8:A9"/>
    <mergeCell ref="B8:B9"/>
    <mergeCell ref="D8:F8"/>
    <mergeCell ref="G8:G9"/>
    <mergeCell ref="H8:H9"/>
    <mergeCell ref="C8:C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showZeros="0" topLeftCell="A19" zoomScaleNormal="100" workbookViewId="0">
      <selection activeCell="F23" sqref="F23:I23"/>
    </sheetView>
  </sheetViews>
  <sheetFormatPr defaultRowHeight="15.75" x14ac:dyDescent="0.25"/>
  <cols>
    <col min="1" max="1" width="5.5" style="28" customWidth="1"/>
    <col min="2" max="2" width="25.25" style="27" customWidth="1"/>
    <col min="3" max="3" width="11" style="28" customWidth="1"/>
    <col min="4" max="4" width="6.625" style="28" customWidth="1"/>
    <col min="5" max="5" width="5.75" style="28" customWidth="1"/>
    <col min="6" max="6" width="6.75" style="28" customWidth="1"/>
    <col min="7" max="7" width="13.375" style="28" customWidth="1"/>
    <col min="8" max="8" width="35.375" style="28" customWidth="1"/>
    <col min="9" max="9" width="21.75" style="28" customWidth="1"/>
  </cols>
  <sheetData>
    <row r="1" spans="1:9" s="33" customFormat="1" x14ac:dyDescent="0.25">
      <c r="A1" s="555" t="str">
        <f>'2.CMD.T'!A1:C1</f>
        <v>ỦY BAN NHÂN DÂN</v>
      </c>
      <c r="B1" s="555"/>
      <c r="C1" s="555"/>
      <c r="D1" s="556" t="s">
        <v>9</v>
      </c>
      <c r="E1" s="556"/>
      <c r="F1" s="556"/>
      <c r="G1" s="556"/>
      <c r="H1" s="556"/>
      <c r="I1" s="556"/>
    </row>
    <row r="2" spans="1:9" s="33" customFormat="1" ht="15.75" customHeight="1" x14ac:dyDescent="0.25">
      <c r="A2" s="556" t="str">
        <f>+'2.11.HK'!A2:C2</f>
        <v>TỈNH HÀ TĨNH</v>
      </c>
      <c r="B2" s="556"/>
      <c r="C2" s="556"/>
      <c r="D2" s="556" t="s">
        <v>10</v>
      </c>
      <c r="E2" s="556"/>
      <c r="F2" s="556"/>
      <c r="G2" s="556"/>
      <c r="H2" s="556"/>
      <c r="I2" s="556"/>
    </row>
    <row r="3" spans="1:9" s="33" customFormat="1" x14ac:dyDescent="0.25">
      <c r="A3" s="559"/>
      <c r="B3" s="559"/>
      <c r="C3" s="559"/>
      <c r="D3" s="559"/>
      <c r="E3" s="559"/>
      <c r="F3" s="559"/>
      <c r="G3" s="559"/>
      <c r="H3" s="559"/>
      <c r="I3" s="559"/>
    </row>
    <row r="4" spans="1:9" s="33" customFormat="1" x14ac:dyDescent="0.25">
      <c r="A4" s="557" t="s">
        <v>520</v>
      </c>
      <c r="B4" s="557"/>
      <c r="C4" s="557"/>
      <c r="D4" s="557"/>
      <c r="E4" s="557"/>
      <c r="F4" s="557"/>
      <c r="G4" s="557"/>
      <c r="H4" s="557"/>
      <c r="I4" s="557"/>
    </row>
    <row r="5" spans="1:9" s="33" customFormat="1" x14ac:dyDescent="0.25">
      <c r="A5" s="557" t="s">
        <v>83</v>
      </c>
      <c r="B5" s="557"/>
      <c r="C5" s="557"/>
      <c r="D5" s="557"/>
      <c r="E5" s="557"/>
      <c r="F5" s="557"/>
      <c r="G5" s="557"/>
      <c r="H5" s="557"/>
      <c r="I5" s="557"/>
    </row>
    <row r="6" spans="1:9" s="33" customFormat="1" x14ac:dyDescent="0.25">
      <c r="A6" s="560" t="str">
        <f>'2.CMD.T'!A5:H5</f>
        <v>(Kèm theo Tờ trình số         /TTr-UBND ngày      tháng     năm 2024 của Ủy ban nhân dân tỉnh)</v>
      </c>
      <c r="B6" s="560"/>
      <c r="C6" s="560"/>
      <c r="D6" s="560"/>
      <c r="E6" s="560"/>
      <c r="F6" s="560"/>
      <c r="G6" s="560"/>
      <c r="H6" s="560"/>
      <c r="I6" s="560"/>
    </row>
    <row r="7" spans="1:9" x14ac:dyDescent="0.25">
      <c r="A7" s="561"/>
      <c r="B7" s="561"/>
      <c r="C7" s="561"/>
      <c r="D7" s="561"/>
      <c r="E7" s="561"/>
      <c r="F7" s="561"/>
      <c r="G7" s="561"/>
      <c r="H7" s="561"/>
      <c r="I7" s="561"/>
    </row>
    <row r="8" spans="1:9" s="99" customFormat="1" ht="44.25" customHeight="1" x14ac:dyDescent="0.25">
      <c r="A8" s="606" t="s">
        <v>8</v>
      </c>
      <c r="B8" s="607" t="s">
        <v>11</v>
      </c>
      <c r="C8" s="608" t="s">
        <v>25</v>
      </c>
      <c r="D8" s="604" t="s">
        <v>7</v>
      </c>
      <c r="E8" s="604"/>
      <c r="F8" s="604"/>
      <c r="G8" s="607" t="s">
        <v>35</v>
      </c>
      <c r="H8" s="604" t="s">
        <v>22</v>
      </c>
      <c r="I8" s="604" t="s">
        <v>6</v>
      </c>
    </row>
    <row r="9" spans="1:9" s="99" customFormat="1" ht="33.75" customHeight="1" x14ac:dyDescent="0.25">
      <c r="A9" s="606"/>
      <c r="B9" s="607"/>
      <c r="C9" s="608"/>
      <c r="D9" s="352" t="s">
        <v>5</v>
      </c>
      <c r="E9" s="352" t="s">
        <v>4</v>
      </c>
      <c r="F9" s="352" t="s">
        <v>12</v>
      </c>
      <c r="G9" s="607"/>
      <c r="H9" s="604"/>
      <c r="I9" s="604"/>
    </row>
    <row r="10" spans="1:9" s="100" customFormat="1" ht="35.25" customHeight="1" x14ac:dyDescent="0.2">
      <c r="A10" s="353">
        <v>-1</v>
      </c>
      <c r="B10" s="353">
        <v>-2</v>
      </c>
      <c r="C10" s="354" t="s">
        <v>36</v>
      </c>
      <c r="D10" s="353">
        <v>-4</v>
      </c>
      <c r="E10" s="353">
        <v>-5</v>
      </c>
      <c r="F10" s="353">
        <v>-6</v>
      </c>
      <c r="G10" s="353">
        <v>-7</v>
      </c>
      <c r="H10" s="353">
        <v>-8</v>
      </c>
      <c r="I10" s="353">
        <v>-9</v>
      </c>
    </row>
    <row r="11" spans="1:9" s="104" customFormat="1" ht="27" customHeight="1" x14ac:dyDescent="0.25">
      <c r="A11" s="355" t="s">
        <v>13</v>
      </c>
      <c r="B11" s="356" t="s">
        <v>44</v>
      </c>
      <c r="C11" s="357">
        <f>SUM(C12:C14)</f>
        <v>8.19</v>
      </c>
      <c r="D11" s="358">
        <f>SUM(D12:D14)</f>
        <v>8.19</v>
      </c>
      <c r="E11" s="359">
        <f>SUM(E12:E14)</f>
        <v>0</v>
      </c>
      <c r="F11" s="359">
        <f>SUM(F12:F14)</f>
        <v>0</v>
      </c>
      <c r="G11" s="360"/>
      <c r="H11" s="361"/>
      <c r="I11" s="362"/>
    </row>
    <row r="12" spans="1:9" s="104" customFormat="1" ht="60" x14ac:dyDescent="0.25">
      <c r="A12" s="363">
        <v>1</v>
      </c>
      <c r="B12" s="364" t="s">
        <v>84</v>
      </c>
      <c r="C12" s="365">
        <v>1</v>
      </c>
      <c r="D12" s="366">
        <v>1</v>
      </c>
      <c r="E12" s="367"/>
      <c r="F12" s="367"/>
      <c r="G12" s="368" t="s">
        <v>85</v>
      </c>
      <c r="H12" s="361" t="s">
        <v>522</v>
      </c>
      <c r="I12" s="362"/>
    </row>
    <row r="13" spans="1:9" s="104" customFormat="1" ht="60" x14ac:dyDescent="0.25">
      <c r="A13" s="363">
        <v>2</v>
      </c>
      <c r="B13" s="369" t="s">
        <v>86</v>
      </c>
      <c r="C13" s="365">
        <v>3.69</v>
      </c>
      <c r="D13" s="366">
        <v>3.69</v>
      </c>
      <c r="E13" s="367"/>
      <c r="F13" s="367"/>
      <c r="G13" s="368" t="s">
        <v>87</v>
      </c>
      <c r="H13" s="361" t="s">
        <v>523</v>
      </c>
      <c r="I13" s="361" t="s">
        <v>524</v>
      </c>
    </row>
    <row r="14" spans="1:9" s="104" customFormat="1" ht="45" x14ac:dyDescent="0.25">
      <c r="A14" s="363">
        <v>3</v>
      </c>
      <c r="B14" s="369" t="s">
        <v>88</v>
      </c>
      <c r="C14" s="365">
        <v>3.5</v>
      </c>
      <c r="D14" s="366">
        <v>3.5</v>
      </c>
      <c r="E14" s="367"/>
      <c r="F14" s="367"/>
      <c r="G14" s="368" t="s">
        <v>89</v>
      </c>
      <c r="H14" s="361" t="s">
        <v>525</v>
      </c>
      <c r="I14" s="362"/>
    </row>
    <row r="15" spans="1:9" s="105" customFormat="1" ht="21" customHeight="1" x14ac:dyDescent="0.25">
      <c r="A15" s="370" t="s">
        <v>15</v>
      </c>
      <c r="B15" s="371" t="s">
        <v>90</v>
      </c>
      <c r="C15" s="357">
        <f>C16</f>
        <v>0.93</v>
      </c>
      <c r="D15" s="358">
        <f>D16</f>
        <v>0.93</v>
      </c>
      <c r="E15" s="359">
        <f>E16</f>
        <v>0</v>
      </c>
      <c r="F15" s="359">
        <f>F16</f>
        <v>0</v>
      </c>
      <c r="G15" s="372"/>
      <c r="H15" s="373"/>
      <c r="I15" s="374"/>
    </row>
    <row r="16" spans="1:9" s="104" customFormat="1" ht="90" x14ac:dyDescent="0.25">
      <c r="A16" s="363">
        <v>1</v>
      </c>
      <c r="B16" s="360" t="s">
        <v>91</v>
      </c>
      <c r="C16" s="365">
        <v>0.93</v>
      </c>
      <c r="D16" s="366">
        <v>0.93</v>
      </c>
      <c r="E16" s="367"/>
      <c r="F16" s="367"/>
      <c r="G16" s="368" t="s">
        <v>92</v>
      </c>
      <c r="H16" s="361" t="s">
        <v>521</v>
      </c>
      <c r="I16" s="362"/>
    </row>
    <row r="17" spans="1:12" s="106" customFormat="1" ht="20.25" customHeight="1" x14ac:dyDescent="0.25">
      <c r="A17" s="355" t="s">
        <v>16</v>
      </c>
      <c r="B17" s="375" t="s">
        <v>52</v>
      </c>
      <c r="C17" s="357">
        <f>C18</f>
        <v>0.2</v>
      </c>
      <c r="D17" s="358">
        <f>D18</f>
        <v>0.2</v>
      </c>
      <c r="E17" s="359">
        <f>E18</f>
        <v>0</v>
      </c>
      <c r="F17" s="359">
        <f>F18</f>
        <v>0</v>
      </c>
      <c r="G17" s="368"/>
      <c r="H17" s="361"/>
      <c r="I17" s="376"/>
    </row>
    <row r="18" spans="1:12" s="106" customFormat="1" ht="60" x14ac:dyDescent="0.25">
      <c r="A18" s="368">
        <v>1</v>
      </c>
      <c r="B18" s="360" t="s">
        <v>94</v>
      </c>
      <c r="C18" s="365">
        <v>0.2</v>
      </c>
      <c r="D18" s="366">
        <v>0.2</v>
      </c>
      <c r="E18" s="365"/>
      <c r="F18" s="377"/>
      <c r="G18" s="368" t="s">
        <v>95</v>
      </c>
      <c r="H18" s="361" t="s">
        <v>522</v>
      </c>
      <c r="I18" s="361" t="s">
        <v>524</v>
      </c>
      <c r="J18" s="605"/>
      <c r="K18" s="605"/>
      <c r="L18" s="605"/>
    </row>
    <row r="19" spans="1:12" s="106" customFormat="1" ht="20.25" customHeight="1" x14ac:dyDescent="0.25">
      <c r="A19" s="378" t="s">
        <v>17</v>
      </c>
      <c r="B19" s="375" t="s">
        <v>20</v>
      </c>
      <c r="C19" s="357">
        <f>C20</f>
        <v>0.22</v>
      </c>
      <c r="D19" s="357">
        <f>D20</f>
        <v>0.22</v>
      </c>
      <c r="E19" s="357">
        <f>E20</f>
        <v>0</v>
      </c>
      <c r="F19" s="357">
        <f>F20</f>
        <v>0</v>
      </c>
      <c r="G19" s="378"/>
      <c r="H19" s="361"/>
      <c r="I19" s="376"/>
    </row>
    <row r="20" spans="1:12" s="106" customFormat="1" ht="60" x14ac:dyDescent="0.25">
      <c r="A20" s="368">
        <v>1</v>
      </c>
      <c r="B20" s="360" t="s">
        <v>97</v>
      </c>
      <c r="C20" s="365">
        <v>0.22</v>
      </c>
      <c r="D20" s="365">
        <v>0.22</v>
      </c>
      <c r="E20" s="365"/>
      <c r="F20" s="377"/>
      <c r="G20" s="368" t="s">
        <v>98</v>
      </c>
      <c r="H20" s="361" t="s">
        <v>526</v>
      </c>
      <c r="I20" s="361" t="s">
        <v>524</v>
      </c>
    </row>
    <row r="21" spans="1:12" x14ac:dyDescent="0.25">
      <c r="A21" s="379">
        <f>+A20+A18+A16+A14</f>
        <v>6</v>
      </c>
      <c r="B21" s="378" t="s">
        <v>63</v>
      </c>
      <c r="C21" s="357">
        <f>+C19+C17+C15+C11</f>
        <v>9.5399999999999991</v>
      </c>
      <c r="D21" s="357">
        <f>+D19+D17+D15+D11</f>
        <v>9.5399999999999991</v>
      </c>
      <c r="E21" s="357"/>
      <c r="F21" s="357"/>
      <c r="G21" s="380"/>
      <c r="H21" s="364"/>
      <c r="I21" s="381"/>
    </row>
    <row r="23" spans="1:12" x14ac:dyDescent="0.25">
      <c r="F23" s="554" t="s">
        <v>779</v>
      </c>
      <c r="G23" s="554"/>
      <c r="H23" s="554"/>
      <c r="I23" s="554"/>
    </row>
  </sheetData>
  <mergeCells count="18">
    <mergeCell ref="J18:L18"/>
    <mergeCell ref="A5:I5"/>
    <mergeCell ref="A6:I6"/>
    <mergeCell ref="A7:I7"/>
    <mergeCell ref="F23:I23"/>
    <mergeCell ref="A8:A9"/>
    <mergeCell ref="B8:B9"/>
    <mergeCell ref="C8:C9"/>
    <mergeCell ref="D8:F8"/>
    <mergeCell ref="G8:G9"/>
    <mergeCell ref="H8:H9"/>
    <mergeCell ref="I8:I9"/>
    <mergeCell ref="A1:C1"/>
    <mergeCell ref="D1:I1"/>
    <mergeCell ref="A2:C2"/>
    <mergeCell ref="D2:I2"/>
    <mergeCell ref="A3:I3"/>
    <mergeCell ref="A4:I4"/>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8"/>
  <sheetViews>
    <sheetView showZeros="0" topLeftCell="A73" zoomScale="85" zoomScaleNormal="85" workbookViewId="0">
      <selection activeCell="H86" sqref="H86"/>
    </sheetView>
  </sheetViews>
  <sheetFormatPr defaultRowHeight="15.75" x14ac:dyDescent="0.25"/>
  <cols>
    <col min="1" max="1" width="4.5" style="28" customWidth="1"/>
    <col min="2" max="2" width="25.25" style="27" customWidth="1"/>
    <col min="3" max="3" width="11" style="28" customWidth="1"/>
    <col min="4" max="4" width="6.625" style="28" customWidth="1"/>
    <col min="5" max="5" width="5.75" style="28" customWidth="1"/>
    <col min="6" max="6" width="6.75" style="28" customWidth="1"/>
    <col min="7" max="7" width="17.125" style="28" customWidth="1"/>
    <col min="8" max="8" width="47.5" style="28" customWidth="1"/>
    <col min="9" max="9" width="4.375" style="28" customWidth="1"/>
  </cols>
  <sheetData>
    <row r="1" spans="1:9" s="33" customFormat="1" x14ac:dyDescent="0.25">
      <c r="A1" s="555" t="str">
        <f>'2.CMD.T'!A1:C1</f>
        <v>ỦY BAN NHÂN DÂN</v>
      </c>
      <c r="B1" s="555"/>
      <c r="C1" s="555"/>
      <c r="D1" s="556" t="s">
        <v>9</v>
      </c>
      <c r="E1" s="556"/>
      <c r="F1" s="556"/>
      <c r="G1" s="556"/>
      <c r="H1" s="556"/>
      <c r="I1" s="556"/>
    </row>
    <row r="2" spans="1:9" s="33" customFormat="1" ht="15.75" customHeight="1" x14ac:dyDescent="0.25">
      <c r="A2" s="556" t="str">
        <f>+'2.12. VQ'!A2:C2</f>
        <v>TỈNH HÀ TĨNH</v>
      </c>
      <c r="B2" s="556"/>
      <c r="C2" s="556"/>
      <c r="D2" s="556" t="s">
        <v>10</v>
      </c>
      <c r="E2" s="556"/>
      <c r="F2" s="556"/>
      <c r="G2" s="556"/>
      <c r="H2" s="556"/>
      <c r="I2" s="556"/>
    </row>
    <row r="3" spans="1:9" s="33" customFormat="1" x14ac:dyDescent="0.25">
      <c r="A3" s="559"/>
      <c r="B3" s="559"/>
      <c r="C3" s="559"/>
      <c r="D3" s="559"/>
      <c r="E3" s="559"/>
      <c r="F3" s="559"/>
      <c r="G3" s="559"/>
      <c r="H3" s="559"/>
      <c r="I3" s="559"/>
    </row>
    <row r="4" spans="1:9" s="33" customFormat="1" x14ac:dyDescent="0.25">
      <c r="A4" s="557" t="s">
        <v>633</v>
      </c>
      <c r="B4" s="557"/>
      <c r="C4" s="557"/>
      <c r="D4" s="557"/>
      <c r="E4" s="557"/>
      <c r="F4" s="557"/>
      <c r="G4" s="557"/>
      <c r="H4" s="557"/>
      <c r="I4" s="557"/>
    </row>
    <row r="5" spans="1:9" s="33" customFormat="1" x14ac:dyDescent="0.25">
      <c r="A5" s="557" t="s">
        <v>632</v>
      </c>
      <c r="B5" s="557"/>
      <c r="C5" s="557"/>
      <c r="D5" s="557"/>
      <c r="E5" s="557"/>
      <c r="F5" s="557"/>
      <c r="G5" s="557"/>
      <c r="H5" s="557"/>
      <c r="I5" s="557"/>
    </row>
    <row r="6" spans="1:9" s="33" customFormat="1" x14ac:dyDescent="0.25">
      <c r="A6" s="560" t="str">
        <f>'2.CMD.T'!A5:H5</f>
        <v>(Kèm theo Tờ trình số         /TTr-UBND ngày      tháng     năm 2024 của Ủy ban nhân dân tỉnh)</v>
      </c>
      <c r="B6" s="560"/>
      <c r="C6" s="560"/>
      <c r="D6" s="560"/>
      <c r="E6" s="560"/>
      <c r="F6" s="560"/>
      <c r="G6" s="560"/>
      <c r="H6" s="560"/>
      <c r="I6" s="560"/>
    </row>
    <row r="7" spans="1:9" x14ac:dyDescent="0.25">
      <c r="A7" s="561"/>
      <c r="B7" s="561"/>
      <c r="C7" s="561"/>
      <c r="D7" s="561"/>
      <c r="E7" s="561"/>
      <c r="F7" s="561"/>
      <c r="G7" s="561"/>
      <c r="H7" s="561"/>
      <c r="I7" s="561"/>
    </row>
    <row r="8" spans="1:9" s="500" customFormat="1" ht="44.25" customHeight="1" x14ac:dyDescent="0.25">
      <c r="A8" s="606" t="s">
        <v>8</v>
      </c>
      <c r="B8" s="607" t="s">
        <v>11</v>
      </c>
      <c r="C8" s="608" t="s">
        <v>25</v>
      </c>
      <c r="D8" s="604" t="s">
        <v>7</v>
      </c>
      <c r="E8" s="604"/>
      <c r="F8" s="604"/>
      <c r="G8" s="607" t="s">
        <v>35</v>
      </c>
      <c r="H8" s="604" t="s">
        <v>533</v>
      </c>
      <c r="I8" s="607" t="s">
        <v>6</v>
      </c>
    </row>
    <row r="9" spans="1:9" s="500" customFormat="1" ht="33.75" customHeight="1" x14ac:dyDescent="0.25">
      <c r="A9" s="606"/>
      <c r="B9" s="607"/>
      <c r="C9" s="608"/>
      <c r="D9" s="352" t="s">
        <v>5</v>
      </c>
      <c r="E9" s="352" t="s">
        <v>4</v>
      </c>
      <c r="F9" s="352" t="s">
        <v>12</v>
      </c>
      <c r="G9" s="607"/>
      <c r="H9" s="604"/>
      <c r="I9" s="607"/>
    </row>
    <row r="10" spans="1:9" s="500" customFormat="1" ht="35.25" customHeight="1" x14ac:dyDescent="0.25">
      <c r="A10" s="353">
        <v>-1</v>
      </c>
      <c r="B10" s="353">
        <v>-2</v>
      </c>
      <c r="C10" s="354" t="s">
        <v>36</v>
      </c>
      <c r="D10" s="353">
        <v>-4</v>
      </c>
      <c r="E10" s="353">
        <v>-5</v>
      </c>
      <c r="F10" s="353">
        <v>-6</v>
      </c>
      <c r="G10" s="353">
        <v>-7</v>
      </c>
      <c r="H10" s="353">
        <v>-8</v>
      </c>
      <c r="I10" s="353">
        <v>-9</v>
      </c>
    </row>
    <row r="11" spans="1:9" s="500" customFormat="1" ht="15" x14ac:dyDescent="0.25">
      <c r="A11" s="501" t="s">
        <v>13</v>
      </c>
      <c r="B11" s="502" t="s">
        <v>640</v>
      </c>
      <c r="C11" s="503">
        <f>SUM(C12:C13)</f>
        <v>8.1</v>
      </c>
      <c r="D11" s="503">
        <f>SUM(D12:D13)</f>
        <v>8.1</v>
      </c>
      <c r="E11" s="503">
        <f>SUM(E12:E13)</f>
        <v>0</v>
      </c>
      <c r="F11" s="503">
        <f>SUM(F12:F13)</f>
        <v>0</v>
      </c>
      <c r="G11" s="504"/>
      <c r="H11" s="504"/>
      <c r="I11" s="501"/>
    </row>
    <row r="12" spans="1:9" s="500" customFormat="1" ht="45" x14ac:dyDescent="0.25">
      <c r="A12" s="505">
        <v>1</v>
      </c>
      <c r="B12" s="506" t="s">
        <v>641</v>
      </c>
      <c r="C12" s="507">
        <v>6.7599999999999989</v>
      </c>
      <c r="D12" s="507">
        <v>6.7599999999999989</v>
      </c>
      <c r="E12" s="508"/>
      <c r="F12" s="508"/>
      <c r="G12" s="509" t="s">
        <v>642</v>
      </c>
      <c r="H12" s="510" t="s">
        <v>643</v>
      </c>
      <c r="I12" s="505"/>
    </row>
    <row r="13" spans="1:9" s="500" customFormat="1" ht="75" x14ac:dyDescent="0.25">
      <c r="A13" s="505">
        <v>2</v>
      </c>
      <c r="B13" s="511" t="s">
        <v>640</v>
      </c>
      <c r="C13" s="507">
        <v>1.34</v>
      </c>
      <c r="D13" s="507">
        <v>1.34</v>
      </c>
      <c r="E13" s="508"/>
      <c r="F13" s="508"/>
      <c r="G13" s="512" t="s">
        <v>644</v>
      </c>
      <c r="H13" s="513" t="s">
        <v>645</v>
      </c>
      <c r="I13" s="505"/>
    </row>
    <row r="14" spans="1:9" s="500" customFormat="1" ht="15" x14ac:dyDescent="0.25">
      <c r="A14" s="514" t="s">
        <v>15</v>
      </c>
      <c r="B14" s="515" t="s">
        <v>46</v>
      </c>
      <c r="C14" s="516">
        <f>C15+C16</f>
        <v>1.08</v>
      </c>
      <c r="D14" s="516">
        <f>D15+D16</f>
        <v>1.08</v>
      </c>
      <c r="E14" s="516">
        <f>E15+E16</f>
        <v>0</v>
      </c>
      <c r="F14" s="516">
        <f>F15+F16</f>
        <v>0</v>
      </c>
      <c r="G14" s="517"/>
      <c r="H14" s="502"/>
      <c r="I14" s="514"/>
    </row>
    <row r="15" spans="1:9" s="500" customFormat="1" ht="45" x14ac:dyDescent="0.25">
      <c r="A15" s="505">
        <v>1</v>
      </c>
      <c r="B15" s="518" t="s">
        <v>646</v>
      </c>
      <c r="C15" s="519">
        <v>0.13</v>
      </c>
      <c r="D15" s="519">
        <v>0.13</v>
      </c>
      <c r="E15" s="508"/>
      <c r="F15" s="508"/>
      <c r="G15" s="513" t="s">
        <v>647</v>
      </c>
      <c r="H15" s="513" t="s">
        <v>648</v>
      </c>
      <c r="I15" s="505"/>
    </row>
    <row r="16" spans="1:9" s="500" customFormat="1" ht="60" x14ac:dyDescent="0.25">
      <c r="A16" s="505">
        <v>2</v>
      </c>
      <c r="B16" s="512" t="s">
        <v>649</v>
      </c>
      <c r="C16" s="508">
        <v>0.95</v>
      </c>
      <c r="D16" s="508">
        <v>0.95</v>
      </c>
      <c r="E16" s="508"/>
      <c r="F16" s="508"/>
      <c r="G16" s="512" t="s">
        <v>650</v>
      </c>
      <c r="H16" s="513" t="s">
        <v>651</v>
      </c>
      <c r="I16" s="505"/>
    </row>
    <row r="17" spans="1:9" s="500" customFormat="1" ht="15" x14ac:dyDescent="0.25">
      <c r="A17" s="514" t="s">
        <v>16</v>
      </c>
      <c r="B17" s="515" t="s">
        <v>140</v>
      </c>
      <c r="C17" s="520">
        <f>C18</f>
        <v>3.56</v>
      </c>
      <c r="D17" s="520">
        <f>D18</f>
        <v>3.56</v>
      </c>
      <c r="E17" s="520">
        <f>E18</f>
        <v>0</v>
      </c>
      <c r="F17" s="520">
        <f>F18</f>
        <v>0</v>
      </c>
      <c r="G17" s="502"/>
      <c r="H17" s="502"/>
      <c r="I17" s="514"/>
    </row>
    <row r="18" spans="1:9" s="500" customFormat="1" ht="120" x14ac:dyDescent="0.25">
      <c r="A18" s="505">
        <v>1</v>
      </c>
      <c r="B18" s="512" t="s">
        <v>652</v>
      </c>
      <c r="C18" s="521">
        <v>3.56</v>
      </c>
      <c r="D18" s="521">
        <v>3.56</v>
      </c>
      <c r="E18" s="508"/>
      <c r="F18" s="508"/>
      <c r="G18" s="512" t="s">
        <v>653</v>
      </c>
      <c r="H18" s="512" t="s">
        <v>654</v>
      </c>
      <c r="I18" s="505"/>
    </row>
    <row r="19" spans="1:9" s="500" customFormat="1" ht="15" x14ac:dyDescent="0.25">
      <c r="A19" s="514" t="s">
        <v>17</v>
      </c>
      <c r="B19" s="515" t="s">
        <v>655</v>
      </c>
      <c r="C19" s="522">
        <f>SUM(C20:C24)</f>
        <v>2.9799999999999995</v>
      </c>
      <c r="D19" s="522">
        <f>SUM(D20:D24)</f>
        <v>2.9799999999999995</v>
      </c>
      <c r="E19" s="522">
        <f>SUM(E20:E24)</f>
        <v>0</v>
      </c>
      <c r="F19" s="522">
        <f>SUM(F20:F24)</f>
        <v>0</v>
      </c>
      <c r="G19" s="517"/>
      <c r="H19" s="502"/>
      <c r="I19" s="514"/>
    </row>
    <row r="20" spans="1:9" s="500" customFormat="1" ht="60" x14ac:dyDescent="0.25">
      <c r="A20" s="505">
        <v>1</v>
      </c>
      <c r="B20" s="513" t="s">
        <v>656</v>
      </c>
      <c r="C20" s="507">
        <v>0.42</v>
      </c>
      <c r="D20" s="507">
        <v>0.42</v>
      </c>
      <c r="E20" s="508"/>
      <c r="F20" s="508"/>
      <c r="G20" s="513" t="s">
        <v>657</v>
      </c>
      <c r="H20" s="513" t="s">
        <v>658</v>
      </c>
      <c r="I20" s="505"/>
    </row>
    <row r="21" spans="1:9" s="500" customFormat="1" ht="45" x14ac:dyDescent="0.25">
      <c r="A21" s="505">
        <v>2</v>
      </c>
      <c r="B21" s="513" t="s">
        <v>656</v>
      </c>
      <c r="C21" s="507">
        <v>0.62</v>
      </c>
      <c r="D21" s="507">
        <v>0.62</v>
      </c>
      <c r="E21" s="508"/>
      <c r="F21" s="508"/>
      <c r="G21" s="510" t="s">
        <v>659</v>
      </c>
      <c r="H21" s="513" t="s">
        <v>660</v>
      </c>
      <c r="I21" s="505"/>
    </row>
    <row r="22" spans="1:9" s="500" customFormat="1" ht="60" x14ac:dyDescent="0.25">
      <c r="A22" s="505">
        <v>3</v>
      </c>
      <c r="B22" s="513" t="s">
        <v>656</v>
      </c>
      <c r="C22" s="508">
        <v>0.18</v>
      </c>
      <c r="D22" s="508">
        <v>0.18</v>
      </c>
      <c r="E22" s="508"/>
      <c r="F22" s="508"/>
      <c r="G22" s="513" t="s">
        <v>661</v>
      </c>
      <c r="H22" s="523" t="s">
        <v>662</v>
      </c>
      <c r="I22" s="505"/>
    </row>
    <row r="23" spans="1:9" s="500" customFormat="1" ht="45" x14ac:dyDescent="0.25">
      <c r="A23" s="505">
        <v>4</v>
      </c>
      <c r="B23" s="513" t="s">
        <v>663</v>
      </c>
      <c r="C23" s="508">
        <v>0.6</v>
      </c>
      <c r="D23" s="508">
        <v>0.6</v>
      </c>
      <c r="E23" s="508"/>
      <c r="F23" s="508"/>
      <c r="G23" s="513" t="s">
        <v>664</v>
      </c>
      <c r="H23" s="523" t="s">
        <v>665</v>
      </c>
      <c r="I23" s="505"/>
    </row>
    <row r="24" spans="1:9" s="500" customFormat="1" ht="30" x14ac:dyDescent="0.25">
      <c r="A24" s="505">
        <v>5</v>
      </c>
      <c r="B24" s="513" t="s">
        <v>666</v>
      </c>
      <c r="C24" s="508">
        <v>1.1599999999999999</v>
      </c>
      <c r="D24" s="508">
        <v>1.1599999999999999</v>
      </c>
      <c r="E24" s="508"/>
      <c r="F24" s="508"/>
      <c r="G24" s="513" t="s">
        <v>667</v>
      </c>
      <c r="H24" s="523" t="s">
        <v>668</v>
      </c>
      <c r="I24" s="505"/>
    </row>
    <row r="25" spans="1:9" s="500" customFormat="1" ht="15" x14ac:dyDescent="0.25">
      <c r="A25" s="514" t="s">
        <v>18</v>
      </c>
      <c r="B25" s="515" t="s">
        <v>44</v>
      </c>
      <c r="C25" s="520">
        <f>SUM(C26:C27)</f>
        <v>1.1000000000000001</v>
      </c>
      <c r="D25" s="520">
        <f>SUM(D26:D27)</f>
        <v>0.6</v>
      </c>
      <c r="E25" s="520">
        <f>SUM(E26:E27)</f>
        <v>0.5</v>
      </c>
      <c r="F25" s="520">
        <f>SUM(F26:F27)</f>
        <v>0</v>
      </c>
      <c r="G25" s="502"/>
      <c r="H25" s="502"/>
      <c r="I25" s="514"/>
    </row>
    <row r="26" spans="1:9" s="500" customFormat="1" ht="90" x14ac:dyDescent="0.25">
      <c r="A26" s="505">
        <v>1</v>
      </c>
      <c r="B26" s="524" t="s">
        <v>669</v>
      </c>
      <c r="C26" s="525">
        <v>0.5</v>
      </c>
      <c r="D26" s="526"/>
      <c r="E26" s="525">
        <v>0.5</v>
      </c>
      <c r="F26" s="508"/>
      <c r="G26" s="527" t="s">
        <v>670</v>
      </c>
      <c r="H26" s="513" t="s">
        <v>671</v>
      </c>
      <c r="I26" s="505"/>
    </row>
    <row r="27" spans="1:9" s="500" customFormat="1" ht="45" x14ac:dyDescent="0.25">
      <c r="A27" s="505">
        <v>2</v>
      </c>
      <c r="B27" s="510" t="s">
        <v>672</v>
      </c>
      <c r="C27" s="528">
        <v>0.6</v>
      </c>
      <c r="D27" s="528">
        <v>0.6</v>
      </c>
      <c r="E27" s="508"/>
      <c r="F27" s="508"/>
      <c r="G27" s="510" t="s">
        <v>673</v>
      </c>
      <c r="H27" s="513" t="s">
        <v>674</v>
      </c>
      <c r="I27" s="505"/>
    </row>
    <row r="28" spans="1:9" s="500" customFormat="1" ht="15" x14ac:dyDescent="0.25">
      <c r="A28" s="514" t="s">
        <v>96</v>
      </c>
      <c r="B28" s="515" t="s">
        <v>48</v>
      </c>
      <c r="C28" s="529">
        <f>C29+C30+C31</f>
        <v>12.649999999999999</v>
      </c>
      <c r="D28" s="529">
        <f>D29+D30+D31</f>
        <v>12.649999999999999</v>
      </c>
      <c r="E28" s="529">
        <f>E29+E30+E31</f>
        <v>0</v>
      </c>
      <c r="F28" s="529">
        <f>F29+F30+F31</f>
        <v>0</v>
      </c>
      <c r="G28" s="530"/>
      <c r="H28" s="502"/>
      <c r="I28" s="514"/>
    </row>
    <row r="29" spans="1:9" s="500" customFormat="1" ht="45" x14ac:dyDescent="0.25">
      <c r="A29" s="505">
        <v>1</v>
      </c>
      <c r="B29" s="506" t="s">
        <v>675</v>
      </c>
      <c r="C29" s="526">
        <v>2.39</v>
      </c>
      <c r="D29" s="526">
        <v>2.39</v>
      </c>
      <c r="E29" s="508"/>
      <c r="F29" s="508"/>
      <c r="G29" s="531" t="s">
        <v>676</v>
      </c>
      <c r="H29" s="513" t="s">
        <v>677</v>
      </c>
      <c r="I29" s="505"/>
    </row>
    <row r="30" spans="1:9" s="500" customFormat="1" ht="60" x14ac:dyDescent="0.25">
      <c r="A30" s="505">
        <v>2</v>
      </c>
      <c r="B30" s="512" t="s">
        <v>678</v>
      </c>
      <c r="C30" s="532">
        <v>2.7</v>
      </c>
      <c r="D30" s="532">
        <v>2.7</v>
      </c>
      <c r="E30" s="508"/>
      <c r="F30" s="508"/>
      <c r="G30" s="512" t="s">
        <v>679</v>
      </c>
      <c r="H30" s="533" t="s">
        <v>680</v>
      </c>
      <c r="I30" s="505"/>
    </row>
    <row r="31" spans="1:9" s="500" customFormat="1" ht="60" x14ac:dyDescent="0.25">
      <c r="A31" s="505">
        <v>3</v>
      </c>
      <c r="B31" s="512" t="s">
        <v>681</v>
      </c>
      <c r="C31" s="534">
        <v>7.56</v>
      </c>
      <c r="D31" s="534">
        <v>7.56</v>
      </c>
      <c r="E31" s="508"/>
      <c r="F31" s="508"/>
      <c r="G31" s="531" t="s">
        <v>682</v>
      </c>
      <c r="H31" s="513" t="s">
        <v>683</v>
      </c>
      <c r="I31" s="505"/>
    </row>
    <row r="32" spans="1:9" s="500" customFormat="1" ht="15" x14ac:dyDescent="0.25">
      <c r="A32" s="514" t="s">
        <v>252</v>
      </c>
      <c r="B32" s="515" t="s">
        <v>684</v>
      </c>
      <c r="C32" s="529">
        <f>C33</f>
        <v>0.25</v>
      </c>
      <c r="D32" s="529">
        <f>D33</f>
        <v>0.25</v>
      </c>
      <c r="E32" s="529">
        <f>E33</f>
        <v>0</v>
      </c>
      <c r="F32" s="529">
        <f>F33</f>
        <v>0</v>
      </c>
      <c r="G32" s="530"/>
      <c r="H32" s="502"/>
      <c r="I32" s="514"/>
    </row>
    <row r="33" spans="1:9" s="500" customFormat="1" ht="45" x14ac:dyDescent="0.25">
      <c r="A33" s="505">
        <v>1</v>
      </c>
      <c r="B33" s="513" t="s">
        <v>685</v>
      </c>
      <c r="C33" s="508">
        <v>0.25</v>
      </c>
      <c r="D33" s="508">
        <v>0.25</v>
      </c>
      <c r="E33" s="508"/>
      <c r="F33" s="508"/>
      <c r="G33" s="513" t="s">
        <v>686</v>
      </c>
      <c r="H33" s="513" t="s">
        <v>687</v>
      </c>
      <c r="I33" s="505"/>
    </row>
    <row r="34" spans="1:9" s="500" customFormat="1" ht="28.5" x14ac:dyDescent="0.25">
      <c r="A34" s="514" t="s">
        <v>324</v>
      </c>
      <c r="B34" s="515" t="s">
        <v>187</v>
      </c>
      <c r="C34" s="520">
        <f>C35</f>
        <v>0.01</v>
      </c>
      <c r="D34" s="520">
        <f>D35</f>
        <v>0.01</v>
      </c>
      <c r="E34" s="520">
        <f>E35</f>
        <v>0</v>
      </c>
      <c r="F34" s="520">
        <f>F35</f>
        <v>0</v>
      </c>
      <c r="G34" s="502"/>
      <c r="H34" s="502"/>
      <c r="I34" s="514"/>
    </row>
    <row r="35" spans="1:9" s="500" customFormat="1" ht="45" x14ac:dyDescent="0.25">
      <c r="A35" s="505">
        <v>1</v>
      </c>
      <c r="B35" s="513" t="s">
        <v>688</v>
      </c>
      <c r="C35" s="508">
        <v>0.01</v>
      </c>
      <c r="D35" s="508">
        <v>0.01</v>
      </c>
      <c r="E35" s="508"/>
      <c r="F35" s="508"/>
      <c r="G35" s="513" t="s">
        <v>689</v>
      </c>
      <c r="H35" s="533" t="s">
        <v>690</v>
      </c>
      <c r="I35" s="505"/>
    </row>
    <row r="36" spans="1:9" s="500" customFormat="1" ht="15" x14ac:dyDescent="0.25">
      <c r="A36" s="514" t="s">
        <v>329</v>
      </c>
      <c r="B36" s="515" t="s">
        <v>19</v>
      </c>
      <c r="C36" s="516">
        <f>SUM(C37:C42)</f>
        <v>5.8</v>
      </c>
      <c r="D36" s="516">
        <f>SUM(D37:D42)</f>
        <v>2.6899999999999995</v>
      </c>
      <c r="E36" s="516">
        <f>SUM(E37:E42)</f>
        <v>3.11</v>
      </c>
      <c r="F36" s="516">
        <f>SUM(F37:F42)</f>
        <v>0</v>
      </c>
      <c r="G36" s="535"/>
      <c r="H36" s="502"/>
      <c r="I36" s="514"/>
    </row>
    <row r="37" spans="1:9" s="500" customFormat="1" ht="75" x14ac:dyDescent="0.25">
      <c r="A37" s="505">
        <v>1</v>
      </c>
      <c r="B37" s="513" t="s">
        <v>691</v>
      </c>
      <c r="C37" s="508">
        <v>2.6</v>
      </c>
      <c r="D37" s="508">
        <v>2.6</v>
      </c>
      <c r="E37" s="508"/>
      <c r="F37" s="508"/>
      <c r="G37" s="513" t="s">
        <v>692</v>
      </c>
      <c r="H37" s="513" t="s">
        <v>693</v>
      </c>
      <c r="I37" s="505"/>
    </row>
    <row r="38" spans="1:9" s="500" customFormat="1" ht="60" x14ac:dyDescent="0.25">
      <c r="A38" s="505">
        <v>2</v>
      </c>
      <c r="B38" s="518" t="s">
        <v>694</v>
      </c>
      <c r="C38" s="508">
        <v>3.11</v>
      </c>
      <c r="D38" s="508"/>
      <c r="E38" s="536">
        <v>3.11</v>
      </c>
      <c r="F38" s="508"/>
      <c r="G38" s="510" t="s">
        <v>695</v>
      </c>
      <c r="H38" s="513" t="s">
        <v>696</v>
      </c>
      <c r="I38" s="505"/>
    </row>
    <row r="39" spans="1:9" s="500" customFormat="1" ht="60" x14ac:dyDescent="0.25">
      <c r="A39" s="505">
        <v>3</v>
      </c>
      <c r="B39" s="512" t="s">
        <v>697</v>
      </c>
      <c r="C39" s="508">
        <v>0.03</v>
      </c>
      <c r="D39" s="508">
        <v>0.03</v>
      </c>
      <c r="E39" s="536"/>
      <c r="F39" s="508"/>
      <c r="G39" s="513" t="s">
        <v>698</v>
      </c>
      <c r="H39" s="512" t="s">
        <v>699</v>
      </c>
      <c r="I39" s="505"/>
    </row>
    <row r="40" spans="1:9" s="500" customFormat="1" ht="90" x14ac:dyDescent="0.25">
      <c r="A40" s="505">
        <v>4</v>
      </c>
      <c r="B40" s="512" t="s">
        <v>700</v>
      </c>
      <c r="C40" s="508">
        <v>0.03</v>
      </c>
      <c r="D40" s="508">
        <v>0.03</v>
      </c>
      <c r="E40" s="536"/>
      <c r="F40" s="508"/>
      <c r="G40" s="512" t="s">
        <v>701</v>
      </c>
      <c r="H40" s="512" t="s">
        <v>702</v>
      </c>
      <c r="I40" s="505"/>
    </row>
    <row r="41" spans="1:9" s="500" customFormat="1" ht="90" x14ac:dyDescent="0.25">
      <c r="A41" s="505">
        <v>5</v>
      </c>
      <c r="B41" s="512" t="s">
        <v>703</v>
      </c>
      <c r="C41" s="508">
        <v>0.01</v>
      </c>
      <c r="D41" s="508">
        <v>0.01</v>
      </c>
      <c r="E41" s="536"/>
      <c r="F41" s="508"/>
      <c r="G41" s="512" t="s">
        <v>704</v>
      </c>
      <c r="H41" s="512" t="s">
        <v>705</v>
      </c>
      <c r="I41" s="505"/>
    </row>
    <row r="42" spans="1:9" s="500" customFormat="1" ht="60" x14ac:dyDescent="0.25">
      <c r="A42" s="505">
        <v>6</v>
      </c>
      <c r="B42" s="512" t="s">
        <v>706</v>
      </c>
      <c r="C42" s="508">
        <v>0.02</v>
      </c>
      <c r="D42" s="508">
        <v>0.02</v>
      </c>
      <c r="E42" s="536"/>
      <c r="F42" s="508"/>
      <c r="G42" s="512" t="s">
        <v>707</v>
      </c>
      <c r="H42" s="512" t="s">
        <v>708</v>
      </c>
      <c r="I42" s="505"/>
    </row>
    <row r="43" spans="1:9" s="500" customFormat="1" ht="28.5" x14ac:dyDescent="0.25">
      <c r="A43" s="514" t="s">
        <v>709</v>
      </c>
      <c r="B43" s="515" t="s">
        <v>710</v>
      </c>
      <c r="C43" s="520">
        <f>C44</f>
        <v>0.4</v>
      </c>
      <c r="D43" s="520">
        <f>D44</f>
        <v>0.4</v>
      </c>
      <c r="E43" s="520">
        <f>E44</f>
        <v>0</v>
      </c>
      <c r="F43" s="520">
        <f>F44</f>
        <v>0</v>
      </c>
      <c r="G43" s="502"/>
      <c r="H43" s="502"/>
      <c r="I43" s="514"/>
    </row>
    <row r="44" spans="1:9" s="500" customFormat="1" ht="45" x14ac:dyDescent="0.25">
      <c r="A44" s="505">
        <v>1</v>
      </c>
      <c r="B44" s="523" t="s">
        <v>711</v>
      </c>
      <c r="C44" s="507">
        <v>0.4</v>
      </c>
      <c r="D44" s="507">
        <v>0.4</v>
      </c>
      <c r="E44" s="508"/>
      <c r="F44" s="508"/>
      <c r="G44" s="510" t="s">
        <v>686</v>
      </c>
      <c r="H44" s="513" t="s">
        <v>712</v>
      </c>
      <c r="I44" s="505"/>
    </row>
    <row r="45" spans="1:9" s="500" customFormat="1" ht="15" x14ac:dyDescent="0.25">
      <c r="A45" s="514" t="s">
        <v>713</v>
      </c>
      <c r="B45" s="515" t="s">
        <v>52</v>
      </c>
      <c r="C45" s="516">
        <f>C46+C47+C48</f>
        <v>0.49</v>
      </c>
      <c r="D45" s="516">
        <f>D46+D47+D48</f>
        <v>0.49</v>
      </c>
      <c r="E45" s="516">
        <f>E46+E47+E48</f>
        <v>0</v>
      </c>
      <c r="F45" s="516">
        <f>F46+F47+F48</f>
        <v>0</v>
      </c>
      <c r="G45" s="535"/>
      <c r="H45" s="502"/>
      <c r="I45" s="514"/>
    </row>
    <row r="46" spans="1:9" s="500" customFormat="1" ht="30" x14ac:dyDescent="0.25">
      <c r="A46" s="505">
        <v>1</v>
      </c>
      <c r="B46" s="513" t="s">
        <v>714</v>
      </c>
      <c r="C46" s="508">
        <v>0.08</v>
      </c>
      <c r="D46" s="508">
        <v>0.08</v>
      </c>
      <c r="E46" s="508"/>
      <c r="F46" s="508"/>
      <c r="G46" s="513" t="s">
        <v>715</v>
      </c>
      <c r="H46" s="533"/>
      <c r="I46" s="537"/>
    </row>
    <row r="47" spans="1:9" s="500" customFormat="1" ht="30" x14ac:dyDescent="0.25">
      <c r="A47" s="505">
        <v>2</v>
      </c>
      <c r="B47" s="506" t="s">
        <v>716</v>
      </c>
      <c r="C47" s="507">
        <v>0.24</v>
      </c>
      <c r="D47" s="507">
        <v>0.24</v>
      </c>
      <c r="E47" s="508"/>
      <c r="F47" s="508"/>
      <c r="G47" s="506" t="s">
        <v>659</v>
      </c>
      <c r="H47" s="533" t="s">
        <v>717</v>
      </c>
      <c r="I47" s="537"/>
    </row>
    <row r="48" spans="1:9" s="500" customFormat="1" ht="30" x14ac:dyDescent="0.25">
      <c r="A48" s="505">
        <v>3</v>
      </c>
      <c r="B48" s="506" t="s">
        <v>718</v>
      </c>
      <c r="C48" s="507">
        <v>0.17</v>
      </c>
      <c r="D48" s="507">
        <v>0.17</v>
      </c>
      <c r="E48" s="508"/>
      <c r="F48" s="508"/>
      <c r="G48" s="506" t="s">
        <v>719</v>
      </c>
      <c r="H48" s="533" t="s">
        <v>720</v>
      </c>
      <c r="I48" s="537"/>
    </row>
    <row r="49" spans="1:9" s="500" customFormat="1" ht="15" x14ac:dyDescent="0.25">
      <c r="A49" s="514" t="s">
        <v>721</v>
      </c>
      <c r="B49" s="515" t="s">
        <v>62</v>
      </c>
      <c r="C49" s="520">
        <f>SUM(C50:C70)</f>
        <v>43.29</v>
      </c>
      <c r="D49" s="520">
        <f>SUM(D50:D70)</f>
        <v>43.29</v>
      </c>
      <c r="E49" s="520">
        <f>SUM(E50:E70)</f>
        <v>0</v>
      </c>
      <c r="F49" s="520">
        <f>SUM(F50:F70)</f>
        <v>0</v>
      </c>
      <c r="G49" s="502"/>
      <c r="H49" s="502"/>
      <c r="I49" s="514"/>
    </row>
    <row r="50" spans="1:9" s="500" customFormat="1" ht="105" x14ac:dyDescent="0.25">
      <c r="A50" s="505">
        <v>1</v>
      </c>
      <c r="B50" s="513" t="s">
        <v>14</v>
      </c>
      <c r="C50" s="508">
        <v>2.6</v>
      </c>
      <c r="D50" s="508">
        <v>2.6</v>
      </c>
      <c r="E50" s="508"/>
      <c r="F50" s="508"/>
      <c r="G50" s="513" t="s">
        <v>722</v>
      </c>
      <c r="H50" s="533" t="s">
        <v>723</v>
      </c>
      <c r="I50" s="505"/>
    </row>
    <row r="51" spans="1:9" s="500" customFormat="1" ht="45" x14ac:dyDescent="0.25">
      <c r="A51" s="505">
        <v>2</v>
      </c>
      <c r="B51" s="513" t="s">
        <v>463</v>
      </c>
      <c r="C51" s="508">
        <v>0.45</v>
      </c>
      <c r="D51" s="508">
        <v>0.45</v>
      </c>
      <c r="E51" s="508"/>
      <c r="F51" s="508"/>
      <c r="G51" s="513" t="s">
        <v>724</v>
      </c>
      <c r="H51" s="533" t="s">
        <v>725</v>
      </c>
      <c r="I51" s="505"/>
    </row>
    <row r="52" spans="1:9" s="500" customFormat="1" ht="60" x14ac:dyDescent="0.25">
      <c r="A52" s="505">
        <v>3</v>
      </c>
      <c r="B52" s="506" t="s">
        <v>14</v>
      </c>
      <c r="C52" s="508">
        <v>2.1</v>
      </c>
      <c r="D52" s="508">
        <v>2.1</v>
      </c>
      <c r="E52" s="508"/>
      <c r="F52" s="508"/>
      <c r="G52" s="513" t="s">
        <v>726</v>
      </c>
      <c r="H52" s="513" t="s">
        <v>727</v>
      </c>
      <c r="I52" s="505"/>
    </row>
    <row r="53" spans="1:9" s="500" customFormat="1" ht="105" x14ac:dyDescent="0.25">
      <c r="A53" s="505">
        <v>4</v>
      </c>
      <c r="B53" s="510" t="s">
        <v>14</v>
      </c>
      <c r="C53" s="508">
        <v>1.29</v>
      </c>
      <c r="D53" s="508">
        <v>1.29</v>
      </c>
      <c r="E53" s="508"/>
      <c r="F53" s="508"/>
      <c r="G53" s="513" t="s">
        <v>728</v>
      </c>
      <c r="H53" s="533" t="s">
        <v>729</v>
      </c>
      <c r="I53" s="505"/>
    </row>
    <row r="54" spans="1:9" s="500" customFormat="1" ht="105" x14ac:dyDescent="0.25">
      <c r="A54" s="505">
        <v>5</v>
      </c>
      <c r="B54" s="510" t="s">
        <v>463</v>
      </c>
      <c r="C54" s="508">
        <v>0.74</v>
      </c>
      <c r="D54" s="508">
        <v>0.74</v>
      </c>
      <c r="E54" s="508"/>
      <c r="F54" s="508"/>
      <c r="G54" s="510" t="s">
        <v>730</v>
      </c>
      <c r="H54" s="533" t="s">
        <v>731</v>
      </c>
      <c r="I54" s="505"/>
    </row>
    <row r="55" spans="1:9" s="500" customFormat="1" ht="75" x14ac:dyDescent="0.25">
      <c r="A55" s="505">
        <v>6</v>
      </c>
      <c r="B55" s="538" t="s">
        <v>14</v>
      </c>
      <c r="C55" s="507">
        <v>1.22</v>
      </c>
      <c r="D55" s="507">
        <v>1.22</v>
      </c>
      <c r="E55" s="508"/>
      <c r="F55" s="526"/>
      <c r="G55" s="539" t="s">
        <v>732</v>
      </c>
      <c r="H55" s="533" t="s">
        <v>733</v>
      </c>
      <c r="I55" s="505"/>
    </row>
    <row r="56" spans="1:9" s="500" customFormat="1" ht="105" x14ac:dyDescent="0.25">
      <c r="A56" s="505">
        <v>7</v>
      </c>
      <c r="B56" s="510" t="s">
        <v>14</v>
      </c>
      <c r="C56" s="540">
        <v>2.67</v>
      </c>
      <c r="D56" s="540">
        <v>2.67</v>
      </c>
      <c r="E56" s="508"/>
      <c r="F56" s="508"/>
      <c r="G56" s="510" t="s">
        <v>734</v>
      </c>
      <c r="H56" s="513" t="s">
        <v>735</v>
      </c>
      <c r="I56" s="505"/>
    </row>
    <row r="57" spans="1:9" s="500" customFormat="1" ht="105" x14ac:dyDescent="0.25">
      <c r="A57" s="505">
        <v>8</v>
      </c>
      <c r="B57" s="513" t="s">
        <v>14</v>
      </c>
      <c r="C57" s="507">
        <v>1.1299999999999999</v>
      </c>
      <c r="D57" s="507">
        <v>1.1299999999999999</v>
      </c>
      <c r="E57" s="508"/>
      <c r="F57" s="508"/>
      <c r="G57" s="510" t="s">
        <v>736</v>
      </c>
      <c r="H57" s="533" t="s">
        <v>737</v>
      </c>
      <c r="I57" s="505"/>
    </row>
    <row r="58" spans="1:9" s="500" customFormat="1" ht="165" x14ac:dyDescent="0.25">
      <c r="A58" s="505">
        <v>9</v>
      </c>
      <c r="B58" s="510" t="s">
        <v>14</v>
      </c>
      <c r="C58" s="507">
        <v>1.3</v>
      </c>
      <c r="D58" s="507">
        <v>1.3</v>
      </c>
      <c r="E58" s="508"/>
      <c r="F58" s="508"/>
      <c r="G58" s="510" t="s">
        <v>738</v>
      </c>
      <c r="H58" s="513" t="s">
        <v>739</v>
      </c>
      <c r="I58" s="505"/>
    </row>
    <row r="59" spans="1:9" s="500" customFormat="1" ht="90" x14ac:dyDescent="0.25">
      <c r="A59" s="505">
        <v>10</v>
      </c>
      <c r="B59" s="506" t="s">
        <v>14</v>
      </c>
      <c r="C59" s="507">
        <v>1.37</v>
      </c>
      <c r="D59" s="507">
        <v>1.37</v>
      </c>
      <c r="E59" s="508"/>
      <c r="F59" s="508"/>
      <c r="G59" s="510" t="s">
        <v>740</v>
      </c>
      <c r="H59" s="513" t="s">
        <v>741</v>
      </c>
      <c r="I59" s="505"/>
    </row>
    <row r="60" spans="1:9" s="500" customFormat="1" ht="120" x14ac:dyDescent="0.25">
      <c r="A60" s="505">
        <v>11</v>
      </c>
      <c r="B60" s="541" t="s">
        <v>742</v>
      </c>
      <c r="C60" s="540">
        <v>1.17</v>
      </c>
      <c r="D60" s="540">
        <v>1.17</v>
      </c>
      <c r="E60" s="508"/>
      <c r="F60" s="508"/>
      <c r="G60" s="513" t="s">
        <v>743</v>
      </c>
      <c r="H60" s="542" t="s">
        <v>744</v>
      </c>
      <c r="I60" s="505"/>
    </row>
    <row r="61" spans="1:9" s="500" customFormat="1" ht="60" x14ac:dyDescent="0.25">
      <c r="A61" s="505">
        <v>12</v>
      </c>
      <c r="B61" s="506" t="s">
        <v>14</v>
      </c>
      <c r="C61" s="543">
        <v>2.5499999999999998</v>
      </c>
      <c r="D61" s="543">
        <v>2.5499999999999998</v>
      </c>
      <c r="E61" s="508"/>
      <c r="F61" s="508"/>
      <c r="G61" s="513" t="s">
        <v>745</v>
      </c>
      <c r="H61" s="542" t="s">
        <v>746</v>
      </c>
      <c r="I61" s="505"/>
    </row>
    <row r="62" spans="1:9" s="500" customFormat="1" ht="60" x14ac:dyDescent="0.25">
      <c r="A62" s="505">
        <v>13</v>
      </c>
      <c r="B62" s="506" t="s">
        <v>14</v>
      </c>
      <c r="C62" s="540">
        <f>2.37</f>
        <v>2.37</v>
      </c>
      <c r="D62" s="540">
        <f>2.37</f>
        <v>2.37</v>
      </c>
      <c r="E62" s="508"/>
      <c r="F62" s="508"/>
      <c r="G62" s="510" t="s">
        <v>747</v>
      </c>
      <c r="H62" s="533" t="s">
        <v>748</v>
      </c>
      <c r="I62" s="505"/>
    </row>
    <row r="63" spans="1:9" s="500" customFormat="1" ht="90" x14ac:dyDescent="0.25">
      <c r="A63" s="505">
        <v>14</v>
      </c>
      <c r="B63" s="509" t="s">
        <v>742</v>
      </c>
      <c r="C63" s="540">
        <v>4</v>
      </c>
      <c r="D63" s="540">
        <v>4</v>
      </c>
      <c r="E63" s="508"/>
      <c r="F63" s="508"/>
      <c r="G63" s="510" t="s">
        <v>749</v>
      </c>
      <c r="H63" s="513" t="s">
        <v>750</v>
      </c>
      <c r="I63" s="505"/>
    </row>
    <row r="64" spans="1:9" s="500" customFormat="1" ht="75" x14ac:dyDescent="0.25">
      <c r="A64" s="505">
        <v>15</v>
      </c>
      <c r="B64" s="513" t="s">
        <v>14</v>
      </c>
      <c r="C64" s="540">
        <v>4</v>
      </c>
      <c r="D64" s="540">
        <v>4</v>
      </c>
      <c r="E64" s="508"/>
      <c r="F64" s="508"/>
      <c r="G64" s="510" t="s">
        <v>751</v>
      </c>
      <c r="H64" s="513" t="s">
        <v>752</v>
      </c>
      <c r="I64" s="505"/>
    </row>
    <row r="65" spans="1:9" s="500" customFormat="1" ht="180" x14ac:dyDescent="0.25">
      <c r="A65" s="505">
        <v>16</v>
      </c>
      <c r="B65" s="506" t="s">
        <v>14</v>
      </c>
      <c r="C65" s="507">
        <v>3.53</v>
      </c>
      <c r="D65" s="507">
        <v>3.53</v>
      </c>
      <c r="E65" s="508"/>
      <c r="F65" s="508"/>
      <c r="G65" s="509" t="s">
        <v>753</v>
      </c>
      <c r="H65" s="523" t="s">
        <v>754</v>
      </c>
      <c r="I65" s="505"/>
    </row>
    <row r="66" spans="1:9" s="500" customFormat="1" ht="75" x14ac:dyDescent="0.25">
      <c r="A66" s="505">
        <v>17</v>
      </c>
      <c r="B66" s="513" t="s">
        <v>14</v>
      </c>
      <c r="C66" s="508">
        <v>2.67</v>
      </c>
      <c r="D66" s="508">
        <v>2.67</v>
      </c>
      <c r="E66" s="508"/>
      <c r="F66" s="508"/>
      <c r="G66" s="523" t="s">
        <v>755</v>
      </c>
      <c r="H66" s="513" t="s">
        <v>756</v>
      </c>
      <c r="I66" s="505"/>
    </row>
    <row r="67" spans="1:9" s="500" customFormat="1" ht="75" x14ac:dyDescent="0.25">
      <c r="A67" s="505">
        <v>18</v>
      </c>
      <c r="B67" s="509" t="s">
        <v>742</v>
      </c>
      <c r="C67" s="540">
        <v>0.65</v>
      </c>
      <c r="D67" s="508">
        <v>0.65</v>
      </c>
      <c r="E67" s="508"/>
      <c r="F67" s="508"/>
      <c r="G67" s="506" t="s">
        <v>757</v>
      </c>
      <c r="H67" s="533" t="s">
        <v>758</v>
      </c>
      <c r="I67" s="505"/>
    </row>
    <row r="68" spans="1:9" s="500" customFormat="1" ht="60" x14ac:dyDescent="0.25">
      <c r="A68" s="505">
        <v>19</v>
      </c>
      <c r="B68" s="510" t="s">
        <v>14</v>
      </c>
      <c r="C68" s="540">
        <v>4.87</v>
      </c>
      <c r="D68" s="508">
        <v>4.87</v>
      </c>
      <c r="E68" s="508"/>
      <c r="F68" s="508"/>
      <c r="G68" s="510" t="s">
        <v>759</v>
      </c>
      <c r="H68" s="533" t="s">
        <v>760</v>
      </c>
      <c r="I68" s="505"/>
    </row>
    <row r="69" spans="1:9" s="500" customFormat="1" ht="180" x14ac:dyDescent="0.25">
      <c r="A69" s="505">
        <v>20</v>
      </c>
      <c r="B69" s="518" t="s">
        <v>14</v>
      </c>
      <c r="C69" s="508">
        <v>2.33</v>
      </c>
      <c r="D69" s="508">
        <v>2.33</v>
      </c>
      <c r="E69" s="508"/>
      <c r="F69" s="508"/>
      <c r="G69" s="509" t="s">
        <v>761</v>
      </c>
      <c r="H69" s="542" t="s">
        <v>762</v>
      </c>
      <c r="I69" s="505"/>
    </row>
    <row r="70" spans="1:9" s="500" customFormat="1" ht="90" x14ac:dyDescent="0.25">
      <c r="A70" s="505">
        <v>21</v>
      </c>
      <c r="B70" s="510" t="s">
        <v>742</v>
      </c>
      <c r="C70" s="507">
        <v>0.28000000000000003</v>
      </c>
      <c r="D70" s="507">
        <v>0.28000000000000003</v>
      </c>
      <c r="E70" s="508"/>
      <c r="F70" s="508"/>
      <c r="G70" s="510" t="s">
        <v>763</v>
      </c>
      <c r="H70" s="513" t="s">
        <v>764</v>
      </c>
      <c r="I70" s="505"/>
    </row>
    <row r="71" spans="1:9" s="544" customFormat="1" ht="15" x14ac:dyDescent="0.25">
      <c r="A71" s="514" t="s">
        <v>765</v>
      </c>
      <c r="B71" s="515" t="s">
        <v>133</v>
      </c>
      <c r="C71" s="516">
        <f>C72+C73</f>
        <v>6.2799999999999994</v>
      </c>
      <c r="D71" s="516">
        <f>D72+D73</f>
        <v>6.2799999999999994</v>
      </c>
      <c r="E71" s="516">
        <f>E72+E73</f>
        <v>0</v>
      </c>
      <c r="F71" s="516">
        <f>F72+F73</f>
        <v>0</v>
      </c>
      <c r="G71" s="535"/>
      <c r="H71" s="502"/>
      <c r="I71" s="514"/>
    </row>
    <row r="72" spans="1:9" s="544" customFormat="1" ht="90" x14ac:dyDescent="0.25">
      <c r="A72" s="505">
        <v>1</v>
      </c>
      <c r="B72" s="510" t="s">
        <v>766</v>
      </c>
      <c r="C72" s="508">
        <v>2.1</v>
      </c>
      <c r="D72" s="508">
        <v>2.1</v>
      </c>
      <c r="E72" s="508"/>
      <c r="F72" s="508"/>
      <c r="G72" s="513" t="s">
        <v>767</v>
      </c>
      <c r="H72" s="513" t="s">
        <v>768</v>
      </c>
      <c r="I72" s="505"/>
    </row>
    <row r="73" spans="1:9" s="544" customFormat="1" ht="45" x14ac:dyDescent="0.25">
      <c r="A73" s="505">
        <v>2</v>
      </c>
      <c r="B73" s="510" t="s">
        <v>766</v>
      </c>
      <c r="C73" s="540">
        <v>4.18</v>
      </c>
      <c r="D73" s="540">
        <v>4.18</v>
      </c>
      <c r="E73" s="508"/>
      <c r="F73" s="508"/>
      <c r="G73" s="510" t="s">
        <v>769</v>
      </c>
      <c r="H73" s="510" t="s">
        <v>770</v>
      </c>
      <c r="I73" s="505"/>
    </row>
    <row r="74" spans="1:9" s="544" customFormat="1" ht="15" x14ac:dyDescent="0.25">
      <c r="A74" s="514" t="s">
        <v>771</v>
      </c>
      <c r="B74" s="515" t="s">
        <v>772</v>
      </c>
      <c r="C74" s="516">
        <f>C75</f>
        <v>0.04</v>
      </c>
      <c r="D74" s="516">
        <f>D75</f>
        <v>0.04</v>
      </c>
      <c r="E74" s="516">
        <f>E75</f>
        <v>0</v>
      </c>
      <c r="F74" s="516">
        <f>F75</f>
        <v>0</v>
      </c>
      <c r="G74" s="517"/>
      <c r="H74" s="502"/>
      <c r="I74" s="514"/>
    </row>
    <row r="75" spans="1:9" s="545" customFormat="1" ht="30" x14ac:dyDescent="0.2">
      <c r="A75" s="505">
        <v>1</v>
      </c>
      <c r="B75" s="513" t="s">
        <v>773</v>
      </c>
      <c r="C75" s="508">
        <v>0.04</v>
      </c>
      <c r="D75" s="508">
        <v>0.04</v>
      </c>
      <c r="E75" s="508"/>
      <c r="F75" s="508"/>
      <c r="G75" s="513" t="s">
        <v>774</v>
      </c>
      <c r="H75" s="513" t="s">
        <v>775</v>
      </c>
      <c r="I75" s="505"/>
    </row>
    <row r="76" spans="1:9" s="546" customFormat="1" ht="15" x14ac:dyDescent="0.25">
      <c r="A76" s="379">
        <f>+A75+A73+A70+A48+A44+A42+A35+A33+A31+A27+A24+A18+A16+A13</f>
        <v>51</v>
      </c>
      <c r="B76" s="378" t="s">
        <v>776</v>
      </c>
      <c r="C76" s="357">
        <f>+C74+C71+C49+C45+C43+C36+C34+C32+C28+C25+C19+C17+C14+C11</f>
        <v>86.029999999999987</v>
      </c>
      <c r="D76" s="357">
        <f>+D74+D71+D49+D45+D43+D36+D34+D32+D28+D25+D19+D17+D14+D11</f>
        <v>82.419999999999987</v>
      </c>
      <c r="E76" s="357">
        <f>+E74+E71+E49+E45+E43+E36+E34+E32+E28+E25+E19+E17+E14+E11</f>
        <v>3.61</v>
      </c>
      <c r="F76" s="357">
        <f>+F74+F71+F49+F45+F43+F36+F34+F32+F28+F25+F19+F17+F14+F11</f>
        <v>0</v>
      </c>
      <c r="G76" s="380"/>
      <c r="H76" s="364"/>
      <c r="I76" s="381"/>
    </row>
    <row r="78" spans="1:9" x14ac:dyDescent="0.25">
      <c r="F78" s="554" t="s">
        <v>779</v>
      </c>
      <c r="G78" s="554"/>
      <c r="H78" s="554"/>
      <c r="I78" s="554"/>
    </row>
  </sheetData>
  <mergeCells count="17">
    <mergeCell ref="I8:I9"/>
    <mergeCell ref="A1:C1"/>
    <mergeCell ref="D1:I1"/>
    <mergeCell ref="A2:C2"/>
    <mergeCell ref="D2:I2"/>
    <mergeCell ref="A3:I3"/>
    <mergeCell ref="A4:I4"/>
    <mergeCell ref="F78:I78"/>
    <mergeCell ref="A5:I5"/>
    <mergeCell ref="A6:I6"/>
    <mergeCell ref="A7:I7"/>
    <mergeCell ref="A8:A9"/>
    <mergeCell ref="B8:B9"/>
    <mergeCell ref="C8:C9"/>
    <mergeCell ref="D8:F8"/>
    <mergeCell ref="G8:G9"/>
    <mergeCell ref="H8:H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3"/>
  <sheetViews>
    <sheetView showZeros="0" tabSelected="1" zoomScale="130" zoomScaleNormal="130" workbookViewId="0">
      <selection activeCell="A5" sqref="A5:H5"/>
    </sheetView>
  </sheetViews>
  <sheetFormatPr defaultRowHeight="15.75" x14ac:dyDescent="0.25"/>
  <cols>
    <col min="1" max="1" width="7.75" style="27" customWidth="1"/>
    <col min="2" max="2" width="21.625" style="4" customWidth="1"/>
    <col min="3" max="3" width="17" style="4" customWidth="1"/>
    <col min="4" max="4" width="16.75" style="28" customWidth="1"/>
    <col min="5" max="7" width="10.75" style="4" customWidth="1"/>
    <col min="8" max="8" width="21" style="4" customWidth="1"/>
  </cols>
  <sheetData>
    <row r="1" spans="1:12" s="33" customFormat="1" x14ac:dyDescent="0.25">
      <c r="A1" s="555" t="s">
        <v>778</v>
      </c>
      <c r="B1" s="555"/>
      <c r="C1" s="555"/>
      <c r="D1" s="556" t="s">
        <v>23</v>
      </c>
      <c r="E1" s="556"/>
      <c r="F1" s="556"/>
      <c r="G1" s="556"/>
      <c r="H1" s="556"/>
    </row>
    <row r="2" spans="1:12" s="33" customFormat="1" x14ac:dyDescent="0.25">
      <c r="A2" s="556" t="s">
        <v>777</v>
      </c>
      <c r="B2" s="556"/>
      <c r="C2" s="556"/>
      <c r="D2" s="556" t="s">
        <v>10</v>
      </c>
      <c r="E2" s="556"/>
      <c r="F2" s="556"/>
      <c r="G2" s="556"/>
      <c r="H2" s="556"/>
    </row>
    <row r="3" spans="1:12" s="33" customFormat="1" x14ac:dyDescent="0.25">
      <c r="A3" s="34"/>
      <c r="B3" s="34"/>
      <c r="C3" s="34"/>
      <c r="D3" s="34"/>
      <c r="E3" s="34"/>
      <c r="F3" s="34"/>
      <c r="G3" s="34"/>
      <c r="H3" s="34"/>
    </row>
    <row r="4" spans="1:12" s="33" customFormat="1" ht="39" customHeight="1" x14ac:dyDescent="0.25">
      <c r="A4" s="557" t="s">
        <v>82</v>
      </c>
      <c r="B4" s="557"/>
      <c r="C4" s="557"/>
      <c r="D4" s="557"/>
      <c r="E4" s="557"/>
      <c r="F4" s="557"/>
      <c r="G4" s="557"/>
      <c r="H4" s="557"/>
    </row>
    <row r="5" spans="1:12" s="33" customFormat="1" x14ac:dyDescent="0.25">
      <c r="A5" s="558" t="s">
        <v>799</v>
      </c>
      <c r="B5" s="558"/>
      <c r="C5" s="558"/>
      <c r="D5" s="558"/>
      <c r="E5" s="558"/>
      <c r="F5" s="558"/>
      <c r="G5" s="558"/>
      <c r="H5" s="558"/>
    </row>
    <row r="6" spans="1:12" x14ac:dyDescent="0.25">
      <c r="A6" s="5"/>
      <c r="B6" s="5"/>
      <c r="C6" s="5"/>
      <c r="D6" s="5"/>
      <c r="E6" s="5"/>
      <c r="F6" s="5"/>
      <c r="G6" s="5"/>
      <c r="H6" s="5"/>
    </row>
    <row r="7" spans="1:12" ht="24" customHeight="1" x14ac:dyDescent="0.25">
      <c r="A7" s="552" t="s">
        <v>8</v>
      </c>
      <c r="B7" s="553" t="s">
        <v>37</v>
      </c>
      <c r="C7" s="553" t="s">
        <v>24</v>
      </c>
      <c r="D7" s="553" t="s">
        <v>25</v>
      </c>
      <c r="E7" s="553" t="s">
        <v>7</v>
      </c>
      <c r="F7" s="553"/>
      <c r="G7" s="553"/>
      <c r="H7" s="553" t="s">
        <v>6</v>
      </c>
    </row>
    <row r="8" spans="1:12" ht="36" customHeight="1" x14ac:dyDescent="0.25">
      <c r="A8" s="552"/>
      <c r="B8" s="553"/>
      <c r="C8" s="553"/>
      <c r="D8" s="553"/>
      <c r="E8" s="6" t="s">
        <v>5</v>
      </c>
      <c r="F8" s="6" t="s">
        <v>4</v>
      </c>
      <c r="G8" s="6" t="s">
        <v>3</v>
      </c>
      <c r="H8" s="553"/>
    </row>
    <row r="9" spans="1:12" x14ac:dyDescent="0.25">
      <c r="A9" s="7">
        <v>-1</v>
      </c>
      <c r="B9" s="7">
        <v>-2</v>
      </c>
      <c r="C9" s="7">
        <v>-3</v>
      </c>
      <c r="D9" s="7" t="s">
        <v>26</v>
      </c>
      <c r="E9" s="7">
        <v>-5</v>
      </c>
      <c r="F9" s="7">
        <v>-6</v>
      </c>
      <c r="G9" s="7">
        <v>-7</v>
      </c>
      <c r="H9" s="7">
        <v>-8</v>
      </c>
    </row>
    <row r="10" spans="1:12" ht="21" customHeight="1" x14ac:dyDescent="0.25">
      <c r="A10" s="50"/>
      <c r="B10" s="51" t="s">
        <v>0</v>
      </c>
      <c r="C10" s="52">
        <f>SUM(C11:C23)</f>
        <v>259</v>
      </c>
      <c r="D10" s="53">
        <f>SUM(D11:D23)</f>
        <v>274.78999999999996</v>
      </c>
      <c r="E10" s="53">
        <f>SUM(E11:E23)</f>
        <v>263.65999999999997</v>
      </c>
      <c r="F10" s="53">
        <f>SUM(F11:F23)</f>
        <v>11.129999999999999</v>
      </c>
      <c r="G10" s="53">
        <f>SUM(G11:G21)</f>
        <v>0</v>
      </c>
      <c r="H10" s="54"/>
      <c r="I10" s="42"/>
      <c r="J10" s="42"/>
      <c r="K10" s="42"/>
    </row>
    <row r="11" spans="1:12" ht="18" customHeight="1" x14ac:dyDescent="0.25">
      <c r="A11" s="55">
        <v>1</v>
      </c>
      <c r="B11" s="56" t="s">
        <v>2</v>
      </c>
      <c r="C11" s="57">
        <f>'2.1.TPHT'!A45</f>
        <v>23</v>
      </c>
      <c r="D11" s="58">
        <f>E11+F11</f>
        <v>22.36</v>
      </c>
      <c r="E11" s="58">
        <f>'2.1.TPHT'!D45</f>
        <v>22.36</v>
      </c>
      <c r="F11" s="58"/>
      <c r="G11" s="58"/>
      <c r="H11" s="59" t="s">
        <v>27</v>
      </c>
      <c r="I11" s="42"/>
    </row>
    <row r="12" spans="1:12" ht="18" customHeight="1" x14ac:dyDescent="0.25">
      <c r="A12" s="55">
        <v>2</v>
      </c>
      <c r="B12" s="56" t="s">
        <v>1</v>
      </c>
      <c r="C12" s="57">
        <f>'2.2.TX HL'!A27</f>
        <v>10</v>
      </c>
      <c r="D12" s="58">
        <f t="shared" ref="D12:D22" si="0">E12+F12</f>
        <v>12.28</v>
      </c>
      <c r="E12" s="58">
        <f>'2.2.TX HL'!D27</f>
        <v>12.28</v>
      </c>
      <c r="F12" s="58">
        <f>+'2.2.TX HL'!E27</f>
        <v>0</v>
      </c>
      <c r="G12" s="58"/>
      <c r="H12" s="59" t="s">
        <v>28</v>
      </c>
      <c r="I12" s="42"/>
    </row>
    <row r="13" spans="1:12" ht="18" customHeight="1" x14ac:dyDescent="0.25">
      <c r="A13" s="55">
        <v>3</v>
      </c>
      <c r="B13" s="56" t="s">
        <v>502</v>
      </c>
      <c r="C13" s="57">
        <f>'2.3.TX KA'!A22</f>
        <v>7</v>
      </c>
      <c r="D13" s="58">
        <f t="shared" si="0"/>
        <v>17.68</v>
      </c>
      <c r="E13" s="58">
        <f>'2.3.TX KA'!D22</f>
        <v>11.52</v>
      </c>
      <c r="F13" s="58">
        <f>+'2.3.TX KA'!E22</f>
        <v>6.16</v>
      </c>
      <c r="G13" s="58"/>
      <c r="H13" s="59" t="s">
        <v>29</v>
      </c>
      <c r="I13" s="42"/>
    </row>
    <row r="14" spans="1:12" s="36" customFormat="1" ht="18" customHeight="1" x14ac:dyDescent="0.25">
      <c r="A14" s="55">
        <v>4</v>
      </c>
      <c r="B14" s="56" t="s">
        <v>38</v>
      </c>
      <c r="C14" s="57">
        <f>'2.4.CX'!A71</f>
        <v>51</v>
      </c>
      <c r="D14" s="58">
        <f t="shared" si="0"/>
        <v>25.949999999999996</v>
      </c>
      <c r="E14" s="58">
        <f>'2.4.CX'!D71</f>
        <v>25.949999999999996</v>
      </c>
      <c r="F14" s="58">
        <f>'2.4.CX'!E71</f>
        <v>0</v>
      </c>
      <c r="G14" s="58">
        <v>0</v>
      </c>
      <c r="H14" s="59" t="s">
        <v>30</v>
      </c>
      <c r="I14" s="42"/>
      <c r="L14" s="37"/>
    </row>
    <row r="15" spans="1:12" s="31" customFormat="1" ht="18" customHeight="1" x14ac:dyDescent="0.25">
      <c r="A15" s="55">
        <v>5</v>
      </c>
      <c r="B15" s="56" t="s">
        <v>39</v>
      </c>
      <c r="C15" s="57">
        <f>'2.5.H Sơn'!A37</f>
        <v>21</v>
      </c>
      <c r="D15" s="58">
        <f t="shared" si="0"/>
        <v>14.200000000000003</v>
      </c>
      <c r="E15" s="58">
        <f>'2.5.H Sơn'!D37</f>
        <v>14.200000000000003</v>
      </c>
      <c r="F15" s="58">
        <f>'2.5.H Sơn'!E37</f>
        <v>0</v>
      </c>
      <c r="G15" s="58">
        <v>0</v>
      </c>
      <c r="H15" s="59" t="s">
        <v>31</v>
      </c>
      <c r="I15" s="42"/>
      <c r="L15"/>
    </row>
    <row r="16" spans="1:12" s="31" customFormat="1" ht="18" customHeight="1" x14ac:dyDescent="0.25">
      <c r="A16" s="55">
        <v>6</v>
      </c>
      <c r="B16" s="56" t="s">
        <v>40</v>
      </c>
      <c r="C16" s="57">
        <f>'2.6.ĐT'!A43</f>
        <v>25</v>
      </c>
      <c r="D16" s="58">
        <f t="shared" si="0"/>
        <v>37.54999999999999</v>
      </c>
      <c r="E16" s="58">
        <f>+'2.6.ĐT'!D43</f>
        <v>37.539999999999992</v>
      </c>
      <c r="F16" s="58">
        <f>+'2.6.ĐT'!E43</f>
        <v>0.01</v>
      </c>
      <c r="G16" s="58"/>
      <c r="H16" s="59" t="s">
        <v>32</v>
      </c>
      <c r="I16" s="42"/>
      <c r="L16"/>
    </row>
    <row r="17" spans="1:12" s="31" customFormat="1" ht="18" customHeight="1" x14ac:dyDescent="0.25">
      <c r="A17" s="55">
        <v>7</v>
      </c>
      <c r="B17" s="56" t="s">
        <v>50</v>
      </c>
      <c r="C17" s="57">
        <f>'2.7.L Hà'!A31</f>
        <v>15</v>
      </c>
      <c r="D17" s="58">
        <f t="shared" si="0"/>
        <v>9.6799999999999979</v>
      </c>
      <c r="E17" s="58">
        <f>'2.7.L Hà'!D31</f>
        <v>9.6799999999999979</v>
      </c>
      <c r="F17" s="58"/>
      <c r="G17" s="58"/>
      <c r="H17" s="59" t="s">
        <v>33</v>
      </c>
      <c r="I17" s="42"/>
      <c r="L17"/>
    </row>
    <row r="18" spans="1:12" s="31" customFormat="1" ht="18" customHeight="1" x14ac:dyDescent="0.25">
      <c r="A18" s="55">
        <v>8</v>
      </c>
      <c r="B18" s="56" t="s">
        <v>42</v>
      </c>
      <c r="C18" s="57">
        <f>+'2.8.KA'!A19</f>
        <v>5</v>
      </c>
      <c r="D18" s="58">
        <f t="shared" si="0"/>
        <v>1.26</v>
      </c>
      <c r="E18" s="58">
        <f>+'2.8.KA'!D19</f>
        <v>1.26</v>
      </c>
      <c r="F18" s="58"/>
      <c r="G18" s="58"/>
      <c r="H18" s="59" t="s">
        <v>34</v>
      </c>
      <c r="I18" s="42"/>
      <c r="J18" s="35"/>
      <c r="L18"/>
    </row>
    <row r="19" spans="1:12" s="31" customFormat="1" ht="18" customHeight="1" x14ac:dyDescent="0.25">
      <c r="A19" s="55">
        <v>9</v>
      </c>
      <c r="B19" s="56" t="s">
        <v>41</v>
      </c>
      <c r="C19" s="57">
        <f>+'2.9.C Lộc'!A51</f>
        <v>32</v>
      </c>
      <c r="D19" s="58">
        <f t="shared" si="0"/>
        <v>29.389999999999993</v>
      </c>
      <c r="E19" s="58">
        <f>+'2.9.C Lộc'!D51</f>
        <v>29.389999999999993</v>
      </c>
      <c r="F19" s="58"/>
      <c r="G19" s="58"/>
      <c r="H19" s="59" t="s">
        <v>59</v>
      </c>
      <c r="I19" s="42"/>
      <c r="J19" s="35"/>
      <c r="L19"/>
    </row>
    <row r="20" spans="1:12" s="31" customFormat="1" ht="18" customHeight="1" x14ac:dyDescent="0.25">
      <c r="A20" s="55">
        <v>10</v>
      </c>
      <c r="B20" s="56" t="s">
        <v>56</v>
      </c>
      <c r="C20" s="57">
        <f>+'2.10.NX'!A19</f>
        <v>4</v>
      </c>
      <c r="D20" s="58">
        <f t="shared" si="0"/>
        <v>3.1500000000000004</v>
      </c>
      <c r="E20" s="58">
        <f>+'2.10.NX'!D19</f>
        <v>1.8</v>
      </c>
      <c r="F20" s="58">
        <f>+'2.10.NX'!E19</f>
        <v>1.35</v>
      </c>
      <c r="G20" s="58"/>
      <c r="H20" s="59" t="s">
        <v>60</v>
      </c>
      <c r="I20" s="42"/>
      <c r="J20" s="35"/>
      <c r="L20"/>
    </row>
    <row r="21" spans="1:12" s="31" customFormat="1" ht="18" customHeight="1" x14ac:dyDescent="0.25">
      <c r="A21" s="55">
        <v>11</v>
      </c>
      <c r="B21" s="56" t="s">
        <v>57</v>
      </c>
      <c r="C21" s="57">
        <f>+'2.11.HK'!A23</f>
        <v>9</v>
      </c>
      <c r="D21" s="58">
        <f t="shared" si="0"/>
        <v>5.72</v>
      </c>
      <c r="E21" s="58">
        <f>+'2.11.HK'!D23</f>
        <v>5.72</v>
      </c>
      <c r="F21" s="58">
        <f>+'2.11.HK'!E23</f>
        <v>0</v>
      </c>
      <c r="G21" s="58"/>
      <c r="H21" s="59" t="s">
        <v>61</v>
      </c>
      <c r="I21" s="42"/>
      <c r="J21" s="35"/>
      <c r="L21"/>
    </row>
    <row r="22" spans="1:12" s="31" customFormat="1" ht="18" customHeight="1" x14ac:dyDescent="0.25">
      <c r="A22" s="55">
        <v>12</v>
      </c>
      <c r="B22" s="56" t="s">
        <v>503</v>
      </c>
      <c r="C22" s="57">
        <f>+'2.12. VQ'!A21</f>
        <v>6</v>
      </c>
      <c r="D22" s="58">
        <f t="shared" si="0"/>
        <v>9.5399999999999991</v>
      </c>
      <c r="E22" s="58">
        <f>+'2.12. VQ'!D21</f>
        <v>9.5399999999999991</v>
      </c>
      <c r="F22" s="58">
        <f>+'2.11.HK'!E24</f>
        <v>0</v>
      </c>
      <c r="G22" s="58"/>
      <c r="H22" s="59" t="s">
        <v>519</v>
      </c>
      <c r="I22" s="42"/>
      <c r="J22" s="35"/>
      <c r="L22"/>
    </row>
    <row r="23" spans="1:12" s="31" customFormat="1" ht="18" customHeight="1" x14ac:dyDescent="0.25">
      <c r="A23" s="55">
        <v>13</v>
      </c>
      <c r="B23" s="56" t="s">
        <v>634</v>
      </c>
      <c r="C23" s="57">
        <f>+'2.13. T Hà'!A76</f>
        <v>51</v>
      </c>
      <c r="D23" s="58">
        <f>E23+F23</f>
        <v>86.029999999999987</v>
      </c>
      <c r="E23" s="58">
        <f>+'2.13. T Hà'!D76</f>
        <v>82.419999999999987</v>
      </c>
      <c r="F23" s="58">
        <f>+'2.13. T Hà'!E76</f>
        <v>3.61</v>
      </c>
      <c r="G23" s="58"/>
      <c r="H23" s="59" t="s">
        <v>635</v>
      </c>
      <c r="I23" s="42"/>
      <c r="J23" s="35"/>
      <c r="L23"/>
    </row>
    <row r="24" spans="1:12" ht="9" customHeight="1" x14ac:dyDescent="0.25">
      <c r="A24" s="8"/>
      <c r="B24" s="9"/>
      <c r="C24" s="9"/>
      <c r="D24" s="10"/>
      <c r="E24" s="11"/>
      <c r="F24" s="12"/>
      <c r="G24" s="12"/>
      <c r="H24" s="12"/>
    </row>
    <row r="25" spans="1:12" ht="20.25" customHeight="1" x14ac:dyDescent="0.25">
      <c r="A25" s="13"/>
      <c r="B25" s="14"/>
      <c r="C25" s="15"/>
      <c r="E25" s="554" t="s">
        <v>779</v>
      </c>
      <c r="F25" s="554"/>
      <c r="G25" s="554"/>
      <c r="H25" s="554"/>
      <c r="I25" s="32"/>
      <c r="J25" s="32"/>
      <c r="K25" s="32"/>
    </row>
    <row r="26" spans="1:12" x14ac:dyDescent="0.25">
      <c r="A26" s="8"/>
      <c r="C26" s="17"/>
      <c r="D26" s="18"/>
      <c r="E26" s="18"/>
      <c r="F26" s="18"/>
      <c r="G26" s="18"/>
    </row>
    <row r="27" spans="1:12" x14ac:dyDescent="0.25">
      <c r="A27" s="8"/>
      <c r="C27" s="17"/>
      <c r="D27" s="18"/>
      <c r="E27" s="18"/>
      <c r="F27" s="18"/>
      <c r="G27" s="18"/>
    </row>
    <row r="28" spans="1:12" x14ac:dyDescent="0.25">
      <c r="A28" s="8"/>
      <c r="C28" s="15"/>
      <c r="D28" s="32"/>
      <c r="E28" s="32"/>
      <c r="F28" s="32"/>
      <c r="G28" s="32"/>
    </row>
    <row r="29" spans="1:12" x14ac:dyDescent="0.25">
      <c r="A29" s="8"/>
      <c r="B29" s="14"/>
      <c r="C29" s="17"/>
      <c r="D29" s="18"/>
      <c r="E29" s="18"/>
      <c r="F29" s="18"/>
      <c r="G29" s="18"/>
      <c r="H29" s="19"/>
    </row>
    <row r="30" spans="1:12" x14ac:dyDescent="0.25">
      <c r="A30" s="13"/>
      <c r="B30" s="20"/>
      <c r="C30" s="14"/>
      <c r="D30" s="16"/>
      <c r="F30" s="12"/>
      <c r="H30" s="12"/>
    </row>
    <row r="31" spans="1:12" x14ac:dyDescent="0.25">
      <c r="A31" s="8"/>
      <c r="B31" s="12"/>
      <c r="C31" s="20"/>
      <c r="D31" s="21"/>
      <c r="E31" s="11"/>
      <c r="F31" s="12"/>
      <c r="G31" s="12"/>
      <c r="H31" s="12"/>
    </row>
    <row r="32" spans="1:12" x14ac:dyDescent="0.25">
      <c r="A32" s="8"/>
      <c r="B32" s="12"/>
      <c r="C32" s="12"/>
      <c r="D32" s="10"/>
      <c r="E32" s="11"/>
      <c r="F32" s="12"/>
      <c r="G32" s="12"/>
      <c r="H32" s="12"/>
    </row>
    <row r="33" spans="1:8" x14ac:dyDescent="0.25">
      <c r="A33" s="8"/>
      <c r="B33" s="12"/>
      <c r="C33" s="12"/>
      <c r="D33" s="10"/>
      <c r="E33" s="11"/>
      <c r="F33" s="12"/>
      <c r="G33" s="12"/>
      <c r="H33" s="12"/>
    </row>
    <row r="34" spans="1:8" x14ac:dyDescent="0.25">
      <c r="A34" s="8"/>
      <c r="B34" s="9"/>
      <c r="C34" s="12"/>
      <c r="D34" s="10"/>
      <c r="E34" s="11"/>
      <c r="F34" s="12"/>
      <c r="G34" s="12"/>
      <c r="H34" s="12"/>
    </row>
    <row r="35" spans="1:8" x14ac:dyDescent="0.25">
      <c r="A35" s="8"/>
      <c r="B35" s="23"/>
      <c r="C35" s="9"/>
      <c r="D35" s="22"/>
      <c r="E35" s="11"/>
      <c r="F35" s="12"/>
      <c r="G35" s="12"/>
      <c r="H35" s="12"/>
    </row>
    <row r="36" spans="1:8" x14ac:dyDescent="0.25">
      <c r="A36" s="8"/>
      <c r="B36" s="24"/>
      <c r="C36" s="23"/>
      <c r="D36" s="10"/>
      <c r="E36" s="11"/>
      <c r="F36" s="12"/>
      <c r="G36" s="12"/>
      <c r="H36" s="12"/>
    </row>
    <row r="37" spans="1:8" x14ac:dyDescent="0.25">
      <c r="A37" s="13"/>
      <c r="B37" s="20"/>
      <c r="C37" s="24"/>
      <c r="D37" s="10"/>
      <c r="E37" s="11"/>
      <c r="F37" s="12"/>
      <c r="G37" s="12"/>
      <c r="H37" s="12"/>
    </row>
    <row r="38" spans="1:8" x14ac:dyDescent="0.25">
      <c r="A38" s="8"/>
      <c r="B38" s="12"/>
      <c r="C38" s="20"/>
      <c r="D38" s="21"/>
      <c r="E38" s="11"/>
      <c r="F38" s="12"/>
      <c r="G38" s="12"/>
      <c r="H38" s="12"/>
    </row>
    <row r="39" spans="1:8" x14ac:dyDescent="0.25">
      <c r="A39" s="8"/>
      <c r="B39" s="12"/>
      <c r="C39" s="12"/>
      <c r="D39" s="10"/>
      <c r="E39" s="11"/>
      <c r="F39" s="12"/>
      <c r="G39" s="12"/>
      <c r="H39" s="12"/>
    </row>
    <row r="40" spans="1:8" x14ac:dyDescent="0.25">
      <c r="A40" s="8"/>
      <c r="B40" s="9"/>
      <c r="C40" s="12"/>
      <c r="D40" s="10"/>
      <c r="E40" s="11"/>
      <c r="F40" s="12"/>
      <c r="G40" s="12"/>
      <c r="H40" s="12"/>
    </row>
    <row r="41" spans="1:8" x14ac:dyDescent="0.25">
      <c r="A41" s="8"/>
      <c r="B41" s="12"/>
      <c r="C41" s="9"/>
      <c r="D41" s="10"/>
      <c r="E41" s="11"/>
      <c r="F41" s="12"/>
      <c r="G41" s="12"/>
      <c r="H41" s="12"/>
    </row>
    <row r="42" spans="1:8" x14ac:dyDescent="0.25">
      <c r="A42" s="8"/>
      <c r="B42" s="12"/>
      <c r="C42" s="12"/>
      <c r="D42" s="10"/>
      <c r="E42" s="11"/>
      <c r="F42" s="12"/>
      <c r="G42" s="12"/>
      <c r="H42" s="12"/>
    </row>
    <row r="43" spans="1:8" x14ac:dyDescent="0.25">
      <c r="A43" s="8"/>
      <c r="B43" s="12"/>
      <c r="C43" s="12"/>
      <c r="D43" s="10"/>
      <c r="E43" s="11"/>
      <c r="F43" s="12"/>
      <c r="G43" s="12"/>
      <c r="H43" s="12"/>
    </row>
    <row r="44" spans="1:8" x14ac:dyDescent="0.25">
      <c r="A44" s="8"/>
      <c r="B44" s="12"/>
      <c r="C44" s="12"/>
      <c r="D44" s="10"/>
      <c r="E44" s="11"/>
      <c r="F44" s="12"/>
      <c r="G44" s="12"/>
      <c r="H44" s="12"/>
    </row>
    <row r="45" spans="1:8" x14ac:dyDescent="0.25">
      <c r="A45" s="8"/>
      <c r="B45" s="9"/>
      <c r="C45" s="12"/>
      <c r="D45" s="10"/>
      <c r="E45" s="11"/>
      <c r="F45" s="12"/>
      <c r="G45" s="12"/>
      <c r="H45" s="12"/>
    </row>
    <row r="46" spans="1:8" x14ac:dyDescent="0.25">
      <c r="A46" s="13"/>
      <c r="B46" s="20"/>
      <c r="C46" s="9"/>
      <c r="D46" s="22"/>
      <c r="E46" s="11"/>
      <c r="F46" s="12"/>
      <c r="G46" s="12"/>
      <c r="H46" s="12"/>
    </row>
    <row r="47" spans="1:8" x14ac:dyDescent="0.25">
      <c r="A47" s="8"/>
      <c r="B47" s="12"/>
      <c r="C47" s="20"/>
      <c r="D47" s="21"/>
      <c r="E47" s="11"/>
      <c r="F47" s="12"/>
      <c r="G47" s="12"/>
      <c r="H47" s="12"/>
    </row>
    <row r="48" spans="1:8" x14ac:dyDescent="0.25">
      <c r="A48" s="8"/>
      <c r="B48" s="12"/>
      <c r="C48" s="12"/>
      <c r="D48" s="10"/>
      <c r="E48" s="11"/>
      <c r="F48" s="12"/>
      <c r="G48" s="12"/>
      <c r="H48" s="12"/>
    </row>
    <row r="49" spans="1:8" x14ac:dyDescent="0.25">
      <c r="A49" s="8"/>
      <c r="B49" s="12"/>
      <c r="C49" s="12"/>
      <c r="D49" s="10"/>
      <c r="E49" s="11"/>
      <c r="F49" s="12"/>
      <c r="G49" s="12"/>
      <c r="H49" s="12"/>
    </row>
    <row r="50" spans="1:8" x14ac:dyDescent="0.25">
      <c r="A50" s="8"/>
      <c r="B50" s="9"/>
      <c r="C50" s="12"/>
      <c r="D50" s="10"/>
      <c r="E50" s="11"/>
      <c r="F50" s="12"/>
      <c r="G50" s="12"/>
      <c r="H50" s="12"/>
    </row>
    <row r="51" spans="1:8" x14ac:dyDescent="0.25">
      <c r="A51" s="8"/>
      <c r="B51" s="9"/>
      <c r="C51" s="9"/>
      <c r="D51" s="10"/>
      <c r="E51" s="11"/>
      <c r="F51" s="12"/>
      <c r="G51" s="12"/>
      <c r="H51" s="12"/>
    </row>
    <row r="52" spans="1:8" x14ac:dyDescent="0.25">
      <c r="A52" s="8"/>
      <c r="B52" s="9"/>
      <c r="C52" s="9"/>
      <c r="D52" s="10"/>
      <c r="E52" s="11"/>
      <c r="F52" s="12"/>
      <c r="G52" s="12"/>
      <c r="H52" s="12"/>
    </row>
    <row r="53" spans="1:8" x14ac:dyDescent="0.25">
      <c r="A53" s="13"/>
      <c r="B53" s="20"/>
      <c r="C53" s="9"/>
      <c r="D53" s="10"/>
      <c r="E53" s="11"/>
      <c r="F53" s="12"/>
      <c r="G53" s="12"/>
      <c r="H53" s="12"/>
    </row>
    <row r="54" spans="1:8" x14ac:dyDescent="0.25">
      <c r="A54" s="26"/>
      <c r="B54" s="12"/>
      <c r="C54" s="20"/>
      <c r="D54" s="21"/>
      <c r="E54" s="25"/>
      <c r="F54" s="12"/>
      <c r="G54" s="12"/>
      <c r="H54" s="12"/>
    </row>
    <row r="55" spans="1:8" x14ac:dyDescent="0.25">
      <c r="A55" s="26"/>
      <c r="B55" s="12"/>
      <c r="C55" s="12"/>
      <c r="D55" s="11"/>
      <c r="E55" s="12"/>
      <c r="F55" s="12"/>
      <c r="G55" s="12"/>
      <c r="H55" s="12"/>
    </row>
    <row r="56" spans="1:8" x14ac:dyDescent="0.25">
      <c r="A56" s="26"/>
      <c r="B56" s="12"/>
      <c r="C56" s="12"/>
      <c r="D56" s="11"/>
      <c r="E56" s="12"/>
      <c r="F56" s="12"/>
      <c r="G56" s="12"/>
      <c r="H56" s="12"/>
    </row>
    <row r="57" spans="1:8" x14ac:dyDescent="0.25">
      <c r="A57" s="26"/>
      <c r="B57" s="12"/>
      <c r="C57" s="12"/>
      <c r="D57" s="11"/>
      <c r="E57" s="12"/>
      <c r="F57" s="12"/>
      <c r="G57" s="12"/>
      <c r="H57" s="12"/>
    </row>
    <row r="58" spans="1:8" x14ac:dyDescent="0.25">
      <c r="A58" s="26"/>
      <c r="B58" s="12"/>
      <c r="C58" s="12"/>
      <c r="D58" s="11"/>
      <c r="E58" s="12"/>
      <c r="F58" s="12"/>
      <c r="G58" s="12"/>
      <c r="H58" s="12"/>
    </row>
    <row r="59" spans="1:8" x14ac:dyDescent="0.25">
      <c r="A59" s="26"/>
      <c r="B59" s="12"/>
      <c r="C59" s="12"/>
      <c r="D59" s="11"/>
      <c r="E59" s="12"/>
      <c r="F59" s="12"/>
      <c r="G59" s="12"/>
      <c r="H59" s="12"/>
    </row>
    <row r="60" spans="1:8" x14ac:dyDescent="0.25">
      <c r="A60" s="26"/>
      <c r="B60" s="12"/>
      <c r="C60" s="12"/>
      <c r="D60" s="11"/>
      <c r="E60" s="12"/>
      <c r="F60" s="12"/>
      <c r="G60" s="12"/>
      <c r="H60" s="12"/>
    </row>
    <row r="61" spans="1:8" x14ac:dyDescent="0.25">
      <c r="A61" s="26"/>
      <c r="B61" s="12"/>
      <c r="C61" s="12"/>
      <c r="D61" s="11"/>
      <c r="E61" s="12"/>
      <c r="F61" s="12"/>
      <c r="G61" s="12"/>
      <c r="H61" s="12"/>
    </row>
    <row r="62" spans="1:8" x14ac:dyDescent="0.25">
      <c r="A62" s="26"/>
      <c r="B62" s="12"/>
      <c r="C62" s="12"/>
      <c r="D62" s="11"/>
      <c r="E62" s="12"/>
      <c r="F62" s="12"/>
      <c r="G62" s="12"/>
      <c r="H62" s="12"/>
    </row>
    <row r="63" spans="1:8" x14ac:dyDescent="0.25">
      <c r="C63" s="12"/>
      <c r="D63" s="11"/>
      <c r="E63" s="12"/>
      <c r="F63" s="12"/>
      <c r="G63" s="12"/>
    </row>
  </sheetData>
  <mergeCells count="13">
    <mergeCell ref="E25:H25"/>
    <mergeCell ref="A1:C1"/>
    <mergeCell ref="D1:H1"/>
    <mergeCell ref="A2:C2"/>
    <mergeCell ref="D2:H2"/>
    <mergeCell ref="A4:H4"/>
    <mergeCell ref="A5:H5"/>
    <mergeCell ref="A7:A8"/>
    <mergeCell ref="B7:B8"/>
    <mergeCell ref="C7:C8"/>
    <mergeCell ref="D7:D8"/>
    <mergeCell ref="E7:G7"/>
    <mergeCell ref="H7:H8"/>
  </mergeCells>
  <printOptions horizontalCentered="1"/>
  <pageMargins left="0.7" right="0.7" top="1"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showZeros="0" zoomScaleNormal="100" workbookViewId="0">
      <selection activeCell="D36" sqref="D36"/>
    </sheetView>
  </sheetViews>
  <sheetFormatPr defaultRowHeight="15.75" x14ac:dyDescent="0.25"/>
  <cols>
    <col min="1" max="1" width="7.125" style="28" customWidth="1"/>
    <col min="2" max="2" width="28.5" style="27" customWidth="1"/>
    <col min="3" max="3" width="12.125" style="28" customWidth="1"/>
    <col min="4" max="4" width="6.25" style="28" customWidth="1"/>
    <col min="5" max="5" width="4.125" style="28" bestFit="1" customWidth="1"/>
    <col min="6" max="6" width="4.25" style="28" bestFit="1" customWidth="1"/>
    <col min="7" max="7" width="11.375" style="28" customWidth="1"/>
    <col min="8" max="8" width="50.25" style="28" customWidth="1"/>
    <col min="9" max="9" width="8.125" style="28" customWidth="1"/>
  </cols>
  <sheetData>
    <row r="1" spans="1:9" s="33" customFormat="1" x14ac:dyDescent="0.25">
      <c r="A1" s="555" t="str">
        <f>'2.CMD.T'!A1:C1</f>
        <v>ỦY BAN NHÂN DÂN</v>
      </c>
      <c r="B1" s="555"/>
      <c r="C1" s="555"/>
      <c r="D1" s="556" t="s">
        <v>9</v>
      </c>
      <c r="E1" s="556"/>
      <c r="F1" s="556"/>
      <c r="G1" s="556"/>
      <c r="H1" s="556"/>
      <c r="I1" s="556"/>
    </row>
    <row r="2" spans="1:9" s="33" customFormat="1" ht="15.75" customHeight="1" x14ac:dyDescent="0.25">
      <c r="A2" s="556" t="str">
        <f>+'2.CMD.T'!A2:C2</f>
        <v>TỈNH HÀ TĨNH</v>
      </c>
      <c r="B2" s="556"/>
      <c r="C2" s="556"/>
      <c r="D2" s="556" t="s">
        <v>10</v>
      </c>
      <c r="E2" s="556"/>
      <c r="F2" s="556"/>
      <c r="G2" s="556"/>
      <c r="H2" s="556"/>
      <c r="I2" s="556"/>
    </row>
    <row r="3" spans="1:9" s="33" customFormat="1" x14ac:dyDescent="0.25">
      <c r="A3" s="559"/>
      <c r="B3" s="559"/>
      <c r="C3" s="559"/>
      <c r="D3" s="559"/>
      <c r="E3" s="559"/>
      <c r="F3" s="559"/>
      <c r="G3" s="559"/>
      <c r="H3" s="559"/>
      <c r="I3" s="559"/>
    </row>
    <row r="4" spans="1:9" s="33" customFormat="1" x14ac:dyDescent="0.25">
      <c r="A4" s="557" t="s">
        <v>64</v>
      </c>
      <c r="B4" s="557"/>
      <c r="C4" s="557"/>
      <c r="D4" s="557"/>
      <c r="E4" s="557"/>
      <c r="F4" s="557"/>
      <c r="G4" s="557"/>
      <c r="H4" s="557"/>
      <c r="I4" s="557"/>
    </row>
    <row r="5" spans="1:9" s="33" customFormat="1" x14ac:dyDescent="0.25">
      <c r="A5" s="557" t="s">
        <v>71</v>
      </c>
      <c r="B5" s="557"/>
      <c r="C5" s="557"/>
      <c r="D5" s="557"/>
      <c r="E5" s="557"/>
      <c r="F5" s="557"/>
      <c r="G5" s="557"/>
      <c r="H5" s="557"/>
      <c r="I5" s="557"/>
    </row>
    <row r="6" spans="1:9" s="33" customFormat="1" x14ac:dyDescent="0.25">
      <c r="A6" s="560" t="str">
        <f>'2.CMD.T'!A5:H5</f>
        <v>(Kèm theo Tờ trình số         /TTr-UBND ngày      tháng     năm 2024 của Ủy ban nhân dân tỉnh)</v>
      </c>
      <c r="B6" s="560"/>
      <c r="C6" s="560"/>
      <c r="D6" s="560"/>
      <c r="E6" s="560"/>
      <c r="F6" s="560"/>
      <c r="G6" s="560"/>
      <c r="H6" s="560"/>
      <c r="I6" s="560"/>
    </row>
    <row r="7" spans="1:9" x14ac:dyDescent="0.25">
      <c r="A7" s="561"/>
      <c r="B7" s="561"/>
      <c r="C7" s="561"/>
      <c r="D7" s="561"/>
      <c r="E7" s="561"/>
      <c r="F7" s="561"/>
      <c r="G7" s="561"/>
      <c r="H7" s="561"/>
      <c r="I7" s="561"/>
    </row>
    <row r="8" spans="1:9" s="45" customFormat="1" ht="28.5" customHeight="1" x14ac:dyDescent="0.25">
      <c r="A8" s="562" t="s">
        <v>8</v>
      </c>
      <c r="B8" s="565" t="s">
        <v>11</v>
      </c>
      <c r="C8" s="563" t="s">
        <v>25</v>
      </c>
      <c r="D8" s="564" t="s">
        <v>7</v>
      </c>
      <c r="E8" s="564"/>
      <c r="F8" s="564"/>
      <c r="G8" s="565" t="s">
        <v>35</v>
      </c>
      <c r="H8" s="564" t="s">
        <v>533</v>
      </c>
      <c r="I8" s="564" t="s">
        <v>6</v>
      </c>
    </row>
    <row r="9" spans="1:9" s="45" customFormat="1" ht="21" customHeight="1" x14ac:dyDescent="0.25">
      <c r="A9" s="562"/>
      <c r="B9" s="565"/>
      <c r="C9" s="563"/>
      <c r="D9" s="29" t="s">
        <v>5</v>
      </c>
      <c r="E9" s="29" t="s">
        <v>4</v>
      </c>
      <c r="F9" s="29" t="s">
        <v>12</v>
      </c>
      <c r="G9" s="565"/>
      <c r="H9" s="564"/>
      <c r="I9" s="564"/>
    </row>
    <row r="10" spans="1:9" s="45" customFormat="1" ht="21.75" customHeight="1" x14ac:dyDescent="0.25">
      <c r="A10" s="30">
        <v>-1</v>
      </c>
      <c r="B10" s="30">
        <v>-2</v>
      </c>
      <c r="C10" s="30" t="s">
        <v>36</v>
      </c>
      <c r="D10" s="30">
        <v>-4</v>
      </c>
      <c r="E10" s="30">
        <v>-5</v>
      </c>
      <c r="F10" s="30">
        <v>-6</v>
      </c>
      <c r="G10" s="30">
        <v>-7</v>
      </c>
      <c r="H10" s="30">
        <v>-8</v>
      </c>
      <c r="I10" s="30">
        <v>-9</v>
      </c>
    </row>
    <row r="11" spans="1:9" s="116" customFormat="1" ht="21.75" customHeight="1" x14ac:dyDescent="0.2">
      <c r="A11" s="112" t="s">
        <v>13</v>
      </c>
      <c r="B11" s="113" t="s">
        <v>99</v>
      </c>
      <c r="C11" s="114">
        <f>C12+C17+C19+C21+C23+C25</f>
        <v>3.9399999999999995</v>
      </c>
      <c r="D11" s="114">
        <f>D12+D17+D19+D21+D23+D25</f>
        <v>3.9399999999999995</v>
      </c>
      <c r="E11" s="114">
        <f>E12+E17+E19+E21+E23+E25</f>
        <v>0</v>
      </c>
      <c r="F11" s="114">
        <f>F12+F17+F19+F21+F23+F25</f>
        <v>0</v>
      </c>
      <c r="G11" s="115"/>
      <c r="H11" s="85"/>
      <c r="I11" s="85"/>
    </row>
    <row r="12" spans="1:9" s="116" customFormat="1" ht="21.75" customHeight="1" x14ac:dyDescent="0.2">
      <c r="A12" s="117" t="s">
        <v>100</v>
      </c>
      <c r="B12" s="113" t="s">
        <v>44</v>
      </c>
      <c r="C12" s="118">
        <f>SUM(C13:C16)</f>
        <v>3.29</v>
      </c>
      <c r="D12" s="118">
        <f>SUM(D13:D16)</f>
        <v>3.29</v>
      </c>
      <c r="E12" s="118">
        <f>SUM(E13:E27)</f>
        <v>0</v>
      </c>
      <c r="F12" s="118">
        <f>SUM(F13:F27)</f>
        <v>0</v>
      </c>
      <c r="G12" s="119"/>
      <c r="H12" s="85"/>
      <c r="I12" s="85"/>
    </row>
    <row r="13" spans="1:9" s="116" customFormat="1" ht="51" x14ac:dyDescent="0.2">
      <c r="A13" s="120">
        <v>1</v>
      </c>
      <c r="B13" s="121" t="s">
        <v>102</v>
      </c>
      <c r="C13" s="122">
        <f>SUM(D13:F13)</f>
        <v>0.25</v>
      </c>
      <c r="D13" s="123">
        <v>0.25</v>
      </c>
      <c r="E13" s="123"/>
      <c r="F13" s="123"/>
      <c r="G13" s="120" t="s">
        <v>103</v>
      </c>
      <c r="H13" s="85" t="s">
        <v>104</v>
      </c>
      <c r="I13" s="85"/>
    </row>
    <row r="14" spans="1:9" s="116" customFormat="1" ht="51" x14ac:dyDescent="0.2">
      <c r="A14" s="120">
        <v>2</v>
      </c>
      <c r="B14" s="121" t="s">
        <v>105</v>
      </c>
      <c r="C14" s="122">
        <f>SUM(D14:F14)</f>
        <v>2.2000000000000002</v>
      </c>
      <c r="D14" s="123">
        <v>2.2000000000000002</v>
      </c>
      <c r="E14" s="123"/>
      <c r="F14" s="123"/>
      <c r="G14" s="120" t="s">
        <v>106</v>
      </c>
      <c r="H14" s="85" t="s">
        <v>104</v>
      </c>
      <c r="I14" s="85"/>
    </row>
    <row r="15" spans="1:9" s="116" customFormat="1" ht="51" x14ac:dyDescent="0.2">
      <c r="A15" s="120">
        <v>3</v>
      </c>
      <c r="B15" s="124" t="s">
        <v>527</v>
      </c>
      <c r="C15" s="122">
        <f>SUM(D15:F15)</f>
        <v>0.3</v>
      </c>
      <c r="D15" s="123">
        <v>0.3</v>
      </c>
      <c r="E15" s="123"/>
      <c r="F15" s="123"/>
      <c r="G15" s="125" t="s">
        <v>108</v>
      </c>
      <c r="H15" s="126" t="s">
        <v>104</v>
      </c>
      <c r="I15" s="85"/>
    </row>
    <row r="16" spans="1:9" s="128" customFormat="1" ht="51" x14ac:dyDescent="0.25">
      <c r="A16" s="120">
        <v>4</v>
      </c>
      <c r="B16" s="124" t="s">
        <v>107</v>
      </c>
      <c r="C16" s="122">
        <f>SUM(D16:F16)</f>
        <v>0.54</v>
      </c>
      <c r="D16" s="122">
        <v>0.54</v>
      </c>
      <c r="E16" s="122"/>
      <c r="F16" s="122"/>
      <c r="G16" s="125" t="s">
        <v>108</v>
      </c>
      <c r="H16" s="126" t="s">
        <v>104</v>
      </c>
      <c r="I16" s="85"/>
    </row>
    <row r="17" spans="1:9" s="134" customFormat="1" ht="12.75" x14ac:dyDescent="0.25">
      <c r="A17" s="129" t="s">
        <v>109</v>
      </c>
      <c r="B17" s="130" t="s">
        <v>90</v>
      </c>
      <c r="C17" s="131">
        <f>SUM(C18:C18)</f>
        <v>0.03</v>
      </c>
      <c r="D17" s="131">
        <f>SUM(D18:D18)</f>
        <v>0.03</v>
      </c>
      <c r="E17" s="131">
        <f>SUM(E18:E18)</f>
        <v>0</v>
      </c>
      <c r="F17" s="131">
        <f>SUM(F18:F18)</f>
        <v>0</v>
      </c>
      <c r="G17" s="132"/>
      <c r="H17" s="133"/>
      <c r="I17" s="133"/>
    </row>
    <row r="18" spans="1:9" s="128" customFormat="1" ht="38.25" x14ac:dyDescent="0.25">
      <c r="A18" s="127">
        <v>1</v>
      </c>
      <c r="B18" s="124" t="s">
        <v>110</v>
      </c>
      <c r="C18" s="122">
        <f>SUM(D18:F18)</f>
        <v>0.03</v>
      </c>
      <c r="D18" s="122">
        <v>0.03</v>
      </c>
      <c r="E18" s="122"/>
      <c r="F18" s="122"/>
      <c r="G18" s="135" t="s">
        <v>53</v>
      </c>
      <c r="H18" s="126" t="s">
        <v>111</v>
      </c>
      <c r="I18" s="85"/>
    </row>
    <row r="19" spans="1:9" s="128" customFormat="1" ht="26.25" customHeight="1" x14ac:dyDescent="0.25">
      <c r="A19" s="129" t="s">
        <v>112</v>
      </c>
      <c r="B19" s="130" t="s">
        <v>19</v>
      </c>
      <c r="C19" s="131">
        <f>SUM(C20)</f>
        <v>0.01</v>
      </c>
      <c r="D19" s="131">
        <f>SUM(D20)</f>
        <v>0.01</v>
      </c>
      <c r="E19" s="122"/>
      <c r="F19" s="122"/>
      <c r="G19" s="135"/>
      <c r="H19" s="126"/>
      <c r="I19" s="127"/>
    </row>
    <row r="20" spans="1:9" s="128" customFormat="1" ht="63.75" x14ac:dyDescent="0.25">
      <c r="A20" s="126">
        <v>1</v>
      </c>
      <c r="B20" s="124" t="s">
        <v>113</v>
      </c>
      <c r="C20" s="122">
        <f>SUM(D20:F20)</f>
        <v>0.01</v>
      </c>
      <c r="D20" s="122">
        <v>0.01</v>
      </c>
      <c r="E20" s="122"/>
      <c r="F20" s="122"/>
      <c r="G20" s="135" t="s">
        <v>114</v>
      </c>
      <c r="H20" s="126" t="s">
        <v>115</v>
      </c>
      <c r="I20" s="85"/>
    </row>
    <row r="21" spans="1:9" s="128" customFormat="1" ht="12.75" x14ac:dyDescent="0.25">
      <c r="A21" s="129" t="s">
        <v>116</v>
      </c>
      <c r="B21" s="130" t="s">
        <v>117</v>
      </c>
      <c r="C21" s="131">
        <f>SUM(C22:C22)</f>
        <v>0.15</v>
      </c>
      <c r="D21" s="131">
        <f>SUM(D22:D22)</f>
        <v>0.15</v>
      </c>
      <c r="E21" s="131">
        <f>SUM(E22:E22)</f>
        <v>0</v>
      </c>
      <c r="F21" s="131">
        <f>SUM(F22:F22)</f>
        <v>0</v>
      </c>
      <c r="G21" s="135"/>
      <c r="H21" s="126"/>
      <c r="I21" s="127"/>
    </row>
    <row r="22" spans="1:9" s="128" customFormat="1" ht="51" x14ac:dyDescent="0.25">
      <c r="A22" s="126">
        <v>1</v>
      </c>
      <c r="B22" s="78" t="s">
        <v>118</v>
      </c>
      <c r="C22" s="122">
        <f>SUM(D22:F22)</f>
        <v>0.15</v>
      </c>
      <c r="D22" s="136">
        <v>0.15</v>
      </c>
      <c r="E22" s="122"/>
      <c r="F22" s="122"/>
      <c r="G22" s="137" t="s">
        <v>119</v>
      </c>
      <c r="H22" s="126" t="s">
        <v>104</v>
      </c>
      <c r="I22" s="85"/>
    </row>
    <row r="23" spans="1:9" s="128" customFormat="1" ht="12.75" x14ac:dyDescent="0.25">
      <c r="A23" s="129" t="s">
        <v>120</v>
      </c>
      <c r="B23" s="130" t="s">
        <v>121</v>
      </c>
      <c r="C23" s="131">
        <f>SUM(C24)</f>
        <v>0.16</v>
      </c>
      <c r="D23" s="131">
        <f>SUM(D24)</f>
        <v>0.16</v>
      </c>
      <c r="E23" s="131">
        <f>SUM(E24)</f>
        <v>0</v>
      </c>
      <c r="F23" s="131">
        <f>SUM(F24)</f>
        <v>0</v>
      </c>
      <c r="G23" s="135"/>
      <c r="H23" s="126"/>
      <c r="I23" s="127"/>
    </row>
    <row r="24" spans="1:9" s="128" customFormat="1" ht="51" x14ac:dyDescent="0.25">
      <c r="A24" s="126">
        <v>1</v>
      </c>
      <c r="B24" s="78" t="s">
        <v>122</v>
      </c>
      <c r="C24" s="122">
        <f>SUM(D24:F24)</f>
        <v>0.16</v>
      </c>
      <c r="D24" s="136">
        <v>0.16</v>
      </c>
      <c r="E24" s="122"/>
      <c r="F24" s="122"/>
      <c r="G24" s="137" t="s">
        <v>108</v>
      </c>
      <c r="H24" s="126" t="s">
        <v>104</v>
      </c>
      <c r="I24" s="85"/>
    </row>
    <row r="25" spans="1:9" s="128" customFormat="1" ht="25.5" x14ac:dyDescent="0.25">
      <c r="A25" s="129" t="s">
        <v>123</v>
      </c>
      <c r="B25" s="130" t="s">
        <v>124</v>
      </c>
      <c r="C25" s="131">
        <f>SUM(C26)</f>
        <v>0.3</v>
      </c>
      <c r="D25" s="131">
        <f>SUM(D26)</f>
        <v>0.3</v>
      </c>
      <c r="E25" s="131"/>
      <c r="F25" s="131"/>
      <c r="G25" s="135"/>
      <c r="H25" s="126"/>
      <c r="I25" s="127"/>
    </row>
    <row r="26" spans="1:9" s="128" customFormat="1" ht="25.5" x14ac:dyDescent="0.25">
      <c r="A26" s="126">
        <v>1</v>
      </c>
      <c r="B26" s="78" t="s">
        <v>125</v>
      </c>
      <c r="C26" s="122">
        <f>SUM(D26:F26)</f>
        <v>0.3</v>
      </c>
      <c r="D26" s="122">
        <v>0.3</v>
      </c>
      <c r="E26" s="122"/>
      <c r="F26" s="122"/>
      <c r="G26" s="137" t="s">
        <v>108</v>
      </c>
      <c r="H26" s="126" t="s">
        <v>126</v>
      </c>
      <c r="I26" s="85"/>
    </row>
    <row r="27" spans="1:9" s="134" customFormat="1" ht="12.75" x14ac:dyDescent="0.25">
      <c r="A27" s="129" t="s">
        <v>15</v>
      </c>
      <c r="B27" s="138" t="s">
        <v>52</v>
      </c>
      <c r="C27" s="139">
        <f>SUM(C28)</f>
        <v>0.08</v>
      </c>
      <c r="D27" s="139">
        <f>SUM(D28)</f>
        <v>0.08</v>
      </c>
      <c r="E27" s="139">
        <f>SUM(E28:E29)</f>
        <v>0</v>
      </c>
      <c r="F27" s="139">
        <f>SUM(F28:F29)</f>
        <v>0</v>
      </c>
      <c r="G27" s="140"/>
      <c r="H27" s="133"/>
      <c r="I27" s="133"/>
    </row>
    <row r="28" spans="1:9" s="128" customFormat="1" ht="51" x14ac:dyDescent="0.25">
      <c r="A28" s="127">
        <v>1</v>
      </c>
      <c r="B28" s="78" t="s">
        <v>127</v>
      </c>
      <c r="C28" s="122">
        <f>SUM(D28:F28)</f>
        <v>0.08</v>
      </c>
      <c r="D28" s="122">
        <v>0.08</v>
      </c>
      <c r="E28" s="122"/>
      <c r="F28" s="122"/>
      <c r="G28" s="137" t="s">
        <v>54</v>
      </c>
      <c r="H28" s="126" t="s">
        <v>104</v>
      </c>
      <c r="I28" s="85"/>
    </row>
    <row r="29" spans="1:9" s="134" customFormat="1" ht="12.75" x14ac:dyDescent="0.25">
      <c r="A29" s="141" t="s">
        <v>16</v>
      </c>
      <c r="B29" s="130" t="s">
        <v>62</v>
      </c>
      <c r="C29" s="139">
        <f>SUM(C30:C35)</f>
        <v>8.48</v>
      </c>
      <c r="D29" s="139">
        <f>SUM(D30:D35)</f>
        <v>8.48</v>
      </c>
      <c r="E29" s="139">
        <f>SUM(E30:E35)</f>
        <v>0</v>
      </c>
      <c r="F29" s="139">
        <f>SUM(F30:F35)</f>
        <v>0</v>
      </c>
      <c r="G29" s="142"/>
      <c r="H29" s="133"/>
      <c r="I29" s="133"/>
    </row>
    <row r="30" spans="1:9" s="128" customFormat="1" ht="51" x14ac:dyDescent="0.25">
      <c r="A30" s="126">
        <v>1</v>
      </c>
      <c r="B30" s="78" t="s">
        <v>128</v>
      </c>
      <c r="C30" s="122">
        <f t="shared" ref="C30:C35" si="0">SUM(D30:F30)</f>
        <v>0.9</v>
      </c>
      <c r="D30" s="122">
        <v>0.9</v>
      </c>
      <c r="E30" s="122"/>
      <c r="F30" s="122"/>
      <c r="G30" s="135" t="s">
        <v>101</v>
      </c>
      <c r="H30" s="126" t="s">
        <v>104</v>
      </c>
      <c r="I30" s="85"/>
    </row>
    <row r="31" spans="1:9" s="145" customFormat="1" ht="51" x14ac:dyDescent="0.25">
      <c r="A31" s="126">
        <v>2</v>
      </c>
      <c r="B31" s="143" t="s">
        <v>129</v>
      </c>
      <c r="C31" s="122">
        <f t="shared" si="0"/>
        <v>0.86</v>
      </c>
      <c r="D31" s="144">
        <v>0.86</v>
      </c>
      <c r="E31" s="144"/>
      <c r="F31" s="144"/>
      <c r="G31" s="351" t="s">
        <v>130</v>
      </c>
      <c r="H31" s="351" t="s">
        <v>104</v>
      </c>
      <c r="I31" s="85"/>
    </row>
    <row r="32" spans="1:9" s="128" customFormat="1" ht="51" x14ac:dyDescent="0.25">
      <c r="A32" s="126">
        <v>3</v>
      </c>
      <c r="B32" s="78" t="s">
        <v>528</v>
      </c>
      <c r="C32" s="122">
        <f t="shared" si="0"/>
        <v>2</v>
      </c>
      <c r="D32" s="122">
        <v>2</v>
      </c>
      <c r="E32" s="122"/>
      <c r="F32" s="122"/>
      <c r="G32" s="125" t="s">
        <v>53</v>
      </c>
      <c r="H32" s="126" t="s">
        <v>104</v>
      </c>
      <c r="I32" s="85"/>
    </row>
    <row r="33" spans="1:10" s="128" customFormat="1" ht="51" x14ac:dyDescent="0.25">
      <c r="A33" s="126">
        <v>4</v>
      </c>
      <c r="B33" s="78" t="s">
        <v>131</v>
      </c>
      <c r="C33" s="122">
        <f t="shared" si="0"/>
        <v>1.66</v>
      </c>
      <c r="D33" s="122">
        <v>1.66</v>
      </c>
      <c r="E33" s="122"/>
      <c r="F33" s="122"/>
      <c r="G33" s="125" t="s">
        <v>55</v>
      </c>
      <c r="H33" s="126" t="s">
        <v>104</v>
      </c>
      <c r="I33" s="85"/>
    </row>
    <row r="34" spans="1:10" s="128" customFormat="1" ht="51" x14ac:dyDescent="0.25">
      <c r="A34" s="126">
        <v>5</v>
      </c>
      <c r="B34" s="78" t="s">
        <v>529</v>
      </c>
      <c r="C34" s="122">
        <f t="shared" si="0"/>
        <v>2.06</v>
      </c>
      <c r="D34" s="122">
        <v>2.06</v>
      </c>
      <c r="E34" s="122"/>
      <c r="F34" s="122"/>
      <c r="G34" s="125" t="s">
        <v>53</v>
      </c>
      <c r="H34" s="126" t="s">
        <v>104</v>
      </c>
      <c r="I34" s="85"/>
    </row>
    <row r="35" spans="1:10" s="116" customFormat="1" ht="51" x14ac:dyDescent="0.2">
      <c r="A35" s="126">
        <v>6</v>
      </c>
      <c r="B35" s="78" t="s">
        <v>132</v>
      </c>
      <c r="C35" s="122">
        <f t="shared" si="0"/>
        <v>1</v>
      </c>
      <c r="D35" s="144">
        <v>1</v>
      </c>
      <c r="E35" s="144"/>
      <c r="F35" s="144"/>
      <c r="G35" s="125" t="s">
        <v>108</v>
      </c>
      <c r="H35" s="85" t="s">
        <v>104</v>
      </c>
      <c r="I35" s="85"/>
    </row>
    <row r="36" spans="1:10" s="150" customFormat="1" ht="12.75" x14ac:dyDescent="0.25">
      <c r="A36" s="146" t="s">
        <v>17</v>
      </c>
      <c r="B36" s="147" t="s">
        <v>133</v>
      </c>
      <c r="C36" s="148">
        <f>SUM(C37:C42)</f>
        <v>8.91</v>
      </c>
      <c r="D36" s="148">
        <f>SUM(D37:D42)</f>
        <v>8.91</v>
      </c>
      <c r="E36" s="148">
        <f>SUM(E37:E41)</f>
        <v>0</v>
      </c>
      <c r="F36" s="148">
        <f>SUM(F37:F41)</f>
        <v>0</v>
      </c>
      <c r="G36" s="149"/>
      <c r="H36" s="146"/>
      <c r="I36" s="141"/>
    </row>
    <row r="37" spans="1:10" s="128" customFormat="1" ht="51" x14ac:dyDescent="0.25">
      <c r="A37" s="126">
        <v>1</v>
      </c>
      <c r="B37" s="151" t="s">
        <v>134</v>
      </c>
      <c r="C37" s="122">
        <f t="shared" ref="C37:C42" si="1">SUM(D37:F37)</f>
        <v>2.04</v>
      </c>
      <c r="D37" s="122">
        <v>2.04</v>
      </c>
      <c r="E37" s="122"/>
      <c r="F37" s="122"/>
      <c r="G37" s="125" t="s">
        <v>103</v>
      </c>
      <c r="H37" s="126" t="s">
        <v>104</v>
      </c>
      <c r="I37" s="85"/>
    </row>
    <row r="38" spans="1:10" s="128" customFormat="1" ht="51" x14ac:dyDescent="0.25">
      <c r="A38" s="126">
        <v>2</v>
      </c>
      <c r="B38" s="78" t="s">
        <v>135</v>
      </c>
      <c r="C38" s="122">
        <f t="shared" si="1"/>
        <v>1</v>
      </c>
      <c r="D38" s="122">
        <v>1</v>
      </c>
      <c r="E38" s="122"/>
      <c r="F38" s="122"/>
      <c r="G38" s="125" t="s">
        <v>103</v>
      </c>
      <c r="H38" s="126" t="s">
        <v>104</v>
      </c>
      <c r="I38" s="85"/>
    </row>
    <row r="39" spans="1:10" s="128" customFormat="1" ht="51" x14ac:dyDescent="0.25">
      <c r="A39" s="126">
        <v>3</v>
      </c>
      <c r="B39" s="78" t="s">
        <v>530</v>
      </c>
      <c r="C39" s="122">
        <f t="shared" si="1"/>
        <v>0.2</v>
      </c>
      <c r="D39" s="122">
        <v>0.2</v>
      </c>
      <c r="E39" s="122"/>
      <c r="F39" s="122"/>
      <c r="G39" s="125" t="s">
        <v>531</v>
      </c>
      <c r="H39" s="126" t="s">
        <v>104</v>
      </c>
      <c r="I39" s="85"/>
    </row>
    <row r="40" spans="1:10" s="128" customFormat="1" ht="51" x14ac:dyDescent="0.25">
      <c r="A40" s="126">
        <v>4</v>
      </c>
      <c r="B40" s="78" t="s">
        <v>136</v>
      </c>
      <c r="C40" s="122">
        <f t="shared" si="1"/>
        <v>1</v>
      </c>
      <c r="D40" s="122">
        <v>1</v>
      </c>
      <c r="E40" s="122"/>
      <c r="F40" s="122"/>
      <c r="G40" s="125" t="s">
        <v>54</v>
      </c>
      <c r="H40" s="126" t="s">
        <v>104</v>
      </c>
      <c r="I40" s="85"/>
    </row>
    <row r="41" spans="1:10" s="128" customFormat="1" ht="51" x14ac:dyDescent="0.25">
      <c r="A41" s="126">
        <v>5</v>
      </c>
      <c r="B41" s="78" t="s">
        <v>532</v>
      </c>
      <c r="C41" s="122">
        <f t="shared" si="1"/>
        <v>3.07</v>
      </c>
      <c r="D41" s="122">
        <v>3.07</v>
      </c>
      <c r="E41" s="122"/>
      <c r="F41" s="122"/>
      <c r="G41" s="125" t="s">
        <v>54</v>
      </c>
      <c r="H41" s="126" t="s">
        <v>104</v>
      </c>
      <c r="I41" s="85"/>
    </row>
    <row r="42" spans="1:10" s="128" customFormat="1" ht="38.25" x14ac:dyDescent="0.25">
      <c r="A42" s="126">
        <v>6</v>
      </c>
      <c r="B42" s="78" t="s">
        <v>795</v>
      </c>
      <c r="C42" s="122">
        <f t="shared" si="1"/>
        <v>1.6</v>
      </c>
      <c r="D42" s="122">
        <v>1.6</v>
      </c>
      <c r="E42" s="122"/>
      <c r="F42" s="122"/>
      <c r="G42" s="125" t="s">
        <v>796</v>
      </c>
      <c r="H42" s="126" t="s">
        <v>797</v>
      </c>
      <c r="I42" s="85"/>
    </row>
    <row r="43" spans="1:10" s="145" customFormat="1" ht="12.75" x14ac:dyDescent="0.25">
      <c r="A43" s="129" t="s">
        <v>18</v>
      </c>
      <c r="B43" s="130" t="s">
        <v>137</v>
      </c>
      <c r="C43" s="131">
        <f>SUM(C44)</f>
        <v>0.95</v>
      </c>
      <c r="D43" s="131">
        <f>SUM(D44)</f>
        <v>0.95</v>
      </c>
      <c r="E43" s="122"/>
      <c r="F43" s="122"/>
      <c r="G43" s="135"/>
      <c r="H43" s="126"/>
      <c r="I43" s="127"/>
    </row>
    <row r="44" spans="1:10" s="145" customFormat="1" ht="51" x14ac:dyDescent="0.25">
      <c r="A44" s="126">
        <v>1</v>
      </c>
      <c r="B44" s="143" t="s">
        <v>138</v>
      </c>
      <c r="C44" s="122">
        <f>SUM(D44:F44)</f>
        <v>0.95</v>
      </c>
      <c r="D44" s="144">
        <v>0.95</v>
      </c>
      <c r="E44" s="144"/>
      <c r="F44" s="144"/>
      <c r="G44" s="351" t="s">
        <v>101</v>
      </c>
      <c r="H44" s="351" t="s">
        <v>139</v>
      </c>
      <c r="I44" s="85"/>
    </row>
    <row r="45" spans="1:10" x14ac:dyDescent="0.25">
      <c r="A45" s="60">
        <f>+A44+A42+A35+A28+A26+A24+A22+A20+A18+A16</f>
        <v>23</v>
      </c>
      <c r="B45" s="61" t="s">
        <v>798</v>
      </c>
      <c r="C45" s="86">
        <f>+C43+C36+C29+C27+C11</f>
        <v>22.36</v>
      </c>
      <c r="D45" s="86">
        <f>+D43+D36+D29+D27+D11</f>
        <v>22.36</v>
      </c>
      <c r="E45" s="86">
        <f>+E43+E36+E29+E27+E11</f>
        <v>0</v>
      </c>
      <c r="F45" s="86">
        <f>+F43+F36+F29+F27+F11</f>
        <v>0</v>
      </c>
      <c r="G45" s="62"/>
      <c r="H45" s="63"/>
      <c r="I45" s="63"/>
      <c r="J45" s="46"/>
    </row>
    <row r="47" spans="1:10" x14ac:dyDescent="0.25">
      <c r="F47" s="554" t="s">
        <v>779</v>
      </c>
      <c r="G47" s="554"/>
      <c r="H47" s="554"/>
      <c r="I47" s="554"/>
    </row>
  </sheetData>
  <mergeCells count="17">
    <mergeCell ref="A8:A9"/>
    <mergeCell ref="C8:C9"/>
    <mergeCell ref="D8:F8"/>
    <mergeCell ref="G8:G9"/>
    <mergeCell ref="H8:H9"/>
    <mergeCell ref="I8:I9"/>
    <mergeCell ref="B8:B9"/>
    <mergeCell ref="F47:I47"/>
    <mergeCell ref="A1:C1"/>
    <mergeCell ref="D1:I1"/>
    <mergeCell ref="A2:C2"/>
    <mergeCell ref="D2:I2"/>
    <mergeCell ref="A3:I3"/>
    <mergeCell ref="A5:I5"/>
    <mergeCell ref="A4:I4"/>
    <mergeCell ref="A6:I6"/>
    <mergeCell ref="A7:I7"/>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9"/>
  <sheetViews>
    <sheetView showZeros="0" topLeftCell="A25" zoomScale="115" zoomScaleNormal="115" workbookViewId="0">
      <selection activeCell="F29" sqref="F29:I29"/>
    </sheetView>
  </sheetViews>
  <sheetFormatPr defaultRowHeight="15.75" x14ac:dyDescent="0.25"/>
  <cols>
    <col min="1" max="1" width="5.5" style="38" customWidth="1"/>
    <col min="2" max="2" width="30" style="39" customWidth="1"/>
    <col min="3" max="3" width="12.125" style="38" customWidth="1"/>
    <col min="4" max="4" width="6.625" style="38" bestFit="1" customWidth="1"/>
    <col min="5" max="6" width="5.5" style="38" bestFit="1" customWidth="1"/>
    <col min="7" max="7" width="10.5" style="38" customWidth="1"/>
    <col min="8" max="8" width="52" style="38" customWidth="1"/>
    <col min="9" max="9" width="5.25" style="38" customWidth="1"/>
    <col min="10" max="10" width="16.25" style="45" customWidth="1"/>
    <col min="11" max="16384" width="9" style="45"/>
  </cols>
  <sheetData>
    <row r="1" spans="1:9" s="44" customFormat="1" x14ac:dyDescent="0.25">
      <c r="A1" s="555" t="str">
        <f>'2.CMD.T'!A1:C1</f>
        <v>ỦY BAN NHÂN DÂN</v>
      </c>
      <c r="B1" s="555"/>
      <c r="C1" s="555"/>
      <c r="D1" s="556" t="s">
        <v>9</v>
      </c>
      <c r="E1" s="556"/>
      <c r="F1" s="556"/>
      <c r="G1" s="556"/>
      <c r="H1" s="556"/>
      <c r="I1" s="556"/>
    </row>
    <row r="2" spans="1:9" s="44" customFormat="1" ht="15.75" customHeight="1" x14ac:dyDescent="0.25">
      <c r="A2" s="556" t="str">
        <f>+'2.1.TPHT'!A2:C2</f>
        <v>TỈNH HÀ TĨNH</v>
      </c>
      <c r="B2" s="556"/>
      <c r="C2" s="556"/>
      <c r="D2" s="556" t="s">
        <v>10</v>
      </c>
      <c r="E2" s="556"/>
      <c r="F2" s="556"/>
      <c r="G2" s="556"/>
      <c r="H2" s="556"/>
      <c r="I2" s="556"/>
    </row>
    <row r="3" spans="1:9" s="44" customFormat="1" x14ac:dyDescent="0.25">
      <c r="A3" s="567"/>
      <c r="B3" s="567"/>
      <c r="C3" s="567"/>
      <c r="D3" s="567"/>
      <c r="E3" s="567"/>
      <c r="F3" s="567"/>
      <c r="G3" s="567"/>
      <c r="H3" s="567"/>
      <c r="I3" s="567"/>
    </row>
    <row r="4" spans="1:9" s="44" customFormat="1" x14ac:dyDescent="0.25">
      <c r="A4" s="557" t="s">
        <v>550</v>
      </c>
      <c r="B4" s="557"/>
      <c r="C4" s="557"/>
      <c r="D4" s="557"/>
      <c r="E4" s="557"/>
      <c r="F4" s="557"/>
      <c r="G4" s="557"/>
      <c r="H4" s="557"/>
      <c r="I4" s="557"/>
    </row>
    <row r="5" spans="1:9" s="44" customFormat="1" x14ac:dyDescent="0.25">
      <c r="A5" s="557" t="s">
        <v>72</v>
      </c>
      <c r="B5" s="557"/>
      <c r="C5" s="557"/>
      <c r="D5" s="557"/>
      <c r="E5" s="557"/>
      <c r="F5" s="557"/>
      <c r="G5" s="557"/>
      <c r="H5" s="557"/>
      <c r="I5" s="557"/>
    </row>
    <row r="6" spans="1:9" s="44" customFormat="1" x14ac:dyDescent="0.25">
      <c r="A6" s="558" t="str">
        <f>'2.CMD.T'!A5:H5</f>
        <v>(Kèm theo Tờ trình số         /TTr-UBND ngày      tháng     năm 2024 của Ủy ban nhân dân tỉnh)</v>
      </c>
      <c r="B6" s="558"/>
      <c r="C6" s="558"/>
      <c r="D6" s="558"/>
      <c r="E6" s="558"/>
      <c r="F6" s="558"/>
      <c r="G6" s="558"/>
      <c r="H6" s="558"/>
      <c r="I6" s="558"/>
    </row>
    <row r="7" spans="1:9" x14ac:dyDescent="0.25">
      <c r="A7" s="566"/>
      <c r="B7" s="566"/>
      <c r="C7" s="566"/>
      <c r="D7" s="566"/>
      <c r="E7" s="566"/>
      <c r="F7" s="566"/>
      <c r="G7" s="566"/>
      <c r="H7" s="566"/>
      <c r="I7" s="566"/>
    </row>
    <row r="8" spans="1:9" ht="24.75" customHeight="1" x14ac:dyDescent="0.25">
      <c r="A8" s="562" t="s">
        <v>8</v>
      </c>
      <c r="B8" s="565" t="s">
        <v>11</v>
      </c>
      <c r="C8" s="563" t="s">
        <v>25</v>
      </c>
      <c r="D8" s="564" t="s">
        <v>7</v>
      </c>
      <c r="E8" s="564"/>
      <c r="F8" s="564"/>
      <c r="G8" s="565" t="s">
        <v>35</v>
      </c>
      <c r="H8" s="564" t="s">
        <v>22</v>
      </c>
      <c r="I8" s="564" t="s">
        <v>21</v>
      </c>
    </row>
    <row r="9" spans="1:9" ht="29.25" customHeight="1" x14ac:dyDescent="0.25">
      <c r="A9" s="562"/>
      <c r="B9" s="565"/>
      <c r="C9" s="563"/>
      <c r="D9" s="29" t="s">
        <v>5</v>
      </c>
      <c r="E9" s="29" t="s">
        <v>4</v>
      </c>
      <c r="F9" s="29" t="s">
        <v>12</v>
      </c>
      <c r="G9" s="565"/>
      <c r="H9" s="564"/>
      <c r="I9" s="564"/>
    </row>
    <row r="10" spans="1:9" ht="16.5" customHeight="1" x14ac:dyDescent="0.25">
      <c r="A10" s="30">
        <v>-1</v>
      </c>
      <c r="B10" s="30">
        <v>-2</v>
      </c>
      <c r="C10" s="30" t="s">
        <v>36</v>
      </c>
      <c r="D10" s="30">
        <v>-4</v>
      </c>
      <c r="E10" s="30">
        <v>-5</v>
      </c>
      <c r="F10" s="30">
        <v>-6</v>
      </c>
      <c r="G10" s="30">
        <v>-7</v>
      </c>
      <c r="H10" s="30">
        <v>-8</v>
      </c>
      <c r="I10" s="30">
        <v>-9</v>
      </c>
    </row>
    <row r="11" spans="1:9" x14ac:dyDescent="0.25">
      <c r="A11" s="153" t="s">
        <v>13</v>
      </c>
      <c r="B11" s="154" t="s">
        <v>99</v>
      </c>
      <c r="C11" s="157">
        <f>C12+C18+C16</f>
        <v>5.88</v>
      </c>
      <c r="D11" s="157">
        <f>D12+D18+D16</f>
        <v>5.88</v>
      </c>
      <c r="E11" s="157">
        <f>E12+E18+E16</f>
        <v>0</v>
      </c>
      <c r="F11" s="157">
        <f>F12+F18+F16</f>
        <v>0</v>
      </c>
      <c r="G11" s="30"/>
      <c r="H11" s="158"/>
      <c r="I11" s="30"/>
    </row>
    <row r="12" spans="1:9" x14ac:dyDescent="0.25">
      <c r="A12" s="88" t="s">
        <v>100</v>
      </c>
      <c r="B12" s="154" t="s">
        <v>44</v>
      </c>
      <c r="C12" s="159">
        <f>SUM(C13:C15)</f>
        <v>2.75</v>
      </c>
      <c r="D12" s="159">
        <f>SUM(D13:D15)</f>
        <v>2.75</v>
      </c>
      <c r="E12" s="159">
        <f>E13+E15</f>
        <v>0</v>
      </c>
      <c r="F12" s="159">
        <f>F13+F15</f>
        <v>0</v>
      </c>
      <c r="G12" s="30"/>
      <c r="H12" s="158"/>
      <c r="I12" s="30"/>
    </row>
    <row r="13" spans="1:9" s="161" customFormat="1" ht="38.25" x14ac:dyDescent="0.25">
      <c r="A13" s="111">
        <v>1</v>
      </c>
      <c r="B13" s="1" t="s">
        <v>142</v>
      </c>
      <c r="C13" s="156">
        <f>SUM(D13:F13)</f>
        <v>0.3</v>
      </c>
      <c r="D13" s="156">
        <v>0.3</v>
      </c>
      <c r="E13" s="156"/>
      <c r="F13" s="156"/>
      <c r="G13" s="30" t="s">
        <v>143</v>
      </c>
      <c r="H13" s="160" t="s">
        <v>144</v>
      </c>
      <c r="I13" s="30"/>
    </row>
    <row r="14" spans="1:9" s="405" customFormat="1" ht="38.25" x14ac:dyDescent="0.25">
      <c r="A14" s="111">
        <v>2</v>
      </c>
      <c r="B14" s="121" t="s">
        <v>545</v>
      </c>
      <c r="C14" s="156">
        <f>SUM(D14:F14)</f>
        <v>2.1</v>
      </c>
      <c r="D14" s="123">
        <v>2.1</v>
      </c>
      <c r="E14" s="156"/>
      <c r="F14" s="156"/>
      <c r="G14" s="120" t="s">
        <v>546</v>
      </c>
      <c r="H14" s="85" t="s">
        <v>547</v>
      </c>
      <c r="I14" s="30"/>
    </row>
    <row r="15" spans="1:9" s="161" customFormat="1" ht="38.25" x14ac:dyDescent="0.25">
      <c r="A15" s="111">
        <v>3</v>
      </c>
      <c r="B15" s="1" t="s">
        <v>145</v>
      </c>
      <c r="C15" s="156">
        <f>SUM(D15:F15)</f>
        <v>0.35</v>
      </c>
      <c r="D15" s="156">
        <v>0.35</v>
      </c>
      <c r="E15" s="156"/>
      <c r="F15" s="156"/>
      <c r="G15" s="30" t="s">
        <v>141</v>
      </c>
      <c r="H15" s="160" t="s">
        <v>146</v>
      </c>
      <c r="I15" s="30"/>
    </row>
    <row r="16" spans="1:9" x14ac:dyDescent="0.25">
      <c r="A16" s="88" t="s">
        <v>548</v>
      </c>
      <c r="B16" s="154" t="s">
        <v>90</v>
      </c>
      <c r="C16" s="159">
        <f>C17</f>
        <v>2.44</v>
      </c>
      <c r="D16" s="159">
        <f>D17</f>
        <v>2.44</v>
      </c>
      <c r="E16" s="159">
        <f>E17</f>
        <v>0</v>
      </c>
      <c r="F16" s="159">
        <f>F17</f>
        <v>0</v>
      </c>
      <c r="G16" s="30"/>
      <c r="H16" s="158"/>
      <c r="I16" s="30"/>
    </row>
    <row r="17" spans="1:9" s="161" customFormat="1" ht="76.5" x14ac:dyDescent="0.25">
      <c r="A17" s="111">
        <v>1</v>
      </c>
      <c r="B17" s="1" t="s">
        <v>49</v>
      </c>
      <c r="C17" s="156">
        <f>SUM(D17:F17)</f>
        <v>2.44</v>
      </c>
      <c r="D17" s="156">
        <v>2.44</v>
      </c>
      <c r="E17" s="156"/>
      <c r="F17" s="156"/>
      <c r="G17" s="30" t="s">
        <v>1</v>
      </c>
      <c r="H17" s="162" t="s">
        <v>147</v>
      </c>
      <c r="I17" s="30"/>
    </row>
    <row r="18" spans="1:9" x14ac:dyDescent="0.25">
      <c r="A18" s="88" t="s">
        <v>549</v>
      </c>
      <c r="B18" s="154" t="s">
        <v>19</v>
      </c>
      <c r="C18" s="155">
        <f>SUM(C19:C21)</f>
        <v>0.69</v>
      </c>
      <c r="D18" s="155">
        <f>SUM(D19:D21)</f>
        <v>0.69</v>
      </c>
      <c r="E18" s="155">
        <f>SUM(E19:E21)</f>
        <v>0</v>
      </c>
      <c r="F18" s="155">
        <f>SUM(F19:F21)</f>
        <v>0</v>
      </c>
      <c r="G18" s="30"/>
      <c r="H18" s="158"/>
      <c r="I18" s="30"/>
    </row>
    <row r="19" spans="1:9" s="161" customFormat="1" ht="51" x14ac:dyDescent="0.25">
      <c r="A19" s="111">
        <v>1</v>
      </c>
      <c r="B19" s="1" t="s">
        <v>148</v>
      </c>
      <c r="C19" s="156">
        <f>SUM(D19:F19)</f>
        <v>0.02</v>
      </c>
      <c r="D19" s="163">
        <v>0.02</v>
      </c>
      <c r="E19" s="163"/>
      <c r="F19" s="163"/>
      <c r="G19" s="30" t="s">
        <v>149</v>
      </c>
      <c r="H19" s="160" t="s">
        <v>150</v>
      </c>
      <c r="I19" s="30"/>
    </row>
    <row r="20" spans="1:9" s="161" customFormat="1" ht="38.25" x14ac:dyDescent="0.25">
      <c r="A20" s="111">
        <v>2</v>
      </c>
      <c r="B20" s="1" t="s">
        <v>151</v>
      </c>
      <c r="C20" s="156">
        <f>SUM(D20:F20)</f>
        <v>7.0000000000000007E-2</v>
      </c>
      <c r="D20" s="163">
        <v>7.0000000000000007E-2</v>
      </c>
      <c r="E20" s="163"/>
      <c r="F20" s="163"/>
      <c r="G20" s="30" t="s">
        <v>152</v>
      </c>
      <c r="H20" s="160" t="s">
        <v>153</v>
      </c>
      <c r="I20" s="30"/>
    </row>
    <row r="21" spans="1:9" s="161" customFormat="1" ht="38.25" x14ac:dyDescent="0.25">
      <c r="A21" s="111">
        <v>3</v>
      </c>
      <c r="B21" s="1" t="s">
        <v>154</v>
      </c>
      <c r="C21" s="156">
        <f>SUM(D21:F21)</f>
        <v>0.6</v>
      </c>
      <c r="D21" s="163">
        <v>0.6</v>
      </c>
      <c r="E21" s="163"/>
      <c r="F21" s="163"/>
      <c r="G21" s="30" t="s">
        <v>152</v>
      </c>
      <c r="H21" s="160" t="s">
        <v>155</v>
      </c>
      <c r="I21" s="30"/>
    </row>
    <row r="22" spans="1:9" x14ac:dyDescent="0.25">
      <c r="A22" s="153" t="s">
        <v>15</v>
      </c>
      <c r="B22" s="154" t="s">
        <v>52</v>
      </c>
      <c r="C22" s="155">
        <f>+C23+C24</f>
        <v>0.31</v>
      </c>
      <c r="D22" s="155">
        <f>+D23+D24</f>
        <v>0.31</v>
      </c>
      <c r="E22" s="155"/>
      <c r="F22" s="155"/>
      <c r="G22" s="30"/>
      <c r="H22" s="158"/>
      <c r="I22" s="30"/>
    </row>
    <row r="23" spans="1:9" s="161" customFormat="1" ht="38.25" x14ac:dyDescent="0.25">
      <c r="A23" s="111">
        <v>1</v>
      </c>
      <c r="B23" s="1" t="s">
        <v>156</v>
      </c>
      <c r="C23" s="156">
        <f>SUM(D23:F23)</f>
        <v>0.2</v>
      </c>
      <c r="D23" s="163">
        <v>0.2</v>
      </c>
      <c r="E23" s="163"/>
      <c r="F23" s="163"/>
      <c r="G23" s="30" t="s">
        <v>157</v>
      </c>
      <c r="H23" s="160" t="s">
        <v>158</v>
      </c>
      <c r="I23" s="30"/>
    </row>
    <row r="24" spans="1:9" s="161" customFormat="1" ht="42.75" customHeight="1" x14ac:dyDescent="0.25">
      <c r="A24" s="111">
        <v>2</v>
      </c>
      <c r="B24" s="1" t="s">
        <v>637</v>
      </c>
      <c r="C24" s="156">
        <f>SUM(D24:F24)</f>
        <v>0.11</v>
      </c>
      <c r="D24" s="163">
        <v>0.11</v>
      </c>
      <c r="E24" s="163"/>
      <c r="F24" s="163"/>
      <c r="G24" s="30" t="s">
        <v>638</v>
      </c>
      <c r="H24" s="160" t="s">
        <v>639</v>
      </c>
      <c r="I24" s="30"/>
    </row>
    <row r="25" spans="1:9" x14ac:dyDescent="0.25">
      <c r="A25" s="153" t="s">
        <v>16</v>
      </c>
      <c r="B25" s="154" t="s">
        <v>47</v>
      </c>
      <c r="C25" s="164">
        <f>SUM(C26:C26)</f>
        <v>6.09</v>
      </c>
      <c r="D25" s="164">
        <f>SUM(D26:D26)</f>
        <v>6.09</v>
      </c>
      <c r="E25" s="164"/>
      <c r="F25" s="164"/>
      <c r="G25" s="30"/>
      <c r="H25" s="158"/>
      <c r="I25" s="30"/>
    </row>
    <row r="26" spans="1:9" s="161" customFormat="1" ht="25.5" x14ac:dyDescent="0.25">
      <c r="A26" s="165">
        <v>1</v>
      </c>
      <c r="B26" s="1" t="s">
        <v>159</v>
      </c>
      <c r="C26" s="156">
        <f>SUM(D26:F26)</f>
        <v>6.09</v>
      </c>
      <c r="D26" s="77">
        <v>6.09</v>
      </c>
      <c r="E26" s="77"/>
      <c r="F26" s="77"/>
      <c r="G26" s="30" t="s">
        <v>141</v>
      </c>
      <c r="H26" s="160" t="s">
        <v>160</v>
      </c>
      <c r="I26" s="30"/>
    </row>
    <row r="27" spans="1:9" s="44" customFormat="1" x14ac:dyDescent="0.25">
      <c r="A27" s="87">
        <f>+A26+A24+A21+A17+A15</f>
        <v>10</v>
      </c>
      <c r="B27" s="88" t="s">
        <v>636</v>
      </c>
      <c r="C27" s="89">
        <f>+C25+C22+C11</f>
        <v>12.28</v>
      </c>
      <c r="D27" s="89">
        <f>+D25+D22+D11</f>
        <v>12.28</v>
      </c>
      <c r="E27" s="89">
        <f>+E25+E22+E11</f>
        <v>0</v>
      </c>
      <c r="F27" s="89">
        <f>+F25+F22+F11</f>
        <v>0</v>
      </c>
      <c r="G27" s="89">
        <f>+G25+G22+G11</f>
        <v>0</v>
      </c>
      <c r="H27" s="89"/>
      <c r="I27" s="89"/>
    </row>
    <row r="29" spans="1:9" x14ac:dyDescent="0.25">
      <c r="F29" s="554" t="s">
        <v>779</v>
      </c>
      <c r="G29" s="554"/>
      <c r="H29" s="554"/>
      <c r="I29" s="554"/>
    </row>
  </sheetData>
  <mergeCells count="17">
    <mergeCell ref="I8:I9"/>
    <mergeCell ref="A8:A9"/>
    <mergeCell ref="B8:B9"/>
    <mergeCell ref="C8:C9"/>
    <mergeCell ref="D8:F8"/>
    <mergeCell ref="G8:G9"/>
    <mergeCell ref="H8:H9"/>
    <mergeCell ref="F29:I29"/>
    <mergeCell ref="A5:I5"/>
    <mergeCell ref="A6:I6"/>
    <mergeCell ref="A7:I7"/>
    <mergeCell ref="A1:C1"/>
    <mergeCell ref="D1:I1"/>
    <mergeCell ref="A2:C2"/>
    <mergeCell ref="D2:I2"/>
    <mergeCell ref="A3:I3"/>
    <mergeCell ref="A4:I4"/>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showZeros="0" topLeftCell="A16" zoomScale="110" zoomScaleNormal="110" workbookViewId="0">
      <selection activeCell="B24" sqref="B24"/>
    </sheetView>
  </sheetViews>
  <sheetFormatPr defaultRowHeight="15.75" x14ac:dyDescent="0.25"/>
  <cols>
    <col min="1" max="1" width="5.5" style="28" customWidth="1"/>
    <col min="2" max="2" width="30" style="27" customWidth="1"/>
    <col min="3" max="3" width="12.125" style="28" customWidth="1"/>
    <col min="4" max="6" width="8" style="28" customWidth="1"/>
    <col min="7" max="7" width="16.125" style="28" customWidth="1"/>
    <col min="8" max="8" width="35.75" style="28" customWidth="1"/>
    <col min="9" max="9" width="7.25" style="28" customWidth="1"/>
    <col min="10" max="10" width="38.75" style="36" customWidth="1"/>
    <col min="11" max="16384" width="9" style="36"/>
  </cols>
  <sheetData>
    <row r="1" spans="1:9" x14ac:dyDescent="0.25">
      <c r="A1" s="555" t="str">
        <f>'2.CMD.T'!A1:C1</f>
        <v>ỦY BAN NHÂN DÂN</v>
      </c>
      <c r="B1" s="555"/>
      <c r="C1" s="555"/>
      <c r="D1" s="556" t="s">
        <v>9</v>
      </c>
      <c r="E1" s="556"/>
      <c r="F1" s="556"/>
      <c r="G1" s="556"/>
      <c r="H1" s="556"/>
      <c r="I1" s="556"/>
    </row>
    <row r="2" spans="1:9" ht="15.75" customHeight="1" x14ac:dyDescent="0.25">
      <c r="A2" s="556" t="str">
        <f>+'2.2.TX HL'!A2:C2</f>
        <v>TỈNH HÀ TĨNH</v>
      </c>
      <c r="B2" s="556"/>
      <c r="C2" s="556"/>
      <c r="D2" s="556" t="s">
        <v>10</v>
      </c>
      <c r="E2" s="556"/>
      <c r="F2" s="556"/>
      <c r="G2" s="556"/>
      <c r="H2" s="556"/>
      <c r="I2" s="556"/>
    </row>
    <row r="3" spans="1:9" x14ac:dyDescent="0.25">
      <c r="A3" s="559"/>
      <c r="B3" s="559"/>
      <c r="C3" s="559"/>
      <c r="D3" s="559"/>
      <c r="E3" s="559"/>
      <c r="F3" s="559"/>
      <c r="G3" s="559"/>
      <c r="H3" s="559"/>
      <c r="I3" s="559"/>
    </row>
    <row r="4" spans="1:9" x14ac:dyDescent="0.25">
      <c r="A4" s="557" t="s">
        <v>518</v>
      </c>
      <c r="B4" s="557"/>
      <c r="C4" s="557"/>
      <c r="D4" s="557"/>
      <c r="E4" s="557"/>
      <c r="F4" s="557"/>
      <c r="G4" s="557"/>
      <c r="H4" s="557"/>
      <c r="I4" s="557"/>
    </row>
    <row r="5" spans="1:9" x14ac:dyDescent="0.25">
      <c r="A5" s="557" t="s">
        <v>73</v>
      </c>
      <c r="B5" s="557"/>
      <c r="C5" s="557"/>
      <c r="D5" s="557"/>
      <c r="E5" s="557"/>
      <c r="F5" s="557"/>
      <c r="G5" s="557"/>
      <c r="H5" s="557"/>
      <c r="I5" s="557"/>
    </row>
    <row r="6" spans="1:9" x14ac:dyDescent="0.25">
      <c r="A6" s="560" t="str">
        <f>'2.CMD.T'!A5:H5</f>
        <v>(Kèm theo Tờ trình số         /TTr-UBND ngày      tháng     năm 2024 của Ủy ban nhân dân tỉnh)</v>
      </c>
      <c r="B6" s="560"/>
      <c r="C6" s="560"/>
      <c r="D6" s="560"/>
      <c r="E6" s="560"/>
      <c r="F6" s="560"/>
      <c r="G6" s="560"/>
      <c r="H6" s="560"/>
      <c r="I6" s="560"/>
    </row>
    <row r="7" spans="1:9" x14ac:dyDescent="0.25">
      <c r="A7" s="561"/>
      <c r="B7" s="561"/>
      <c r="C7" s="561"/>
      <c r="D7" s="561"/>
      <c r="E7" s="561"/>
      <c r="F7" s="561"/>
      <c r="G7" s="561"/>
      <c r="H7" s="561"/>
      <c r="I7" s="561"/>
    </row>
    <row r="8" spans="1:9" s="320" customFormat="1" ht="24.75" customHeight="1" x14ac:dyDescent="0.2">
      <c r="A8" s="568" t="s">
        <v>8</v>
      </c>
      <c r="B8" s="569" t="s">
        <v>11</v>
      </c>
      <c r="C8" s="570" t="s">
        <v>25</v>
      </c>
      <c r="D8" s="568" t="s">
        <v>7</v>
      </c>
      <c r="E8" s="568"/>
      <c r="F8" s="568"/>
      <c r="G8" s="569" t="s">
        <v>35</v>
      </c>
      <c r="H8" s="568" t="s">
        <v>22</v>
      </c>
      <c r="I8" s="568" t="s">
        <v>21</v>
      </c>
    </row>
    <row r="9" spans="1:9" s="320" customFormat="1" ht="29.25" customHeight="1" x14ac:dyDescent="0.2">
      <c r="A9" s="568"/>
      <c r="B9" s="569"/>
      <c r="C9" s="570"/>
      <c r="D9" s="321" t="s">
        <v>5</v>
      </c>
      <c r="E9" s="321" t="s">
        <v>4</v>
      </c>
      <c r="F9" s="321" t="s">
        <v>12</v>
      </c>
      <c r="G9" s="569"/>
      <c r="H9" s="568"/>
      <c r="I9" s="568"/>
    </row>
    <row r="10" spans="1:9" s="320" customFormat="1" ht="17.25" customHeight="1" x14ac:dyDescent="0.2">
      <c r="A10" s="322">
        <v>-1</v>
      </c>
      <c r="B10" s="322">
        <v>-2</v>
      </c>
      <c r="C10" s="322" t="s">
        <v>36</v>
      </c>
      <c r="D10" s="322">
        <v>-4</v>
      </c>
      <c r="E10" s="322">
        <v>-5</v>
      </c>
      <c r="F10" s="322">
        <v>-6</v>
      </c>
      <c r="G10" s="322">
        <v>-7</v>
      </c>
      <c r="H10" s="322">
        <v>-8</v>
      </c>
      <c r="I10" s="322">
        <v>-9</v>
      </c>
    </row>
    <row r="11" spans="1:9" s="320" customFormat="1" ht="12.75" x14ac:dyDescent="0.2">
      <c r="A11" s="323" t="s">
        <v>13</v>
      </c>
      <c r="B11" s="324" t="s">
        <v>44</v>
      </c>
      <c r="C11" s="325">
        <f>SUM(C12:C13)</f>
        <v>4.49</v>
      </c>
      <c r="D11" s="325">
        <f>SUM(D12:D13)</f>
        <v>2.54</v>
      </c>
      <c r="E11" s="325">
        <f>SUM(E12:E13)</f>
        <v>1.9500000000000002</v>
      </c>
      <c r="F11" s="325">
        <f>SUM(F12:F13)</f>
        <v>0</v>
      </c>
      <c r="G11" s="326"/>
      <c r="H11" s="327"/>
      <c r="I11" s="327"/>
    </row>
    <row r="12" spans="1:9" s="320" customFormat="1" ht="51" x14ac:dyDescent="0.2">
      <c r="A12" s="328">
        <v>1</v>
      </c>
      <c r="B12" s="329" t="s">
        <v>504</v>
      </c>
      <c r="C12" s="330">
        <v>3.42</v>
      </c>
      <c r="D12" s="331">
        <v>2.54</v>
      </c>
      <c r="E12" s="331">
        <v>0.88</v>
      </c>
      <c r="F12" s="330"/>
      <c r="G12" s="332" t="s">
        <v>505</v>
      </c>
      <c r="H12" s="337" t="s">
        <v>558</v>
      </c>
      <c r="I12" s="333"/>
    </row>
    <row r="13" spans="1:9" s="320" customFormat="1" ht="51" x14ac:dyDescent="0.2">
      <c r="A13" s="328">
        <v>2</v>
      </c>
      <c r="B13" s="334" t="s">
        <v>506</v>
      </c>
      <c r="C13" s="330">
        <v>1.07</v>
      </c>
      <c r="D13" s="335"/>
      <c r="E13" s="336">
        <v>1.07</v>
      </c>
      <c r="F13" s="330"/>
      <c r="G13" s="332" t="s">
        <v>507</v>
      </c>
      <c r="H13" s="337" t="s">
        <v>559</v>
      </c>
      <c r="I13" s="333"/>
    </row>
    <row r="14" spans="1:9" s="320" customFormat="1" ht="12.75" x14ac:dyDescent="0.2">
      <c r="A14" s="323" t="s">
        <v>15</v>
      </c>
      <c r="B14" s="324" t="s">
        <v>48</v>
      </c>
      <c r="C14" s="325">
        <f>SUM(C15:C16)</f>
        <v>1.98</v>
      </c>
      <c r="D14" s="325">
        <f>SUM(D15:D16)</f>
        <v>0.86</v>
      </c>
      <c r="E14" s="325">
        <f>SUM(E15:E16)</f>
        <v>1.1199999999999999</v>
      </c>
      <c r="F14" s="325"/>
      <c r="G14" s="326"/>
      <c r="H14" s="327"/>
      <c r="I14" s="327"/>
    </row>
    <row r="15" spans="1:9" s="320" customFormat="1" ht="51" x14ac:dyDescent="0.2">
      <c r="A15" s="338">
        <v>1</v>
      </c>
      <c r="B15" s="329" t="s">
        <v>508</v>
      </c>
      <c r="C15" s="339">
        <v>1.04</v>
      </c>
      <c r="D15" s="331">
        <v>0.86</v>
      </c>
      <c r="E15" s="331">
        <v>0.18</v>
      </c>
      <c r="F15" s="339"/>
      <c r="G15" s="332" t="s">
        <v>509</v>
      </c>
      <c r="H15" s="329" t="s">
        <v>560</v>
      </c>
      <c r="I15" s="333"/>
    </row>
    <row r="16" spans="1:9" s="320" customFormat="1" ht="38.25" x14ac:dyDescent="0.2">
      <c r="A16" s="340">
        <v>2</v>
      </c>
      <c r="B16" s="329" t="s">
        <v>510</v>
      </c>
      <c r="C16" s="341">
        <f>D16+E16+F16</f>
        <v>0.94</v>
      </c>
      <c r="D16" s="335"/>
      <c r="E16" s="335">
        <v>0.94</v>
      </c>
      <c r="F16" s="341"/>
      <c r="G16" s="332" t="s">
        <v>511</v>
      </c>
      <c r="H16" s="329" t="s">
        <v>561</v>
      </c>
      <c r="I16" s="333"/>
    </row>
    <row r="17" spans="1:10" s="320" customFormat="1" ht="12.75" x14ac:dyDescent="0.2">
      <c r="A17" s="323" t="s">
        <v>16</v>
      </c>
      <c r="B17" s="342" t="s">
        <v>19</v>
      </c>
      <c r="C17" s="325">
        <f>SUM(C18:C19)</f>
        <v>4.1099999999999994</v>
      </c>
      <c r="D17" s="325">
        <f>SUM(D18:D19)</f>
        <v>1.02</v>
      </c>
      <c r="E17" s="325">
        <f>SUM(E18:E19)</f>
        <v>3.09</v>
      </c>
      <c r="F17" s="325">
        <f>SUM(F18:F19)</f>
        <v>0</v>
      </c>
      <c r="G17" s="326"/>
      <c r="H17" s="327"/>
      <c r="I17" s="327"/>
    </row>
    <row r="18" spans="1:10" s="320" customFormat="1" ht="63.75" x14ac:dyDescent="0.2">
      <c r="A18" s="328">
        <v>1</v>
      </c>
      <c r="B18" s="329" t="s">
        <v>512</v>
      </c>
      <c r="C18" s="343">
        <v>0.05</v>
      </c>
      <c r="D18" s="344">
        <v>0.05</v>
      </c>
      <c r="E18" s="344"/>
      <c r="F18" s="345"/>
      <c r="G18" s="332" t="s">
        <v>513</v>
      </c>
      <c r="H18" s="337" t="s">
        <v>514</v>
      </c>
      <c r="I18" s="333"/>
    </row>
    <row r="19" spans="1:10" s="320" customFormat="1" ht="38.25" x14ac:dyDescent="0.2">
      <c r="A19" s="328">
        <v>2</v>
      </c>
      <c r="B19" s="329" t="s">
        <v>515</v>
      </c>
      <c r="C19" s="343">
        <v>4.0599999999999996</v>
      </c>
      <c r="D19" s="344">
        <v>0.97</v>
      </c>
      <c r="E19" s="344">
        <v>3.09</v>
      </c>
      <c r="F19" s="345"/>
      <c r="G19" s="346" t="s">
        <v>516</v>
      </c>
      <c r="H19" s="337" t="s">
        <v>517</v>
      </c>
      <c r="I19" s="333"/>
    </row>
    <row r="20" spans="1:10" s="320" customFormat="1" ht="12.75" x14ac:dyDescent="0.2">
      <c r="A20" s="323" t="s">
        <v>17</v>
      </c>
      <c r="B20" s="147" t="s">
        <v>325</v>
      </c>
      <c r="C20" s="325">
        <f>+C21</f>
        <v>7.1</v>
      </c>
      <c r="D20" s="325">
        <f>+D21</f>
        <v>7.1</v>
      </c>
      <c r="E20" s="325"/>
      <c r="F20" s="325">
        <f>SUM(F21:F21)</f>
        <v>0</v>
      </c>
      <c r="G20" s="326"/>
      <c r="H20" s="327"/>
      <c r="I20" s="327"/>
    </row>
    <row r="21" spans="1:10" s="320" customFormat="1" ht="56.25" customHeight="1" x14ac:dyDescent="0.2">
      <c r="A21" s="328">
        <v>1</v>
      </c>
      <c r="B21" s="547" t="s">
        <v>780</v>
      </c>
      <c r="C21" s="343">
        <f>+D21</f>
        <v>7.1</v>
      </c>
      <c r="D21" s="344">
        <v>7.1</v>
      </c>
      <c r="E21" s="344"/>
      <c r="F21" s="345"/>
      <c r="G21" s="111" t="s">
        <v>781</v>
      </c>
      <c r="H21" s="337" t="s">
        <v>782</v>
      </c>
      <c r="I21" s="333"/>
    </row>
    <row r="22" spans="1:10" s="92" customFormat="1" ht="15" x14ac:dyDescent="0.25">
      <c r="A22" s="93">
        <f>+A21+A19+A16+A13</f>
        <v>7</v>
      </c>
      <c r="B22" s="94" t="s">
        <v>783</v>
      </c>
      <c r="C22" s="95">
        <f>+C17+C14+C11+C20</f>
        <v>17.68</v>
      </c>
      <c r="D22" s="95">
        <f>+D17+D14+D11+D20</f>
        <v>11.52</v>
      </c>
      <c r="E22" s="95">
        <f>+E17+E14+E11+E20</f>
        <v>6.16</v>
      </c>
      <c r="F22" s="96"/>
      <c r="G22" s="97"/>
      <c r="H22" s="98"/>
      <c r="I22" s="98"/>
      <c r="J22" s="91"/>
    </row>
    <row r="24" spans="1:10" x14ac:dyDescent="0.25">
      <c r="F24" s="554" t="s">
        <v>779</v>
      </c>
      <c r="G24" s="554"/>
      <c r="H24" s="554"/>
      <c r="I24" s="554"/>
    </row>
  </sheetData>
  <mergeCells count="17">
    <mergeCell ref="A7:I7"/>
    <mergeCell ref="A6:I6"/>
    <mergeCell ref="A5:I5"/>
    <mergeCell ref="A1:C1"/>
    <mergeCell ref="D1:I1"/>
    <mergeCell ref="A2:C2"/>
    <mergeCell ref="D2:I2"/>
    <mergeCell ref="A3:I3"/>
    <mergeCell ref="A4:I4"/>
    <mergeCell ref="F24:I24"/>
    <mergeCell ref="A8:A9"/>
    <mergeCell ref="B8:B9"/>
    <mergeCell ref="C8:C9"/>
    <mergeCell ref="D8:F8"/>
    <mergeCell ref="G8:G9"/>
    <mergeCell ref="H8:H9"/>
    <mergeCell ref="I8:I9"/>
  </mergeCells>
  <printOptions horizontalCentered="1"/>
  <pageMargins left="0.32" right="0.26" top="0.75" bottom="0.45" header="0.3" footer="0.17"/>
  <pageSetup paperSize="9" orientation="landscape" r:id="rId1"/>
  <headerFooter>
    <oddFooter>&amp;LPhụ lục &amp;A&amp;R&amp;P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3"/>
  <sheetViews>
    <sheetView showZeros="0" topLeftCell="A70" zoomScaleNormal="100" workbookViewId="0">
      <selection activeCell="F73" sqref="F73:I73"/>
    </sheetView>
  </sheetViews>
  <sheetFormatPr defaultColWidth="8.75" defaultRowHeight="15.75" x14ac:dyDescent="0.25"/>
  <cols>
    <col min="1" max="1" width="5.5" style="28" customWidth="1"/>
    <col min="2" max="2" width="30" style="27" customWidth="1"/>
    <col min="3" max="3" width="12.125" style="28" customWidth="1"/>
    <col min="4" max="6" width="8" style="28" customWidth="1"/>
    <col min="7" max="7" width="16.125" style="28" customWidth="1"/>
    <col min="8" max="8" width="36.75" style="28" customWidth="1"/>
    <col min="9" max="9" width="7.25" style="28" customWidth="1"/>
    <col min="10" max="16384" width="8.75" style="43"/>
  </cols>
  <sheetData>
    <row r="1" spans="1:9" x14ac:dyDescent="0.25">
      <c r="A1" s="555" t="str">
        <f>'2.CMD.T'!A1:C1</f>
        <v>ỦY BAN NHÂN DÂN</v>
      </c>
      <c r="B1" s="555"/>
      <c r="C1" s="555"/>
      <c r="D1" s="556" t="s">
        <v>9</v>
      </c>
      <c r="E1" s="556"/>
      <c r="F1" s="556"/>
      <c r="G1" s="556"/>
      <c r="H1" s="556"/>
      <c r="I1" s="556"/>
    </row>
    <row r="2" spans="1:9" ht="15.75" customHeight="1" x14ac:dyDescent="0.25">
      <c r="A2" s="556" t="str">
        <f>+'2.3.TX KA'!A2:C2</f>
        <v>TỈNH HÀ TĨNH</v>
      </c>
      <c r="B2" s="556"/>
      <c r="C2" s="556"/>
      <c r="D2" s="556" t="s">
        <v>10</v>
      </c>
      <c r="E2" s="556"/>
      <c r="F2" s="556"/>
      <c r="G2" s="556"/>
      <c r="H2" s="556"/>
      <c r="I2" s="556"/>
    </row>
    <row r="3" spans="1:9" x14ac:dyDescent="0.25">
      <c r="A3" s="559"/>
      <c r="B3" s="559"/>
      <c r="C3" s="559"/>
      <c r="D3" s="559"/>
      <c r="E3" s="559"/>
      <c r="F3" s="559"/>
      <c r="G3" s="559"/>
      <c r="H3" s="559"/>
      <c r="I3" s="559"/>
    </row>
    <row r="4" spans="1:9" x14ac:dyDescent="0.25">
      <c r="A4" s="557" t="s">
        <v>65</v>
      </c>
      <c r="B4" s="557"/>
      <c r="C4" s="557"/>
      <c r="D4" s="557"/>
      <c r="E4" s="557"/>
      <c r="F4" s="557"/>
      <c r="G4" s="557"/>
      <c r="H4" s="557"/>
      <c r="I4" s="557"/>
    </row>
    <row r="5" spans="1:9" x14ac:dyDescent="0.25">
      <c r="A5" s="557" t="s">
        <v>74</v>
      </c>
      <c r="B5" s="557"/>
      <c r="C5" s="557"/>
      <c r="D5" s="557"/>
      <c r="E5" s="557"/>
      <c r="F5" s="557"/>
      <c r="G5" s="557"/>
      <c r="H5" s="557"/>
      <c r="I5" s="557"/>
    </row>
    <row r="6" spans="1:9" x14ac:dyDescent="0.25">
      <c r="A6" s="560" t="str">
        <f>'2.CMD.T'!A5:H5</f>
        <v>(Kèm theo Tờ trình số         /TTr-UBND ngày      tháng     năm 2024 của Ủy ban nhân dân tỉnh)</v>
      </c>
      <c r="B6" s="560"/>
      <c r="C6" s="560"/>
      <c r="D6" s="560"/>
      <c r="E6" s="560"/>
      <c r="F6" s="560"/>
      <c r="G6" s="560"/>
      <c r="H6" s="560"/>
      <c r="I6" s="560"/>
    </row>
    <row r="7" spans="1:9" ht="9" customHeight="1" x14ac:dyDescent="0.25">
      <c r="A7" s="561"/>
      <c r="B7" s="561"/>
      <c r="C7" s="561"/>
      <c r="D7" s="561"/>
      <c r="E7" s="561"/>
      <c r="F7" s="561"/>
      <c r="G7" s="561"/>
      <c r="H7" s="561"/>
      <c r="I7" s="561"/>
    </row>
    <row r="8" spans="1:9" s="99" customFormat="1" ht="15" customHeight="1" x14ac:dyDescent="0.25">
      <c r="A8" s="562" t="s">
        <v>8</v>
      </c>
      <c r="B8" s="565" t="s">
        <v>11</v>
      </c>
      <c r="C8" s="563" t="s">
        <v>25</v>
      </c>
      <c r="D8" s="564" t="s">
        <v>7</v>
      </c>
      <c r="E8" s="564"/>
      <c r="F8" s="564"/>
      <c r="G8" s="565" t="s">
        <v>35</v>
      </c>
      <c r="H8" s="564" t="s">
        <v>22</v>
      </c>
      <c r="I8" s="564" t="s">
        <v>21</v>
      </c>
    </row>
    <row r="9" spans="1:9" s="99" customFormat="1" ht="30" customHeight="1" x14ac:dyDescent="0.25">
      <c r="A9" s="562"/>
      <c r="B9" s="565"/>
      <c r="C9" s="563"/>
      <c r="D9" s="29" t="s">
        <v>5</v>
      </c>
      <c r="E9" s="29" t="s">
        <v>4</v>
      </c>
      <c r="F9" s="29" t="s">
        <v>12</v>
      </c>
      <c r="G9" s="565"/>
      <c r="H9" s="564"/>
      <c r="I9" s="564"/>
    </row>
    <row r="10" spans="1:9" s="100" customFormat="1" ht="17.25" customHeight="1" x14ac:dyDescent="0.2">
      <c r="A10" s="172">
        <v>-1</v>
      </c>
      <c r="B10" s="172">
        <v>-2</v>
      </c>
      <c r="C10" s="172" t="s">
        <v>36</v>
      </c>
      <c r="D10" s="172">
        <v>-4</v>
      </c>
      <c r="E10" s="172">
        <v>-5</v>
      </c>
      <c r="F10" s="172">
        <v>-6</v>
      </c>
      <c r="G10" s="172">
        <v>-7</v>
      </c>
      <c r="H10" s="172">
        <v>-8</v>
      </c>
      <c r="I10" s="172">
        <v>-9</v>
      </c>
    </row>
    <row r="11" spans="1:9" s="99" customFormat="1" ht="28.5" customHeight="1" x14ac:dyDescent="0.25">
      <c r="A11" s="102" t="s">
        <v>13</v>
      </c>
      <c r="B11" s="101" t="s">
        <v>46</v>
      </c>
      <c r="C11" s="498">
        <f>SUM(C12:C14)</f>
        <v>0.58000000000000007</v>
      </c>
      <c r="D11" s="498">
        <f>SUM(D12:D14)</f>
        <v>0.58000000000000007</v>
      </c>
      <c r="E11" s="101"/>
      <c r="F11" s="101"/>
      <c r="G11" s="102"/>
      <c r="H11" s="103"/>
      <c r="I11" s="101"/>
    </row>
    <row r="12" spans="1:9" s="99" customFormat="1" ht="38.25" x14ac:dyDescent="0.25">
      <c r="A12" s="173">
        <v>1</v>
      </c>
      <c r="B12" s="174" t="s">
        <v>220</v>
      </c>
      <c r="C12" s="204">
        <v>0.15</v>
      </c>
      <c r="D12" s="204">
        <v>0.15</v>
      </c>
      <c r="E12" s="101"/>
      <c r="F12" s="101"/>
      <c r="G12" s="174" t="s">
        <v>221</v>
      </c>
      <c r="H12" s="175" t="s">
        <v>222</v>
      </c>
      <c r="I12" s="101"/>
    </row>
    <row r="13" spans="1:9" s="99" customFormat="1" ht="38.25" x14ac:dyDescent="0.25">
      <c r="A13" s="173">
        <v>2</v>
      </c>
      <c r="B13" s="174" t="s">
        <v>223</v>
      </c>
      <c r="C13" s="204">
        <v>0.17</v>
      </c>
      <c r="D13" s="204">
        <v>0.17</v>
      </c>
      <c r="E13" s="101"/>
      <c r="F13" s="101"/>
      <c r="G13" s="174" t="s">
        <v>224</v>
      </c>
      <c r="H13" s="175" t="s">
        <v>222</v>
      </c>
      <c r="I13" s="101"/>
    </row>
    <row r="14" spans="1:9" s="99" customFormat="1" ht="38.25" x14ac:dyDescent="0.25">
      <c r="A14" s="173">
        <v>3</v>
      </c>
      <c r="B14" s="174" t="s">
        <v>225</v>
      </c>
      <c r="C14" s="204">
        <v>0.26</v>
      </c>
      <c r="D14" s="204">
        <v>0.26</v>
      </c>
      <c r="E14" s="101"/>
      <c r="F14" s="101"/>
      <c r="G14" s="174" t="s">
        <v>226</v>
      </c>
      <c r="H14" s="175" t="s">
        <v>222</v>
      </c>
      <c r="I14" s="101"/>
    </row>
    <row r="15" spans="1:9" s="99" customFormat="1" x14ac:dyDescent="0.25">
      <c r="A15" s="176" t="s">
        <v>15</v>
      </c>
      <c r="B15" s="177" t="s">
        <v>140</v>
      </c>
      <c r="C15" s="89">
        <f>C16</f>
        <v>9.5</v>
      </c>
      <c r="D15" s="89">
        <f>D16</f>
        <v>9.5</v>
      </c>
      <c r="E15" s="101"/>
      <c r="F15" s="101"/>
      <c r="G15" s="154"/>
      <c r="H15" s="179"/>
      <c r="I15" s="101"/>
    </row>
    <row r="16" spans="1:9" s="180" customFormat="1" ht="51" x14ac:dyDescent="0.25">
      <c r="A16" s="173">
        <v>1</v>
      </c>
      <c r="B16" s="175" t="s">
        <v>227</v>
      </c>
      <c r="C16" s="204">
        <v>9.5</v>
      </c>
      <c r="D16" s="204">
        <v>9.5</v>
      </c>
      <c r="E16" s="101"/>
      <c r="F16" s="101"/>
      <c r="G16" s="181" t="s">
        <v>228</v>
      </c>
      <c r="H16" s="208" t="s">
        <v>621</v>
      </c>
      <c r="I16" s="101"/>
    </row>
    <row r="17" spans="1:9" s="99" customFormat="1" x14ac:dyDescent="0.25">
      <c r="A17" s="152" t="s">
        <v>16</v>
      </c>
      <c r="B17" s="182" t="s">
        <v>229</v>
      </c>
      <c r="C17" s="499">
        <f>SUM(C18:C18)</f>
        <v>0.28999999999999998</v>
      </c>
      <c r="D17" s="499">
        <f>SUM(D18:D18)</f>
        <v>0.28999999999999998</v>
      </c>
      <c r="E17" s="183"/>
      <c r="F17" s="183"/>
      <c r="G17" s="173"/>
      <c r="H17" s="184"/>
      <c r="I17" s="185"/>
    </row>
    <row r="18" spans="1:9" s="99" customFormat="1" ht="17.25" customHeight="1" x14ac:dyDescent="0.25">
      <c r="A18" s="173">
        <v>1</v>
      </c>
      <c r="B18" s="174" t="s">
        <v>230</v>
      </c>
      <c r="C18" s="204">
        <v>0.28999999999999998</v>
      </c>
      <c r="D18" s="204">
        <v>0.28999999999999998</v>
      </c>
      <c r="E18" s="186"/>
      <c r="F18" s="186"/>
      <c r="G18" s="174" t="s">
        <v>231</v>
      </c>
      <c r="H18" s="175" t="s">
        <v>232</v>
      </c>
      <c r="I18" s="187"/>
    </row>
    <row r="19" spans="1:9" s="99" customFormat="1" ht="72.75" customHeight="1" x14ac:dyDescent="0.25">
      <c r="A19" s="152" t="s">
        <v>17</v>
      </c>
      <c r="B19" s="177" t="s">
        <v>44</v>
      </c>
      <c r="C19" s="89">
        <f>SUM(C20:C24)</f>
        <v>3.71</v>
      </c>
      <c r="D19" s="89">
        <f>SUM(D20:D24)</f>
        <v>3.71</v>
      </c>
      <c r="E19" s="178"/>
      <c r="F19" s="178"/>
      <c r="G19" s="174"/>
      <c r="H19" s="175"/>
      <c r="I19" s="187"/>
    </row>
    <row r="20" spans="1:9" s="99" customFormat="1" ht="39" x14ac:dyDescent="0.25">
      <c r="A20" s="173">
        <v>1</v>
      </c>
      <c r="B20" s="174" t="s">
        <v>233</v>
      </c>
      <c r="C20" s="204">
        <v>1</v>
      </c>
      <c r="D20" s="204">
        <v>1</v>
      </c>
      <c r="E20" s="186"/>
      <c r="F20" s="186"/>
      <c r="G20" s="188" t="s">
        <v>234</v>
      </c>
      <c r="H20" s="189" t="s">
        <v>235</v>
      </c>
      <c r="I20" s="187"/>
    </row>
    <row r="21" spans="1:9" s="99" customFormat="1" ht="64.5" x14ac:dyDescent="0.25">
      <c r="A21" s="76">
        <f>+A20+1</f>
        <v>2</v>
      </c>
      <c r="B21" s="174" t="s">
        <v>236</v>
      </c>
      <c r="C21" s="204">
        <v>0.13</v>
      </c>
      <c r="D21" s="204">
        <v>0.13</v>
      </c>
      <c r="E21" s="186"/>
      <c r="F21" s="186"/>
      <c r="G21" s="188" t="s">
        <v>237</v>
      </c>
      <c r="H21" s="190" t="s">
        <v>238</v>
      </c>
      <c r="I21" s="187"/>
    </row>
    <row r="22" spans="1:9" s="99" customFormat="1" ht="39" x14ac:dyDescent="0.25">
      <c r="A22" s="76">
        <f>+A21+1</f>
        <v>3</v>
      </c>
      <c r="B22" s="174" t="s">
        <v>239</v>
      </c>
      <c r="C22" s="204">
        <v>0.3</v>
      </c>
      <c r="D22" s="204">
        <v>0.3</v>
      </c>
      <c r="E22" s="186"/>
      <c r="F22" s="186"/>
      <c r="G22" s="188" t="s">
        <v>240</v>
      </c>
      <c r="H22" s="189" t="s">
        <v>235</v>
      </c>
      <c r="I22" s="187"/>
    </row>
    <row r="23" spans="1:9" s="99" customFormat="1" ht="51.75" x14ac:dyDescent="0.25">
      <c r="A23" s="76">
        <f>+A22+1</f>
        <v>4</v>
      </c>
      <c r="B23" s="174" t="s">
        <v>241</v>
      </c>
      <c r="C23" s="204">
        <v>1</v>
      </c>
      <c r="D23" s="204">
        <v>1</v>
      </c>
      <c r="E23" s="186"/>
      <c r="F23" s="186"/>
      <c r="G23" s="188" t="s">
        <v>242</v>
      </c>
      <c r="H23" s="189" t="s">
        <v>243</v>
      </c>
      <c r="I23" s="187"/>
    </row>
    <row r="24" spans="1:9" s="99" customFormat="1" ht="39" x14ac:dyDescent="0.25">
      <c r="A24" s="76">
        <f>+A23+1</f>
        <v>5</v>
      </c>
      <c r="B24" s="174" t="s">
        <v>244</v>
      </c>
      <c r="C24" s="204">
        <v>1.28</v>
      </c>
      <c r="D24" s="204">
        <v>1.28</v>
      </c>
      <c r="E24" s="186"/>
      <c r="F24" s="186"/>
      <c r="G24" s="188" t="s">
        <v>224</v>
      </c>
      <c r="H24" s="190" t="s">
        <v>222</v>
      </c>
      <c r="I24" s="187"/>
    </row>
    <row r="25" spans="1:9" s="99" customFormat="1" x14ac:dyDescent="0.25">
      <c r="A25" s="152" t="s">
        <v>18</v>
      </c>
      <c r="B25" s="177" t="s">
        <v>19</v>
      </c>
      <c r="C25" s="499">
        <f>SUM(C26:C28)</f>
        <v>0.08</v>
      </c>
      <c r="D25" s="499">
        <f>SUM(D26:D28)</f>
        <v>0.08</v>
      </c>
      <c r="E25" s="183"/>
      <c r="F25" s="183"/>
      <c r="G25" s="173"/>
      <c r="H25" s="193"/>
      <c r="I25" s="194"/>
    </row>
    <row r="26" spans="1:9" s="99" customFormat="1" ht="51" x14ac:dyDescent="0.25">
      <c r="A26" s="191">
        <v>1</v>
      </c>
      <c r="B26" s="174" t="s">
        <v>245</v>
      </c>
      <c r="C26" s="204">
        <v>0.03</v>
      </c>
      <c r="D26" s="204">
        <v>0.03</v>
      </c>
      <c r="E26" s="186"/>
      <c r="F26" s="186"/>
      <c r="G26" s="174" t="s">
        <v>246</v>
      </c>
      <c r="H26" s="195" t="s">
        <v>247</v>
      </c>
      <c r="I26" s="187"/>
    </row>
    <row r="27" spans="1:9" s="99" customFormat="1" ht="63.75" x14ac:dyDescent="0.25">
      <c r="A27" s="191">
        <f>+A26+1</f>
        <v>2</v>
      </c>
      <c r="B27" s="174" t="s">
        <v>248</v>
      </c>
      <c r="C27" s="204">
        <v>0.02</v>
      </c>
      <c r="D27" s="204">
        <v>0.02</v>
      </c>
      <c r="E27" s="186"/>
      <c r="F27" s="186"/>
      <c r="G27" s="188" t="s">
        <v>249</v>
      </c>
      <c r="H27" s="192" t="s">
        <v>247</v>
      </c>
      <c r="I27" s="187"/>
    </row>
    <row r="28" spans="1:9" s="99" customFormat="1" ht="51" x14ac:dyDescent="0.25">
      <c r="A28" s="191">
        <f>+A27+1</f>
        <v>3</v>
      </c>
      <c r="B28" s="174" t="s">
        <v>250</v>
      </c>
      <c r="C28" s="204">
        <v>0.03</v>
      </c>
      <c r="D28" s="204">
        <v>0.03</v>
      </c>
      <c r="E28" s="186"/>
      <c r="F28" s="186"/>
      <c r="G28" s="188" t="s">
        <v>251</v>
      </c>
      <c r="H28" s="192" t="s">
        <v>622</v>
      </c>
      <c r="I28" s="187"/>
    </row>
    <row r="29" spans="1:9" s="180" customFormat="1" ht="21.75" customHeight="1" x14ac:dyDescent="0.25">
      <c r="A29" s="152" t="s">
        <v>96</v>
      </c>
      <c r="B29" s="154" t="s">
        <v>62</v>
      </c>
      <c r="C29" s="159">
        <f>SUM(C30:C63)</f>
        <v>10.009999999999998</v>
      </c>
      <c r="D29" s="159">
        <f>SUM(D30:D63)</f>
        <v>10.009999999999998</v>
      </c>
      <c r="E29" s="196"/>
      <c r="F29" s="196"/>
      <c r="G29" s="197"/>
      <c r="H29" s="198"/>
      <c r="I29" s="187"/>
    </row>
    <row r="30" spans="1:9" s="180" customFormat="1" ht="63.75" x14ac:dyDescent="0.25">
      <c r="A30" s="173">
        <v>1</v>
      </c>
      <c r="B30" s="174" t="s">
        <v>253</v>
      </c>
      <c r="C30" s="204">
        <v>0.69</v>
      </c>
      <c r="D30" s="204">
        <v>0.69</v>
      </c>
      <c r="E30" s="186"/>
      <c r="F30" s="186"/>
      <c r="G30" s="174" t="s">
        <v>254</v>
      </c>
      <c r="H30" s="175" t="s">
        <v>255</v>
      </c>
      <c r="I30" s="187"/>
    </row>
    <row r="31" spans="1:9" s="180" customFormat="1" ht="33" customHeight="1" x14ac:dyDescent="0.25">
      <c r="A31" s="173">
        <f>+A30+1</f>
        <v>2</v>
      </c>
      <c r="B31" s="174" t="s">
        <v>256</v>
      </c>
      <c r="C31" s="204">
        <v>0.2</v>
      </c>
      <c r="D31" s="204">
        <v>0.2</v>
      </c>
      <c r="E31" s="186"/>
      <c r="F31" s="186"/>
      <c r="G31" s="174" t="s">
        <v>254</v>
      </c>
      <c r="H31" s="175" t="s">
        <v>257</v>
      </c>
      <c r="I31" s="187"/>
    </row>
    <row r="32" spans="1:9" s="36" customFormat="1" ht="63.75" x14ac:dyDescent="0.25">
      <c r="A32" s="173">
        <f t="shared" ref="A32:A63" si="0">+A31+1</f>
        <v>3</v>
      </c>
      <c r="B32" s="174" t="s">
        <v>258</v>
      </c>
      <c r="C32" s="204">
        <v>0.5</v>
      </c>
      <c r="D32" s="204">
        <v>0.5</v>
      </c>
      <c r="E32" s="186"/>
      <c r="F32" s="186"/>
      <c r="G32" s="174" t="s">
        <v>259</v>
      </c>
      <c r="H32" s="192" t="s">
        <v>260</v>
      </c>
      <c r="I32" s="187"/>
    </row>
    <row r="33" spans="1:11" s="36" customFormat="1" ht="51" x14ac:dyDescent="0.25">
      <c r="A33" s="173">
        <f t="shared" si="0"/>
        <v>4</v>
      </c>
      <c r="B33" s="174" t="s">
        <v>261</v>
      </c>
      <c r="C33" s="204">
        <v>0.2</v>
      </c>
      <c r="D33" s="204">
        <v>0.2</v>
      </c>
      <c r="E33" s="186"/>
      <c r="F33" s="186"/>
      <c r="G33" s="174" t="s">
        <v>259</v>
      </c>
      <c r="H33" s="175" t="s">
        <v>262</v>
      </c>
      <c r="I33" s="187"/>
    </row>
    <row r="34" spans="1:11" s="36" customFormat="1" ht="51" x14ac:dyDescent="0.25">
      <c r="A34" s="173">
        <f t="shared" si="0"/>
        <v>5</v>
      </c>
      <c r="B34" s="174" t="s">
        <v>263</v>
      </c>
      <c r="C34" s="204">
        <v>0.4</v>
      </c>
      <c r="D34" s="204">
        <v>0.4</v>
      </c>
      <c r="E34" s="186"/>
      <c r="F34" s="186"/>
      <c r="G34" s="174" t="s">
        <v>264</v>
      </c>
      <c r="H34" s="267" t="s">
        <v>623</v>
      </c>
      <c r="I34" s="187"/>
    </row>
    <row r="35" spans="1:11" s="99" customFormat="1" ht="26.25" customHeight="1" x14ac:dyDescent="0.25">
      <c r="A35" s="173">
        <f t="shared" si="0"/>
        <v>6</v>
      </c>
      <c r="B35" s="174" t="s">
        <v>265</v>
      </c>
      <c r="C35" s="204">
        <v>0.2</v>
      </c>
      <c r="D35" s="204">
        <v>0.2</v>
      </c>
      <c r="E35" s="186"/>
      <c r="F35" s="186"/>
      <c r="G35" s="174" t="s">
        <v>264</v>
      </c>
      <c r="H35" s="267" t="s">
        <v>623</v>
      </c>
      <c r="I35" s="187"/>
      <c r="K35" s="199"/>
    </row>
    <row r="36" spans="1:11" s="99" customFormat="1" ht="51" x14ac:dyDescent="0.25">
      <c r="A36" s="173">
        <f t="shared" si="0"/>
        <v>7</v>
      </c>
      <c r="B36" s="174" t="s">
        <v>267</v>
      </c>
      <c r="C36" s="204">
        <v>0.15</v>
      </c>
      <c r="D36" s="204">
        <v>0.15</v>
      </c>
      <c r="E36" s="186"/>
      <c r="F36" s="186"/>
      <c r="G36" s="174" t="s">
        <v>264</v>
      </c>
      <c r="H36" s="175" t="s">
        <v>266</v>
      </c>
      <c r="I36" s="187"/>
    </row>
    <row r="37" spans="1:11" s="99" customFormat="1" ht="51" x14ac:dyDescent="0.25">
      <c r="A37" s="173">
        <f t="shared" si="0"/>
        <v>8</v>
      </c>
      <c r="B37" s="174" t="s">
        <v>268</v>
      </c>
      <c r="C37" s="204">
        <v>0.2</v>
      </c>
      <c r="D37" s="204">
        <v>0.2</v>
      </c>
      <c r="E37" s="186"/>
      <c r="F37" s="186"/>
      <c r="G37" s="174" t="s">
        <v>264</v>
      </c>
      <c r="H37" s="267" t="s">
        <v>623</v>
      </c>
      <c r="I37" s="187"/>
    </row>
    <row r="38" spans="1:11" s="99" customFormat="1" ht="63.75" x14ac:dyDescent="0.25">
      <c r="A38" s="173">
        <f t="shared" si="0"/>
        <v>9</v>
      </c>
      <c r="B38" s="174" t="s">
        <v>270</v>
      </c>
      <c r="C38" s="204">
        <v>0.1</v>
      </c>
      <c r="D38" s="204">
        <v>0.1</v>
      </c>
      <c r="E38" s="186"/>
      <c r="F38" s="186"/>
      <c r="G38" s="174" t="s">
        <v>237</v>
      </c>
      <c r="H38" s="175" t="s">
        <v>269</v>
      </c>
      <c r="I38" s="187"/>
    </row>
    <row r="39" spans="1:11" s="99" customFormat="1" ht="63.75" x14ac:dyDescent="0.25">
      <c r="A39" s="173">
        <f t="shared" si="0"/>
        <v>10</v>
      </c>
      <c r="B39" s="174" t="s">
        <v>271</v>
      </c>
      <c r="C39" s="204">
        <v>0.1</v>
      </c>
      <c r="D39" s="204">
        <v>0.1</v>
      </c>
      <c r="E39" s="200"/>
      <c r="F39" s="200"/>
      <c r="G39" s="174" t="s">
        <v>237</v>
      </c>
      <c r="H39" s="195" t="s">
        <v>272</v>
      </c>
      <c r="I39" s="194"/>
    </row>
    <row r="40" spans="1:11" s="99" customFormat="1" ht="63.75" x14ac:dyDescent="0.25">
      <c r="A40" s="173">
        <f t="shared" si="0"/>
        <v>11</v>
      </c>
      <c r="B40" s="174" t="s">
        <v>273</v>
      </c>
      <c r="C40" s="204">
        <v>0.2</v>
      </c>
      <c r="D40" s="204">
        <v>0.2</v>
      </c>
      <c r="E40" s="186"/>
      <c r="F40" s="186"/>
      <c r="G40" s="174" t="s">
        <v>274</v>
      </c>
      <c r="H40" s="201" t="s">
        <v>275</v>
      </c>
      <c r="I40" s="187"/>
    </row>
    <row r="41" spans="1:11" s="99" customFormat="1" ht="63.75" x14ac:dyDescent="0.25">
      <c r="A41" s="173">
        <f t="shared" si="0"/>
        <v>12</v>
      </c>
      <c r="B41" s="174" t="s">
        <v>276</v>
      </c>
      <c r="C41" s="204">
        <v>0.2</v>
      </c>
      <c r="D41" s="204">
        <v>0.2</v>
      </c>
      <c r="E41" s="186"/>
      <c r="F41" s="186"/>
      <c r="G41" s="174" t="s">
        <v>274</v>
      </c>
      <c r="H41" s="201" t="s">
        <v>275</v>
      </c>
      <c r="I41" s="187"/>
    </row>
    <row r="42" spans="1:11" s="36" customFormat="1" ht="51" x14ac:dyDescent="0.25">
      <c r="A42" s="173">
        <f t="shared" si="0"/>
        <v>13</v>
      </c>
      <c r="B42" s="174" t="s">
        <v>277</v>
      </c>
      <c r="C42" s="204">
        <v>0.06</v>
      </c>
      <c r="D42" s="204">
        <v>0.06</v>
      </c>
      <c r="E42" s="186"/>
      <c r="F42" s="186"/>
      <c r="G42" s="174" t="s">
        <v>274</v>
      </c>
      <c r="H42" s="175" t="s">
        <v>278</v>
      </c>
      <c r="I42" s="187"/>
    </row>
    <row r="43" spans="1:11" s="99" customFormat="1" ht="51" x14ac:dyDescent="0.25">
      <c r="A43" s="173">
        <f t="shared" si="0"/>
        <v>14</v>
      </c>
      <c r="B43" s="174" t="s">
        <v>279</v>
      </c>
      <c r="C43" s="204">
        <v>0.57999999999999996</v>
      </c>
      <c r="D43" s="204">
        <v>0.57999999999999996</v>
      </c>
      <c r="E43" s="202"/>
      <c r="F43" s="202"/>
      <c r="G43" s="174" t="s">
        <v>280</v>
      </c>
      <c r="H43" s="175" t="s">
        <v>624</v>
      </c>
      <c r="I43" s="202"/>
    </row>
    <row r="44" spans="1:11" s="99" customFormat="1" ht="51" x14ac:dyDescent="0.25">
      <c r="A44" s="173">
        <f t="shared" si="0"/>
        <v>15</v>
      </c>
      <c r="B44" s="174" t="s">
        <v>625</v>
      </c>
      <c r="C44" s="204">
        <v>0.46</v>
      </c>
      <c r="D44" s="204">
        <v>0.46</v>
      </c>
      <c r="E44" s="202"/>
      <c r="F44" s="202"/>
      <c r="G44" s="174" t="s">
        <v>281</v>
      </c>
      <c r="H44" s="192" t="s">
        <v>282</v>
      </c>
      <c r="I44" s="202"/>
    </row>
    <row r="45" spans="1:11" s="180" customFormat="1" ht="102" x14ac:dyDescent="0.25">
      <c r="A45" s="173">
        <f t="shared" si="0"/>
        <v>16</v>
      </c>
      <c r="B45" s="174" t="s">
        <v>283</v>
      </c>
      <c r="C45" s="204">
        <v>0.5</v>
      </c>
      <c r="D45" s="204">
        <v>0.5</v>
      </c>
      <c r="E45" s="204"/>
      <c r="F45" s="205"/>
      <c r="G45" s="174" t="s">
        <v>281</v>
      </c>
      <c r="H45" s="175" t="s">
        <v>284</v>
      </c>
      <c r="I45" s="205"/>
    </row>
    <row r="46" spans="1:11" s="36" customFormat="1" ht="63.75" x14ac:dyDescent="0.25">
      <c r="A46" s="173">
        <f t="shared" si="0"/>
        <v>17</v>
      </c>
      <c r="B46" s="174" t="s">
        <v>285</v>
      </c>
      <c r="C46" s="204">
        <v>0.12</v>
      </c>
      <c r="D46" s="204">
        <v>0.12</v>
      </c>
      <c r="E46" s="204"/>
      <c r="F46" s="205"/>
      <c r="G46" s="174" t="s">
        <v>286</v>
      </c>
      <c r="H46" s="175" t="s">
        <v>287</v>
      </c>
      <c r="I46" s="205"/>
    </row>
    <row r="47" spans="1:11" s="99" customFormat="1" ht="51" x14ac:dyDescent="0.25">
      <c r="A47" s="173">
        <f t="shared" si="0"/>
        <v>18</v>
      </c>
      <c r="B47" s="174" t="s">
        <v>288</v>
      </c>
      <c r="C47" s="204">
        <v>0.15</v>
      </c>
      <c r="D47" s="204">
        <v>0.15</v>
      </c>
      <c r="E47" s="204"/>
      <c r="F47" s="205"/>
      <c r="G47" s="174" t="s">
        <v>231</v>
      </c>
      <c r="H47" s="175" t="s">
        <v>289</v>
      </c>
      <c r="I47" s="205"/>
    </row>
    <row r="48" spans="1:11" s="36" customFormat="1" ht="63.75" x14ac:dyDescent="0.25">
      <c r="A48" s="173">
        <f t="shared" si="0"/>
        <v>19</v>
      </c>
      <c r="B48" s="174" t="s">
        <v>290</v>
      </c>
      <c r="C48" s="204">
        <v>0.3</v>
      </c>
      <c r="D48" s="204">
        <v>0.3</v>
      </c>
      <c r="E48" s="204"/>
      <c r="F48" s="205"/>
      <c r="G48" s="174" t="s">
        <v>231</v>
      </c>
      <c r="H48" s="207" t="s">
        <v>291</v>
      </c>
      <c r="I48" s="205"/>
    </row>
    <row r="49" spans="1:9" s="203" customFormat="1" ht="51" x14ac:dyDescent="0.25">
      <c r="A49" s="173">
        <f t="shared" si="0"/>
        <v>20</v>
      </c>
      <c r="B49" s="174" t="s">
        <v>292</v>
      </c>
      <c r="C49" s="204">
        <v>0.06</v>
      </c>
      <c r="D49" s="204">
        <v>0.06</v>
      </c>
      <c r="E49" s="204"/>
      <c r="F49" s="205"/>
      <c r="G49" s="174" t="s">
        <v>293</v>
      </c>
      <c r="H49" s="175" t="s">
        <v>294</v>
      </c>
      <c r="I49" s="205"/>
    </row>
    <row r="50" spans="1:9" s="203" customFormat="1" ht="51" x14ac:dyDescent="0.25">
      <c r="A50" s="173">
        <f t="shared" si="0"/>
        <v>21</v>
      </c>
      <c r="B50" s="174" t="s">
        <v>626</v>
      </c>
      <c r="C50" s="204">
        <v>0.2</v>
      </c>
      <c r="D50" s="204">
        <v>0.2</v>
      </c>
      <c r="E50" s="204"/>
      <c r="F50" s="205"/>
      <c r="G50" s="174" t="s">
        <v>295</v>
      </c>
      <c r="H50" s="192" t="s">
        <v>296</v>
      </c>
      <c r="I50" s="205"/>
    </row>
    <row r="51" spans="1:9" s="206" customFormat="1" ht="51" x14ac:dyDescent="0.25">
      <c r="A51" s="173">
        <f t="shared" si="0"/>
        <v>22</v>
      </c>
      <c r="B51" s="174" t="s">
        <v>297</v>
      </c>
      <c r="C51" s="204">
        <v>0.2</v>
      </c>
      <c r="D51" s="204">
        <v>0.2</v>
      </c>
      <c r="E51" s="204"/>
      <c r="F51" s="205"/>
      <c r="G51" s="174" t="s">
        <v>295</v>
      </c>
      <c r="H51" s="192" t="s">
        <v>627</v>
      </c>
      <c r="I51" s="205"/>
    </row>
    <row r="52" spans="1:9" s="206" customFormat="1" ht="51" x14ac:dyDescent="0.2">
      <c r="A52" s="173">
        <f t="shared" si="0"/>
        <v>23</v>
      </c>
      <c r="B52" s="174" t="s">
        <v>298</v>
      </c>
      <c r="C52" s="204">
        <v>0.12</v>
      </c>
      <c r="D52" s="204">
        <v>0.12</v>
      </c>
      <c r="E52" s="204"/>
      <c r="F52" s="205"/>
      <c r="G52" s="174" t="s">
        <v>299</v>
      </c>
      <c r="H52" s="190" t="s">
        <v>300</v>
      </c>
      <c r="I52" s="205"/>
    </row>
    <row r="53" spans="1:9" s="206" customFormat="1" ht="51" x14ac:dyDescent="0.2">
      <c r="A53" s="173">
        <f t="shared" si="0"/>
        <v>24</v>
      </c>
      <c r="B53" s="174" t="s">
        <v>301</v>
      </c>
      <c r="C53" s="204">
        <v>0.24</v>
      </c>
      <c r="D53" s="204">
        <v>0.24</v>
      </c>
      <c r="E53" s="204"/>
      <c r="F53" s="205"/>
      <c r="G53" s="174" t="s">
        <v>299</v>
      </c>
      <c r="H53" s="190" t="s">
        <v>302</v>
      </c>
      <c r="I53" s="205"/>
    </row>
    <row r="54" spans="1:9" s="206" customFormat="1" ht="63.75" x14ac:dyDescent="0.2">
      <c r="A54" s="173">
        <f t="shared" si="0"/>
        <v>25</v>
      </c>
      <c r="B54" s="174" t="s">
        <v>303</v>
      </c>
      <c r="C54" s="204">
        <v>0.28000000000000003</v>
      </c>
      <c r="D54" s="204">
        <v>0.28000000000000003</v>
      </c>
      <c r="E54" s="204"/>
      <c r="F54" s="205"/>
      <c r="G54" s="174" t="s">
        <v>299</v>
      </c>
      <c r="H54" s="190" t="s">
        <v>304</v>
      </c>
      <c r="I54" s="205"/>
    </row>
    <row r="55" spans="1:9" s="206" customFormat="1" ht="68.25" customHeight="1" x14ac:dyDescent="0.25">
      <c r="A55" s="173">
        <f t="shared" si="0"/>
        <v>26</v>
      </c>
      <c r="B55" s="174" t="s">
        <v>305</v>
      </c>
      <c r="C55" s="204">
        <v>0.5</v>
      </c>
      <c r="D55" s="204">
        <v>0.5</v>
      </c>
      <c r="E55" s="204"/>
      <c r="F55" s="205"/>
      <c r="G55" s="174" t="s">
        <v>306</v>
      </c>
      <c r="H55" s="175" t="s">
        <v>307</v>
      </c>
      <c r="I55" s="205"/>
    </row>
    <row r="56" spans="1:9" s="206" customFormat="1" ht="51" x14ac:dyDescent="0.25">
      <c r="A56" s="173">
        <f t="shared" si="0"/>
        <v>27</v>
      </c>
      <c r="B56" s="174" t="s">
        <v>308</v>
      </c>
      <c r="C56" s="204">
        <v>0.4</v>
      </c>
      <c r="D56" s="204">
        <v>0.4</v>
      </c>
      <c r="E56" s="204"/>
      <c r="F56" s="205"/>
      <c r="G56" s="174" t="s">
        <v>306</v>
      </c>
      <c r="H56" s="175" t="s">
        <v>309</v>
      </c>
      <c r="I56" s="205"/>
    </row>
    <row r="57" spans="1:9" s="206" customFormat="1" ht="51" x14ac:dyDescent="0.25">
      <c r="A57" s="173">
        <f t="shared" si="0"/>
        <v>28</v>
      </c>
      <c r="B57" s="174" t="s">
        <v>310</v>
      </c>
      <c r="C57" s="204">
        <v>0.7</v>
      </c>
      <c r="D57" s="204">
        <v>0.7</v>
      </c>
      <c r="E57" s="204"/>
      <c r="F57" s="205"/>
      <c r="G57" s="174" t="s">
        <v>311</v>
      </c>
      <c r="H57" s="208" t="s">
        <v>312</v>
      </c>
      <c r="I57" s="205"/>
    </row>
    <row r="58" spans="1:9" s="206" customFormat="1" ht="51" x14ac:dyDescent="0.25">
      <c r="A58" s="173">
        <f t="shared" si="0"/>
        <v>29</v>
      </c>
      <c r="B58" s="174" t="s">
        <v>313</v>
      </c>
      <c r="C58" s="204">
        <v>0.2</v>
      </c>
      <c r="D58" s="204">
        <v>0.2</v>
      </c>
      <c r="E58" s="204"/>
      <c r="F58" s="205"/>
      <c r="G58" s="174" t="s">
        <v>311</v>
      </c>
      <c r="H58" s="208" t="s">
        <v>314</v>
      </c>
      <c r="I58" s="205"/>
    </row>
    <row r="59" spans="1:9" s="206" customFormat="1" ht="51" x14ac:dyDescent="0.2">
      <c r="A59" s="173">
        <f t="shared" si="0"/>
        <v>30</v>
      </c>
      <c r="B59" s="174" t="s">
        <v>315</v>
      </c>
      <c r="C59" s="204">
        <v>1</v>
      </c>
      <c r="D59" s="204">
        <v>1</v>
      </c>
      <c r="E59" s="204"/>
      <c r="F59" s="205"/>
      <c r="G59" s="174" t="s">
        <v>228</v>
      </c>
      <c r="H59" s="190" t="s">
        <v>316</v>
      </c>
      <c r="I59" s="205"/>
    </row>
    <row r="60" spans="1:9" s="206" customFormat="1" ht="51" x14ac:dyDescent="0.2">
      <c r="A60" s="173">
        <f t="shared" si="0"/>
        <v>31</v>
      </c>
      <c r="B60" s="174" t="s">
        <v>317</v>
      </c>
      <c r="C60" s="204">
        <v>0.2</v>
      </c>
      <c r="D60" s="204">
        <v>0.2</v>
      </c>
      <c r="E60" s="204"/>
      <c r="F60" s="205"/>
      <c r="G60" s="174" t="s">
        <v>318</v>
      </c>
      <c r="H60" s="189" t="s">
        <v>319</v>
      </c>
      <c r="I60" s="205"/>
    </row>
    <row r="61" spans="1:9" s="206" customFormat="1" ht="51" x14ac:dyDescent="0.2">
      <c r="A61" s="173">
        <f t="shared" si="0"/>
        <v>32</v>
      </c>
      <c r="B61" s="174" t="s">
        <v>320</v>
      </c>
      <c r="C61" s="204">
        <v>0.2</v>
      </c>
      <c r="D61" s="204">
        <v>0.2</v>
      </c>
      <c r="E61" s="204"/>
      <c r="F61" s="205"/>
      <c r="G61" s="174" t="s">
        <v>318</v>
      </c>
      <c r="H61" s="189" t="s">
        <v>319</v>
      </c>
      <c r="I61" s="205"/>
    </row>
    <row r="62" spans="1:9" s="206" customFormat="1" ht="51" x14ac:dyDescent="0.2">
      <c r="A62" s="173">
        <f t="shared" si="0"/>
        <v>33</v>
      </c>
      <c r="B62" s="174" t="s">
        <v>321</v>
      </c>
      <c r="C62" s="204">
        <v>0.2</v>
      </c>
      <c r="D62" s="204">
        <v>0.2</v>
      </c>
      <c r="E62" s="204"/>
      <c r="F62" s="205"/>
      <c r="G62" s="174" t="s">
        <v>318</v>
      </c>
      <c r="H62" s="190" t="s">
        <v>322</v>
      </c>
      <c r="I62" s="205"/>
    </row>
    <row r="63" spans="1:9" s="206" customFormat="1" ht="51" x14ac:dyDescent="0.2">
      <c r="A63" s="173">
        <f t="shared" si="0"/>
        <v>34</v>
      </c>
      <c r="B63" s="174" t="s">
        <v>323</v>
      </c>
      <c r="C63" s="204">
        <v>0.2</v>
      </c>
      <c r="D63" s="204">
        <v>0.2</v>
      </c>
      <c r="E63" s="204"/>
      <c r="F63" s="205"/>
      <c r="G63" s="174" t="s">
        <v>318</v>
      </c>
      <c r="H63" s="190" t="s">
        <v>322</v>
      </c>
      <c r="I63" s="205"/>
    </row>
    <row r="64" spans="1:9" s="206" customFormat="1" ht="12.75" x14ac:dyDescent="0.25">
      <c r="A64" s="152" t="s">
        <v>252</v>
      </c>
      <c r="B64" s="154" t="s">
        <v>325</v>
      </c>
      <c r="C64" s="89">
        <f>SUM(C65:C66)</f>
        <v>0.9</v>
      </c>
      <c r="D64" s="89">
        <f>SUM(D65:D66)</f>
        <v>0.9</v>
      </c>
      <c r="E64" s="178"/>
      <c r="F64" s="178"/>
      <c r="G64" s="174"/>
      <c r="H64" s="175"/>
      <c r="I64" s="205"/>
    </row>
    <row r="65" spans="1:9" s="206" customFormat="1" ht="38.25" x14ac:dyDescent="0.2">
      <c r="A65" s="209">
        <v>1</v>
      </c>
      <c r="B65" s="174" t="s">
        <v>326</v>
      </c>
      <c r="C65" s="204">
        <v>0.5</v>
      </c>
      <c r="D65" s="204">
        <v>0.5</v>
      </c>
      <c r="E65" s="204"/>
      <c r="F65" s="205"/>
      <c r="G65" s="174" t="s">
        <v>234</v>
      </c>
      <c r="H65" s="190" t="s">
        <v>327</v>
      </c>
      <c r="I65" s="205"/>
    </row>
    <row r="66" spans="1:9" s="206" customFormat="1" ht="51" x14ac:dyDescent="0.2">
      <c r="A66" s="209">
        <f>+A65+1</f>
        <v>2</v>
      </c>
      <c r="B66" s="174" t="s">
        <v>328</v>
      </c>
      <c r="C66" s="204">
        <v>0.4</v>
      </c>
      <c r="D66" s="204">
        <v>0.4</v>
      </c>
      <c r="E66" s="204"/>
      <c r="F66" s="205"/>
      <c r="G66" s="174" t="s">
        <v>234</v>
      </c>
      <c r="H66" s="491" t="s">
        <v>628</v>
      </c>
      <c r="I66" s="205"/>
    </row>
    <row r="67" spans="1:9" s="206" customFormat="1" ht="12.75" x14ac:dyDescent="0.25">
      <c r="A67" s="152" t="s">
        <v>324</v>
      </c>
      <c r="B67" s="154" t="s">
        <v>330</v>
      </c>
      <c r="C67" s="89">
        <f>C68</f>
        <v>0.57999999999999996</v>
      </c>
      <c r="D67" s="89">
        <f>D68</f>
        <v>0.57999999999999996</v>
      </c>
      <c r="E67" s="204"/>
      <c r="F67" s="205"/>
      <c r="G67" s="174"/>
      <c r="H67" s="175"/>
      <c r="I67" s="205"/>
    </row>
    <row r="68" spans="1:9" s="206" customFormat="1" ht="63.75" x14ac:dyDescent="0.2">
      <c r="A68" s="209">
        <v>1</v>
      </c>
      <c r="B68" s="174" t="s">
        <v>331</v>
      </c>
      <c r="C68" s="204">
        <v>0.57999999999999996</v>
      </c>
      <c r="D68" s="204">
        <v>0.57999999999999996</v>
      </c>
      <c r="E68" s="204"/>
      <c r="F68" s="205"/>
      <c r="G68" s="174" t="s">
        <v>332</v>
      </c>
      <c r="H68" s="190" t="s">
        <v>333</v>
      </c>
      <c r="I68" s="205"/>
    </row>
    <row r="69" spans="1:9" s="206" customFormat="1" ht="12.75" x14ac:dyDescent="0.25">
      <c r="A69" s="152" t="s">
        <v>329</v>
      </c>
      <c r="B69" s="154" t="s">
        <v>52</v>
      </c>
      <c r="C69" s="89">
        <f>C70</f>
        <v>0.3</v>
      </c>
      <c r="D69" s="89">
        <f>D70</f>
        <v>0.3</v>
      </c>
      <c r="E69" s="178"/>
      <c r="F69" s="178"/>
      <c r="G69" s="174"/>
      <c r="H69" s="175"/>
      <c r="I69" s="205"/>
    </row>
    <row r="70" spans="1:9" s="206" customFormat="1" ht="63.75" x14ac:dyDescent="0.2">
      <c r="A70" s="209">
        <v>1</v>
      </c>
      <c r="B70" s="174" t="s">
        <v>334</v>
      </c>
      <c r="C70" s="204">
        <v>0.3</v>
      </c>
      <c r="D70" s="204">
        <v>0.3</v>
      </c>
      <c r="E70" s="204"/>
      <c r="F70" s="205"/>
      <c r="G70" s="174" t="s">
        <v>335</v>
      </c>
      <c r="H70" s="491" t="s">
        <v>629</v>
      </c>
      <c r="I70" s="205"/>
    </row>
    <row r="71" spans="1:9" x14ac:dyDescent="0.25">
      <c r="A71" s="67">
        <f>A70+A68+A66+A63+A28+A24+A18+A16+A14</f>
        <v>51</v>
      </c>
      <c r="B71" s="68" t="s">
        <v>630</v>
      </c>
      <c r="C71" s="64">
        <f>C69+C67+C64+C29+C25+C19+C17+C15+C11</f>
        <v>25.949999999999996</v>
      </c>
      <c r="D71" s="64">
        <f>D69+D67+D64+D29+D25+D19+D17+D15+D11</f>
        <v>25.949999999999996</v>
      </c>
      <c r="E71" s="64">
        <f>E69+E67+E64+E29+E25+E19+E17+E15+E11</f>
        <v>0</v>
      </c>
      <c r="F71" s="64">
        <f>F69+F67+F64+F29+F25+F19+F17+F15+F11</f>
        <v>0</v>
      </c>
      <c r="G71" s="65"/>
      <c r="H71" s="65"/>
      <c r="I71" s="66"/>
    </row>
    <row r="72" spans="1:9" ht="9" customHeight="1" x14ac:dyDescent="0.25"/>
    <row r="73" spans="1:9" x14ac:dyDescent="0.25">
      <c r="F73" s="554" t="s">
        <v>779</v>
      </c>
      <c r="G73" s="554"/>
      <c r="H73" s="554"/>
      <c r="I73" s="554"/>
    </row>
  </sheetData>
  <mergeCells count="17">
    <mergeCell ref="A6:I6"/>
    <mergeCell ref="A8:A9"/>
    <mergeCell ref="B8:B9"/>
    <mergeCell ref="C8:C9"/>
    <mergeCell ref="D8:F8"/>
    <mergeCell ref="G8:G9"/>
    <mergeCell ref="H8:H9"/>
    <mergeCell ref="F73:I73"/>
    <mergeCell ref="A1:C1"/>
    <mergeCell ref="D1:I1"/>
    <mergeCell ref="A2:C2"/>
    <mergeCell ref="D2:I2"/>
    <mergeCell ref="A3:I3"/>
    <mergeCell ref="I8:I9"/>
    <mergeCell ref="A4:I4"/>
    <mergeCell ref="A7:I7"/>
    <mergeCell ref="A5:I5"/>
  </mergeCells>
  <printOptions horizontalCentered="1"/>
  <pageMargins left="0.32" right="0.26" top="0.66" bottom="0.45" header="0.3" footer="0.17"/>
  <pageSetup paperSize="9" orientation="landscape" r:id="rId1"/>
  <headerFooter>
    <oddFooter>&amp;LPhụ lục &amp;A&amp;R&amp;P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39"/>
  <sheetViews>
    <sheetView showZeros="0" topLeftCell="A37" zoomScaleNormal="100" workbookViewId="0">
      <selection activeCell="F39" sqref="F39:I39"/>
    </sheetView>
  </sheetViews>
  <sheetFormatPr defaultRowHeight="15.75" x14ac:dyDescent="0.25"/>
  <cols>
    <col min="1" max="1" width="5.5" style="40" customWidth="1"/>
    <col min="2" max="2" width="30" style="41" customWidth="1"/>
    <col min="3" max="3" width="12.125" style="40" customWidth="1"/>
    <col min="4" max="6" width="8" style="40" customWidth="1"/>
    <col min="7" max="7" width="16.125" style="40" customWidth="1"/>
    <col min="8" max="8" width="36.5" style="41" customWidth="1"/>
    <col min="9" max="9" width="7.25" style="40" customWidth="1"/>
    <col min="10" max="16384" width="9" style="33"/>
  </cols>
  <sheetData>
    <row r="1" spans="1:9" x14ac:dyDescent="0.25">
      <c r="A1" s="575" t="str">
        <f>'2.CMD.T'!A1:C1</f>
        <v>ỦY BAN NHÂN DÂN</v>
      </c>
      <c r="B1" s="575"/>
      <c r="C1" s="575"/>
      <c r="D1" s="576" t="s">
        <v>9</v>
      </c>
      <c r="E1" s="576"/>
      <c r="F1" s="576"/>
      <c r="G1" s="576"/>
      <c r="H1" s="576"/>
      <c r="I1" s="576"/>
    </row>
    <row r="2" spans="1:9" ht="15.75" customHeight="1" x14ac:dyDescent="0.25">
      <c r="A2" s="556" t="str">
        <f>+'2.4.CX'!A2:C2</f>
        <v>TỈNH HÀ TĨNH</v>
      </c>
      <c r="B2" s="556"/>
      <c r="C2" s="556"/>
      <c r="D2" s="576" t="s">
        <v>10</v>
      </c>
      <c r="E2" s="576"/>
      <c r="F2" s="576"/>
      <c r="G2" s="576"/>
      <c r="H2" s="576"/>
      <c r="I2" s="576"/>
    </row>
    <row r="3" spans="1:9" x14ac:dyDescent="0.25">
      <c r="A3" s="577"/>
      <c r="B3" s="577"/>
      <c r="C3" s="577"/>
      <c r="D3" s="577"/>
      <c r="E3" s="577"/>
      <c r="F3" s="577"/>
      <c r="G3" s="577"/>
      <c r="H3" s="577"/>
      <c r="I3" s="577"/>
    </row>
    <row r="4" spans="1:9" x14ac:dyDescent="0.25">
      <c r="A4" s="573" t="s">
        <v>66</v>
      </c>
      <c r="B4" s="573"/>
      <c r="C4" s="573"/>
      <c r="D4" s="573"/>
      <c r="E4" s="573"/>
      <c r="F4" s="573"/>
      <c r="G4" s="573"/>
      <c r="H4" s="573"/>
      <c r="I4" s="573"/>
    </row>
    <row r="5" spans="1:9" x14ac:dyDescent="0.25">
      <c r="A5" s="573" t="s">
        <v>75</v>
      </c>
      <c r="B5" s="573"/>
      <c r="C5" s="573"/>
      <c r="D5" s="573"/>
      <c r="E5" s="573"/>
      <c r="F5" s="573"/>
      <c r="G5" s="573"/>
      <c r="H5" s="573"/>
      <c r="I5" s="573"/>
    </row>
    <row r="6" spans="1:9" x14ac:dyDescent="0.25">
      <c r="A6" s="574" t="str">
        <f>'2.CMD.T'!A5:H5</f>
        <v>(Kèm theo Tờ trình số         /TTr-UBND ngày      tháng     năm 2024 của Ủy ban nhân dân tỉnh)</v>
      </c>
      <c r="B6" s="574"/>
      <c r="C6" s="574"/>
      <c r="D6" s="574"/>
      <c r="E6" s="574"/>
      <c r="F6" s="574"/>
      <c r="G6" s="574"/>
      <c r="H6" s="574"/>
      <c r="I6" s="574"/>
    </row>
    <row r="7" spans="1:9" x14ac:dyDescent="0.25">
      <c r="A7" s="572"/>
      <c r="B7" s="572"/>
      <c r="C7" s="572"/>
      <c r="D7" s="572"/>
      <c r="E7" s="572"/>
      <c r="F7" s="572"/>
      <c r="G7" s="572"/>
      <c r="H7" s="572"/>
      <c r="I7" s="572"/>
    </row>
    <row r="8" spans="1:9" s="167" customFormat="1" ht="21" customHeight="1" x14ac:dyDescent="0.2">
      <c r="A8" s="578" t="s">
        <v>161</v>
      </c>
      <c r="B8" s="578" t="s">
        <v>162</v>
      </c>
      <c r="C8" s="571" t="s">
        <v>163</v>
      </c>
      <c r="D8" s="579" t="s">
        <v>164</v>
      </c>
      <c r="E8" s="579"/>
      <c r="F8" s="579"/>
      <c r="G8" s="578" t="s">
        <v>165</v>
      </c>
      <c r="H8" s="580" t="s">
        <v>166</v>
      </c>
      <c r="I8" s="571" t="s">
        <v>167</v>
      </c>
    </row>
    <row r="9" spans="1:9" s="167" customFormat="1" ht="40.9" customHeight="1" x14ac:dyDescent="0.2">
      <c r="A9" s="578"/>
      <c r="B9" s="578"/>
      <c r="C9" s="571"/>
      <c r="D9" s="166" t="s">
        <v>168</v>
      </c>
      <c r="E9" s="166" t="s">
        <v>169</v>
      </c>
      <c r="F9" s="166" t="s">
        <v>170</v>
      </c>
      <c r="G9" s="578"/>
      <c r="H9" s="580"/>
      <c r="I9" s="571"/>
    </row>
    <row r="10" spans="1:9" s="167" customFormat="1" ht="22.9" customHeight="1" x14ac:dyDescent="0.2">
      <c r="A10" s="166" t="s">
        <v>171</v>
      </c>
      <c r="B10" s="166" t="s">
        <v>172</v>
      </c>
      <c r="C10" s="168" t="s">
        <v>36</v>
      </c>
      <c r="D10" s="166" t="s">
        <v>173</v>
      </c>
      <c r="E10" s="166" t="s">
        <v>174</v>
      </c>
      <c r="F10" s="166" t="s">
        <v>175</v>
      </c>
      <c r="G10" s="166" t="s">
        <v>176</v>
      </c>
      <c r="H10" s="166" t="s">
        <v>177</v>
      </c>
      <c r="I10" s="166" t="s">
        <v>178</v>
      </c>
    </row>
    <row r="11" spans="1:9" s="167" customFormat="1" ht="17.45" customHeight="1" x14ac:dyDescent="0.2">
      <c r="A11" s="383" t="s">
        <v>13</v>
      </c>
      <c r="B11" s="384" t="s">
        <v>44</v>
      </c>
      <c r="C11" s="389">
        <f>+C12+C13</f>
        <v>0.94</v>
      </c>
      <c r="D11" s="389">
        <f>+D12+D13</f>
        <v>0.94</v>
      </c>
      <c r="E11" s="385"/>
      <c r="F11" s="385"/>
      <c r="G11" s="386"/>
      <c r="H11" s="390"/>
      <c r="I11" s="394"/>
    </row>
    <row r="12" spans="1:9" s="167" customFormat="1" ht="60" x14ac:dyDescent="0.2">
      <c r="A12" s="169">
        <v>1</v>
      </c>
      <c r="B12" s="390" t="s">
        <v>180</v>
      </c>
      <c r="C12" s="385">
        <f>D12</f>
        <v>0.7</v>
      </c>
      <c r="D12" s="385">
        <v>0.7</v>
      </c>
      <c r="E12" s="385"/>
      <c r="F12" s="385"/>
      <c r="G12" s="386" t="s">
        <v>181</v>
      </c>
      <c r="H12" s="396" t="s">
        <v>182</v>
      </c>
      <c r="I12" s="393"/>
    </row>
    <row r="13" spans="1:9" s="167" customFormat="1" ht="75" x14ac:dyDescent="0.2">
      <c r="A13" s="169">
        <v>2</v>
      </c>
      <c r="B13" s="171" t="s">
        <v>536</v>
      </c>
      <c r="C13" s="385">
        <f>D13</f>
        <v>0.24</v>
      </c>
      <c r="D13" s="385">
        <v>0.24</v>
      </c>
      <c r="E13" s="385"/>
      <c r="F13" s="385"/>
      <c r="G13" s="386" t="s">
        <v>206</v>
      </c>
      <c r="H13" s="395" t="s">
        <v>537</v>
      </c>
      <c r="I13" s="393"/>
    </row>
    <row r="14" spans="1:9" s="167" customFormat="1" ht="15" x14ac:dyDescent="0.2">
      <c r="A14" s="383" t="s">
        <v>15</v>
      </c>
      <c r="B14" s="391" t="s">
        <v>19</v>
      </c>
      <c r="C14" s="388">
        <f>+C15+C16</f>
        <v>0.05</v>
      </c>
      <c r="D14" s="388">
        <f>+D15+D16</f>
        <v>0.05</v>
      </c>
      <c r="E14" s="385"/>
      <c r="F14" s="385"/>
      <c r="G14" s="386"/>
      <c r="H14" s="390"/>
      <c r="I14" s="393"/>
    </row>
    <row r="15" spans="1:9" s="167" customFormat="1" ht="75" x14ac:dyDescent="0.2">
      <c r="A15" s="169">
        <v>1</v>
      </c>
      <c r="B15" s="170" t="s">
        <v>183</v>
      </c>
      <c r="C15" s="385">
        <f>D15</f>
        <v>0.03</v>
      </c>
      <c r="D15" s="385">
        <v>0.03</v>
      </c>
      <c r="E15" s="385"/>
      <c r="F15" s="385"/>
      <c r="G15" s="399" t="s">
        <v>184</v>
      </c>
      <c r="H15" s="400" t="s">
        <v>534</v>
      </c>
      <c r="I15" s="386"/>
    </row>
    <row r="16" spans="1:9" s="167" customFormat="1" ht="105" x14ac:dyDescent="0.2">
      <c r="A16" s="169">
        <v>2</v>
      </c>
      <c r="B16" s="401" t="s">
        <v>185</v>
      </c>
      <c r="C16" s="385">
        <f>D16</f>
        <v>0.02</v>
      </c>
      <c r="D16" s="385">
        <v>0.02</v>
      </c>
      <c r="E16" s="385"/>
      <c r="F16" s="385"/>
      <c r="G16" s="399" t="s">
        <v>186</v>
      </c>
      <c r="H16" s="386" t="s">
        <v>535</v>
      </c>
      <c r="I16" s="386"/>
    </row>
    <row r="17" spans="1:9" s="167" customFormat="1" ht="28.5" x14ac:dyDescent="0.2">
      <c r="A17" s="383" t="s">
        <v>16</v>
      </c>
      <c r="B17" s="392" t="s">
        <v>187</v>
      </c>
      <c r="C17" s="388">
        <f>+C18+C19</f>
        <v>0.57000000000000006</v>
      </c>
      <c r="D17" s="388">
        <f>+D18+D19</f>
        <v>0.57000000000000006</v>
      </c>
      <c r="E17" s="385"/>
      <c r="F17" s="385"/>
      <c r="G17" s="386"/>
      <c r="H17" s="393"/>
      <c r="I17" s="386"/>
    </row>
    <row r="18" spans="1:9" s="167" customFormat="1" ht="75" x14ac:dyDescent="0.2">
      <c r="A18" s="169">
        <v>1</v>
      </c>
      <c r="B18" s="390" t="s">
        <v>188</v>
      </c>
      <c r="C18" s="385">
        <v>0.3</v>
      </c>
      <c r="D18" s="385">
        <v>0.3</v>
      </c>
      <c r="E18" s="385"/>
      <c r="F18" s="385"/>
      <c r="G18" s="387" t="s">
        <v>189</v>
      </c>
      <c r="H18" s="390" t="s">
        <v>190</v>
      </c>
      <c r="I18" s="393"/>
    </row>
    <row r="19" spans="1:9" s="167" customFormat="1" ht="60" x14ac:dyDescent="0.2">
      <c r="A19" s="169">
        <v>2</v>
      </c>
      <c r="B19" s="402" t="s">
        <v>191</v>
      </c>
      <c r="C19" s="385">
        <v>0.27</v>
      </c>
      <c r="D19" s="385">
        <v>0.27</v>
      </c>
      <c r="E19" s="385"/>
      <c r="F19" s="385"/>
      <c r="G19" s="386" t="s">
        <v>192</v>
      </c>
      <c r="H19" s="390" t="s">
        <v>193</v>
      </c>
      <c r="I19" s="393"/>
    </row>
    <row r="20" spans="1:9" s="167" customFormat="1" ht="15" x14ac:dyDescent="0.2">
      <c r="A20" s="383" t="s">
        <v>17</v>
      </c>
      <c r="B20" s="391" t="s">
        <v>62</v>
      </c>
      <c r="C20" s="389">
        <f>SUM(C21:C34)</f>
        <v>12.060000000000002</v>
      </c>
      <c r="D20" s="389">
        <f>SUM(D21:D34)</f>
        <v>12.060000000000002</v>
      </c>
      <c r="E20" s="385"/>
      <c r="F20" s="385"/>
      <c r="G20" s="386"/>
      <c r="H20" s="390"/>
      <c r="I20" s="394"/>
    </row>
    <row r="21" spans="1:9" s="167" customFormat="1" ht="75" x14ac:dyDescent="0.2">
      <c r="A21" s="169">
        <v>1</v>
      </c>
      <c r="B21" s="390" t="s">
        <v>194</v>
      </c>
      <c r="C21" s="385">
        <v>0.9</v>
      </c>
      <c r="D21" s="385">
        <v>0.9</v>
      </c>
      <c r="E21" s="385"/>
      <c r="F21" s="385"/>
      <c r="G21" s="386" t="s">
        <v>195</v>
      </c>
      <c r="H21" s="390" t="s">
        <v>196</v>
      </c>
      <c r="I21" s="393"/>
    </row>
    <row r="22" spans="1:9" s="167" customFormat="1" ht="75" x14ac:dyDescent="0.2">
      <c r="A22" s="169">
        <v>2</v>
      </c>
      <c r="B22" s="390" t="s">
        <v>197</v>
      </c>
      <c r="C22" s="385">
        <f>D22</f>
        <v>1</v>
      </c>
      <c r="D22" s="385">
        <v>1</v>
      </c>
      <c r="E22" s="385"/>
      <c r="F22" s="385"/>
      <c r="G22" s="386" t="s">
        <v>181</v>
      </c>
      <c r="H22" s="396" t="s">
        <v>538</v>
      </c>
      <c r="I22" s="393"/>
    </row>
    <row r="23" spans="1:9" s="167" customFormat="1" ht="60" x14ac:dyDescent="0.2">
      <c r="A23" s="169">
        <v>3</v>
      </c>
      <c r="B23" s="390" t="s">
        <v>198</v>
      </c>
      <c r="C23" s="385">
        <f t="shared" ref="C23:C36" si="0">D23</f>
        <v>2.5</v>
      </c>
      <c r="D23" s="385">
        <v>2.5</v>
      </c>
      <c r="E23" s="385"/>
      <c r="F23" s="385"/>
      <c r="G23" s="386" t="s">
        <v>179</v>
      </c>
      <c r="H23" s="403" t="s">
        <v>539</v>
      </c>
      <c r="I23" s="393"/>
    </row>
    <row r="24" spans="1:9" s="167" customFormat="1" ht="75" x14ac:dyDescent="0.2">
      <c r="A24" s="169">
        <v>4</v>
      </c>
      <c r="B24" s="390" t="s">
        <v>541</v>
      </c>
      <c r="C24" s="385">
        <f t="shared" si="0"/>
        <v>0.72</v>
      </c>
      <c r="D24" s="385">
        <v>0.72</v>
      </c>
      <c r="E24" s="385"/>
      <c r="F24" s="385"/>
      <c r="G24" s="386" t="s">
        <v>181</v>
      </c>
      <c r="H24" s="396" t="s">
        <v>540</v>
      </c>
      <c r="I24" s="393"/>
    </row>
    <row r="25" spans="1:9" s="167" customFormat="1" ht="75" x14ac:dyDescent="0.2">
      <c r="A25" s="169">
        <v>5</v>
      </c>
      <c r="B25" s="390" t="s">
        <v>200</v>
      </c>
      <c r="C25" s="385">
        <f t="shared" si="0"/>
        <v>0.9</v>
      </c>
      <c r="D25" s="385">
        <v>0.9</v>
      </c>
      <c r="E25" s="385"/>
      <c r="F25" s="385"/>
      <c r="G25" s="386" t="s">
        <v>199</v>
      </c>
      <c r="H25" s="396" t="s">
        <v>538</v>
      </c>
      <c r="I25" s="393"/>
    </row>
    <row r="26" spans="1:9" s="167" customFormat="1" ht="75" x14ac:dyDescent="0.2">
      <c r="A26" s="169">
        <v>6</v>
      </c>
      <c r="B26" s="390" t="s">
        <v>201</v>
      </c>
      <c r="C26" s="385">
        <f t="shared" si="0"/>
        <v>1</v>
      </c>
      <c r="D26" s="385">
        <v>1</v>
      </c>
      <c r="E26" s="385"/>
      <c r="F26" s="385"/>
      <c r="G26" s="386" t="s">
        <v>202</v>
      </c>
      <c r="H26" s="396" t="s">
        <v>538</v>
      </c>
      <c r="I26" s="393"/>
    </row>
    <row r="27" spans="1:9" s="167" customFormat="1" ht="75" x14ac:dyDescent="0.2">
      <c r="A27" s="169">
        <v>7</v>
      </c>
      <c r="B27" s="390" t="s">
        <v>203</v>
      </c>
      <c r="C27" s="385">
        <f t="shared" si="0"/>
        <v>0.54</v>
      </c>
      <c r="D27" s="385">
        <v>0.54</v>
      </c>
      <c r="E27" s="385"/>
      <c r="F27" s="385"/>
      <c r="G27" s="386" t="s">
        <v>202</v>
      </c>
      <c r="H27" s="396" t="s">
        <v>538</v>
      </c>
      <c r="I27" s="393"/>
    </row>
    <row r="28" spans="1:9" s="167" customFormat="1" ht="75" x14ac:dyDescent="0.2">
      <c r="A28" s="169">
        <v>8</v>
      </c>
      <c r="B28" s="170" t="s">
        <v>543</v>
      </c>
      <c r="C28" s="385">
        <f t="shared" si="0"/>
        <v>0.25</v>
      </c>
      <c r="D28" s="385">
        <v>0.25</v>
      </c>
      <c r="E28" s="385"/>
      <c r="F28" s="385"/>
      <c r="G28" s="386" t="s">
        <v>204</v>
      </c>
      <c r="H28" s="396" t="s">
        <v>540</v>
      </c>
      <c r="I28" s="393"/>
    </row>
    <row r="29" spans="1:9" s="167" customFormat="1" ht="75" x14ac:dyDescent="0.2">
      <c r="A29" s="169">
        <v>9</v>
      </c>
      <c r="B29" s="170" t="s">
        <v>544</v>
      </c>
      <c r="C29" s="385">
        <f t="shared" si="0"/>
        <v>0.5</v>
      </c>
      <c r="D29" s="385">
        <v>0.5</v>
      </c>
      <c r="E29" s="385"/>
      <c r="F29" s="385"/>
      <c r="G29" s="386" t="s">
        <v>204</v>
      </c>
      <c r="H29" s="396" t="s">
        <v>540</v>
      </c>
      <c r="I29" s="393"/>
    </row>
    <row r="30" spans="1:9" s="167" customFormat="1" ht="75" x14ac:dyDescent="0.2">
      <c r="A30" s="169">
        <v>10</v>
      </c>
      <c r="B30" s="170" t="s">
        <v>205</v>
      </c>
      <c r="C30" s="385">
        <f t="shared" si="0"/>
        <v>0.8</v>
      </c>
      <c r="D30" s="385">
        <v>0.8</v>
      </c>
      <c r="E30" s="385"/>
      <c r="F30" s="385"/>
      <c r="G30" s="386" t="s">
        <v>206</v>
      </c>
      <c r="H30" s="390" t="s">
        <v>207</v>
      </c>
      <c r="I30" s="393"/>
    </row>
    <row r="31" spans="1:9" s="167" customFormat="1" ht="90" x14ac:dyDescent="0.2">
      <c r="A31" s="169">
        <v>11</v>
      </c>
      <c r="B31" s="170" t="s">
        <v>208</v>
      </c>
      <c r="C31" s="385">
        <f t="shared" si="0"/>
        <v>0.84</v>
      </c>
      <c r="D31" s="385">
        <v>0.84</v>
      </c>
      <c r="E31" s="385"/>
      <c r="F31" s="385"/>
      <c r="G31" s="386" t="s">
        <v>206</v>
      </c>
      <c r="H31" s="390" t="s">
        <v>209</v>
      </c>
      <c r="I31" s="393"/>
    </row>
    <row r="32" spans="1:9" s="167" customFormat="1" ht="75" x14ac:dyDescent="0.2">
      <c r="A32" s="169">
        <v>12</v>
      </c>
      <c r="B32" s="171" t="s">
        <v>210</v>
      </c>
      <c r="C32" s="385">
        <f t="shared" si="0"/>
        <v>0.5</v>
      </c>
      <c r="D32" s="385">
        <v>0.5</v>
      </c>
      <c r="E32" s="385"/>
      <c r="F32" s="385"/>
      <c r="G32" s="386" t="s">
        <v>211</v>
      </c>
      <c r="H32" s="396" t="s">
        <v>538</v>
      </c>
      <c r="I32" s="394"/>
    </row>
    <row r="33" spans="1:9" s="167" customFormat="1" ht="75" x14ac:dyDescent="0.2">
      <c r="A33" s="169">
        <v>13</v>
      </c>
      <c r="B33" s="171" t="s">
        <v>212</v>
      </c>
      <c r="C33" s="385">
        <f t="shared" si="0"/>
        <v>0.31</v>
      </c>
      <c r="D33" s="385">
        <v>0.31</v>
      </c>
      <c r="E33" s="385"/>
      <c r="F33" s="385"/>
      <c r="G33" s="386" t="s">
        <v>211</v>
      </c>
      <c r="H33" s="390" t="s">
        <v>213</v>
      </c>
      <c r="I33" s="394"/>
    </row>
    <row r="34" spans="1:9" s="167" customFormat="1" ht="60" x14ac:dyDescent="0.2">
      <c r="A34" s="169">
        <v>14</v>
      </c>
      <c r="B34" s="171" t="s">
        <v>214</v>
      </c>
      <c r="C34" s="385">
        <f t="shared" si="0"/>
        <v>1.3</v>
      </c>
      <c r="D34" s="385">
        <v>1.3</v>
      </c>
      <c r="E34" s="385"/>
      <c r="F34" s="385"/>
      <c r="G34" s="386" t="s">
        <v>215</v>
      </c>
      <c r="H34" s="390" t="s">
        <v>216</v>
      </c>
      <c r="I34" s="394"/>
    </row>
    <row r="35" spans="1:9" s="167" customFormat="1" ht="15" x14ac:dyDescent="0.2">
      <c r="A35" s="383" t="s">
        <v>18</v>
      </c>
      <c r="B35" s="391" t="s">
        <v>133</v>
      </c>
      <c r="C35" s="389">
        <f>+C36</f>
        <v>0.57999999999999996</v>
      </c>
      <c r="D35" s="388">
        <f>+D36</f>
        <v>0.57999999999999996</v>
      </c>
      <c r="E35" s="385"/>
      <c r="F35" s="385"/>
      <c r="G35" s="386"/>
      <c r="H35" s="393"/>
      <c r="I35" s="394"/>
    </row>
    <row r="36" spans="1:9" s="167" customFormat="1" ht="75" x14ac:dyDescent="0.2">
      <c r="A36" s="169">
        <v>1</v>
      </c>
      <c r="B36" s="170" t="s">
        <v>217</v>
      </c>
      <c r="C36" s="385">
        <f t="shared" si="0"/>
        <v>0.57999999999999996</v>
      </c>
      <c r="D36" s="385">
        <v>0.57999999999999996</v>
      </c>
      <c r="E36" s="385"/>
      <c r="F36" s="385"/>
      <c r="G36" s="386" t="s">
        <v>218</v>
      </c>
      <c r="H36" s="390" t="s">
        <v>219</v>
      </c>
      <c r="I36" s="393"/>
    </row>
    <row r="37" spans="1:9" ht="18.75" customHeight="1" x14ac:dyDescent="0.25">
      <c r="A37" s="48">
        <f>+A36+A34+A19+A16+A13</f>
        <v>21</v>
      </c>
      <c r="B37" s="47" t="s">
        <v>542</v>
      </c>
      <c r="C37" s="397">
        <f>+C35+C20+C17+C14+C11</f>
        <v>14.200000000000003</v>
      </c>
      <c r="D37" s="397">
        <f>+D35+D20+D17+D14+D11</f>
        <v>14.200000000000003</v>
      </c>
      <c r="E37" s="397">
        <f>SUM(E11:E36)</f>
        <v>0</v>
      </c>
      <c r="F37" s="397">
        <f>SUM(F11:F36)</f>
        <v>0</v>
      </c>
      <c r="G37" s="398"/>
      <c r="H37" s="397"/>
      <c r="I37" s="397"/>
    </row>
    <row r="39" spans="1:9" x14ac:dyDescent="0.25">
      <c r="C39" s="404"/>
      <c r="F39" s="554" t="s">
        <v>779</v>
      </c>
      <c r="G39" s="554"/>
      <c r="H39" s="554"/>
      <c r="I39" s="554"/>
    </row>
  </sheetData>
  <mergeCells count="17">
    <mergeCell ref="A4:I4"/>
    <mergeCell ref="A8:A9"/>
    <mergeCell ref="B8:B9"/>
    <mergeCell ref="C8:C9"/>
    <mergeCell ref="D8:F8"/>
    <mergeCell ref="G8:G9"/>
    <mergeCell ref="H8:H9"/>
    <mergeCell ref="F39:I39"/>
    <mergeCell ref="I8:I9"/>
    <mergeCell ref="A7:I7"/>
    <mergeCell ref="A5:I5"/>
    <mergeCell ref="A6:I6"/>
    <mergeCell ref="A1:C1"/>
    <mergeCell ref="D1:I1"/>
    <mergeCell ref="A2:C2"/>
    <mergeCell ref="D2:I2"/>
    <mergeCell ref="A3:I3"/>
  </mergeCells>
  <printOptions horizontalCentered="1"/>
  <pageMargins left="0.32" right="0.26" top="0.75" bottom="0.45" header="0.3" footer="0.17"/>
  <pageSetup paperSize="9" orientation="landscape" r:id="rId1"/>
  <headerFooter>
    <oddFooter>&amp;LPhụ lục &amp;A&amp;R&amp;P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45"/>
  <sheetViews>
    <sheetView showZeros="0" topLeftCell="A40" zoomScale="115" zoomScaleNormal="115" workbookViewId="0">
      <selection activeCell="F45" sqref="F45:I45"/>
    </sheetView>
  </sheetViews>
  <sheetFormatPr defaultRowHeight="15" x14ac:dyDescent="0.25"/>
  <cols>
    <col min="1" max="1" width="5.5" style="79" customWidth="1"/>
    <col min="2" max="2" width="30" style="82" customWidth="1"/>
    <col min="3" max="3" width="12.125" style="79" customWidth="1"/>
    <col min="4" max="4" width="5.75" style="79" customWidth="1"/>
    <col min="5" max="5" width="5.125" style="79" customWidth="1"/>
    <col min="6" max="6" width="4.375" style="79" bestFit="1" customWidth="1"/>
    <col min="7" max="7" width="14.875" style="79" customWidth="1"/>
    <col min="8" max="8" width="48" style="79" customWidth="1"/>
    <col min="9" max="9" width="6" style="79" customWidth="1"/>
    <col min="10" max="16384" width="9" style="49"/>
  </cols>
  <sheetData>
    <row r="1" spans="1:49" x14ac:dyDescent="0.25">
      <c r="A1" s="581" t="str">
        <f>'2.CMD.T'!A1:C1</f>
        <v>ỦY BAN NHÂN DÂN</v>
      </c>
      <c r="B1" s="581"/>
      <c r="C1" s="581"/>
      <c r="D1" s="585" t="s">
        <v>9</v>
      </c>
      <c r="E1" s="585"/>
      <c r="F1" s="585"/>
      <c r="G1" s="585"/>
      <c r="H1" s="585"/>
      <c r="I1" s="585"/>
    </row>
    <row r="2" spans="1:49" ht="15.75" customHeight="1" x14ac:dyDescent="0.25">
      <c r="A2" s="585" t="str">
        <f>+'2.5.H Sơn'!A2:C2</f>
        <v>TỈNH HÀ TĨNH</v>
      </c>
      <c r="B2" s="585"/>
      <c r="C2" s="585"/>
      <c r="D2" s="585" t="s">
        <v>10</v>
      </c>
      <c r="E2" s="585"/>
      <c r="F2" s="585"/>
      <c r="G2" s="585"/>
      <c r="H2" s="585"/>
      <c r="I2" s="585"/>
    </row>
    <row r="3" spans="1:49" x14ac:dyDescent="0.25">
      <c r="A3" s="586"/>
      <c r="B3" s="586"/>
      <c r="C3" s="586"/>
      <c r="D3" s="586"/>
      <c r="E3" s="586"/>
      <c r="F3" s="586"/>
      <c r="G3" s="586"/>
      <c r="H3" s="586"/>
      <c r="I3" s="586"/>
    </row>
    <row r="4" spans="1:49" x14ac:dyDescent="0.25">
      <c r="A4" s="581" t="s">
        <v>406</v>
      </c>
      <c r="B4" s="581"/>
      <c r="C4" s="581"/>
      <c r="D4" s="581"/>
      <c r="E4" s="581"/>
      <c r="F4" s="581"/>
      <c r="G4" s="581"/>
      <c r="H4" s="581"/>
      <c r="I4" s="581"/>
    </row>
    <row r="5" spans="1:49" x14ac:dyDescent="0.25">
      <c r="A5" s="581" t="s">
        <v>76</v>
      </c>
      <c r="B5" s="581"/>
      <c r="C5" s="581"/>
      <c r="D5" s="581"/>
      <c r="E5" s="581"/>
      <c r="F5" s="581"/>
      <c r="G5" s="581"/>
      <c r="H5" s="581"/>
      <c r="I5" s="581"/>
    </row>
    <row r="6" spans="1:49" x14ac:dyDescent="0.25">
      <c r="A6" s="583" t="str">
        <f>'2.CMD.T'!A5:H5</f>
        <v>(Kèm theo Tờ trình số         /TTr-UBND ngày      tháng     năm 2024 của Ủy ban nhân dân tỉnh)</v>
      </c>
      <c r="B6" s="583"/>
      <c r="C6" s="583"/>
      <c r="D6" s="583"/>
      <c r="E6" s="583"/>
      <c r="F6" s="583"/>
      <c r="G6" s="583"/>
      <c r="H6" s="583"/>
      <c r="I6" s="583"/>
    </row>
    <row r="7" spans="1:49" x14ac:dyDescent="0.25">
      <c r="A7" s="584"/>
      <c r="B7" s="584"/>
      <c r="C7" s="584"/>
      <c r="D7" s="584"/>
      <c r="E7" s="584"/>
      <c r="F7" s="584"/>
      <c r="G7" s="584"/>
      <c r="H7" s="584"/>
      <c r="I7" s="584"/>
    </row>
    <row r="8" spans="1:49" s="221" customFormat="1" ht="24.75" customHeight="1" x14ac:dyDescent="0.2">
      <c r="A8" s="562" t="s">
        <v>8</v>
      </c>
      <c r="B8" s="565" t="s">
        <v>11</v>
      </c>
      <c r="C8" s="563" t="s">
        <v>25</v>
      </c>
      <c r="D8" s="564" t="s">
        <v>7</v>
      </c>
      <c r="E8" s="564"/>
      <c r="F8" s="564"/>
      <c r="G8" s="587" t="s">
        <v>35</v>
      </c>
      <c r="H8" s="589" t="s">
        <v>22</v>
      </c>
      <c r="I8" s="582" t="s">
        <v>21</v>
      </c>
      <c r="J8" s="222"/>
    </row>
    <row r="9" spans="1:49" s="221" customFormat="1" ht="24.75" customHeight="1" x14ac:dyDescent="0.2">
      <c r="A9" s="562"/>
      <c r="B9" s="565"/>
      <c r="C9" s="563"/>
      <c r="D9" s="29" t="s">
        <v>5</v>
      </c>
      <c r="E9" s="29" t="s">
        <v>4</v>
      </c>
      <c r="F9" s="29" t="s">
        <v>12</v>
      </c>
      <c r="G9" s="588"/>
      <c r="H9" s="590"/>
      <c r="I9" s="582"/>
      <c r="J9" s="222"/>
    </row>
    <row r="10" spans="1:49" s="221" customFormat="1" ht="15" customHeight="1" x14ac:dyDescent="0.2">
      <c r="A10" s="30">
        <v>-1</v>
      </c>
      <c r="B10" s="30">
        <v>-2</v>
      </c>
      <c r="C10" s="30" t="s">
        <v>36</v>
      </c>
      <c r="D10" s="30">
        <v>-4</v>
      </c>
      <c r="E10" s="30">
        <v>-5</v>
      </c>
      <c r="F10" s="30">
        <v>-6</v>
      </c>
      <c r="G10" s="30">
        <v>-7</v>
      </c>
      <c r="H10" s="30">
        <v>-8</v>
      </c>
      <c r="I10" s="30">
        <v>-9</v>
      </c>
      <c r="J10" s="222"/>
    </row>
    <row r="11" spans="1:49" s="214" customFormat="1" ht="12.75" x14ac:dyDescent="0.2">
      <c r="A11" s="223" t="s">
        <v>13</v>
      </c>
      <c r="B11" s="154" t="s">
        <v>140</v>
      </c>
      <c r="C11" s="422">
        <f>SUM(D11:G11)</f>
        <v>5</v>
      </c>
      <c r="D11" s="89">
        <f>D12</f>
        <v>5</v>
      </c>
      <c r="E11" s="178">
        <f>E12</f>
        <v>0</v>
      </c>
      <c r="F11" s="178">
        <f>F12</f>
        <v>0</v>
      </c>
      <c r="G11" s="89"/>
      <c r="H11" s="225"/>
      <c r="I11" s="414"/>
      <c r="J11" s="212"/>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row>
    <row r="12" spans="1:49" s="214" customFormat="1" ht="25.5" x14ac:dyDescent="0.2">
      <c r="A12" s="209">
        <v>1</v>
      </c>
      <c r="B12" s="174" t="s">
        <v>401</v>
      </c>
      <c r="C12" s="423">
        <f>D12+E12+F12</f>
        <v>5</v>
      </c>
      <c r="D12" s="423">
        <v>5</v>
      </c>
      <c r="E12" s="226"/>
      <c r="F12" s="226"/>
      <c r="G12" s="174" t="s">
        <v>402</v>
      </c>
      <c r="H12" s="215" t="s">
        <v>562</v>
      </c>
      <c r="I12" s="415"/>
      <c r="J12" s="212"/>
      <c r="K12" s="416"/>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row>
    <row r="13" spans="1:49" s="167" customFormat="1" ht="12.75" x14ac:dyDescent="0.2">
      <c r="A13" s="223" t="s">
        <v>15</v>
      </c>
      <c r="B13" s="211" t="s">
        <v>19</v>
      </c>
      <c r="C13" s="422">
        <f>C14+C15+C16</f>
        <v>0.09</v>
      </c>
      <c r="D13" s="422">
        <f>D14+D15+D16</f>
        <v>0.08</v>
      </c>
      <c r="E13" s="224">
        <f>E14+E15+E16</f>
        <v>0.01</v>
      </c>
      <c r="F13" s="224">
        <f>F14+F15+F16</f>
        <v>0</v>
      </c>
      <c r="G13" s="227"/>
      <c r="H13" s="209"/>
      <c r="I13" s="417"/>
      <c r="J13" s="228"/>
    </row>
    <row r="14" spans="1:49" s="167" customFormat="1" ht="102" x14ac:dyDescent="0.2">
      <c r="A14" s="229">
        <v>1</v>
      </c>
      <c r="B14" s="217" t="s">
        <v>339</v>
      </c>
      <c r="C14" s="424">
        <v>0.01</v>
      </c>
      <c r="D14" s="425">
        <v>0.01</v>
      </c>
      <c r="E14" s="230"/>
      <c r="F14" s="230"/>
      <c r="G14" s="231" t="s">
        <v>340</v>
      </c>
      <c r="H14" s="218" t="s">
        <v>341</v>
      </c>
      <c r="I14" s="418"/>
      <c r="J14" s="228"/>
    </row>
    <row r="15" spans="1:49" s="167" customFormat="1" ht="102" x14ac:dyDescent="0.2">
      <c r="A15" s="229">
        <v>2</v>
      </c>
      <c r="B15" s="174" t="s">
        <v>342</v>
      </c>
      <c r="C15" s="424">
        <v>0.03</v>
      </c>
      <c r="D15" s="425">
        <v>0.02</v>
      </c>
      <c r="E15" s="230">
        <v>0.01</v>
      </c>
      <c r="F15" s="230"/>
      <c r="G15" s="232" t="s">
        <v>343</v>
      </c>
      <c r="H15" s="210" t="s">
        <v>344</v>
      </c>
      <c r="I15" s="418"/>
      <c r="J15" s="228"/>
    </row>
    <row r="16" spans="1:49" s="167" customFormat="1" ht="76.5" x14ac:dyDescent="0.2">
      <c r="A16" s="229">
        <v>3</v>
      </c>
      <c r="B16" s="1" t="s">
        <v>345</v>
      </c>
      <c r="C16" s="426">
        <v>0.05</v>
      </c>
      <c r="D16" s="426">
        <v>0.05</v>
      </c>
      <c r="E16" s="233"/>
      <c r="F16" s="233"/>
      <c r="G16" s="234" t="s">
        <v>346</v>
      </c>
      <c r="H16" s="235" t="s">
        <v>347</v>
      </c>
      <c r="I16" s="418"/>
      <c r="J16" s="228"/>
    </row>
    <row r="17" spans="1:49" s="239" customFormat="1" ht="12.75" x14ac:dyDescent="0.2">
      <c r="A17" s="223" t="s">
        <v>16</v>
      </c>
      <c r="B17" s="107" t="s">
        <v>348</v>
      </c>
      <c r="C17" s="427">
        <f>C18</f>
        <v>0.05</v>
      </c>
      <c r="D17" s="427">
        <f>D18</f>
        <v>0.05</v>
      </c>
      <c r="E17" s="236">
        <f>E18</f>
        <v>0</v>
      </c>
      <c r="F17" s="236">
        <f>F18</f>
        <v>0</v>
      </c>
      <c r="G17" s="237"/>
      <c r="H17" s="238"/>
      <c r="I17" s="419"/>
      <c r="J17" s="240"/>
    </row>
    <row r="18" spans="1:49" s="239" customFormat="1" ht="38.25" x14ac:dyDescent="0.2">
      <c r="A18" s="229">
        <v>1</v>
      </c>
      <c r="B18" s="1" t="s">
        <v>349</v>
      </c>
      <c r="C18" s="426">
        <v>0.05</v>
      </c>
      <c r="D18" s="205">
        <v>0.05</v>
      </c>
      <c r="E18" s="241"/>
      <c r="F18" s="241"/>
      <c r="G18" s="232" t="s">
        <v>350</v>
      </c>
      <c r="H18" s="210" t="s">
        <v>351</v>
      </c>
      <c r="I18" s="420"/>
      <c r="J18" s="240"/>
    </row>
    <row r="19" spans="1:49" s="239" customFormat="1" ht="12.75" x14ac:dyDescent="0.2">
      <c r="A19" s="223" t="s">
        <v>17</v>
      </c>
      <c r="B19" s="107" t="s">
        <v>352</v>
      </c>
      <c r="C19" s="254">
        <f>C20+C21</f>
        <v>2.16</v>
      </c>
      <c r="D19" s="254">
        <f>D20+D21</f>
        <v>2.16</v>
      </c>
      <c r="E19" s="242">
        <f>E21</f>
        <v>0</v>
      </c>
      <c r="F19" s="242">
        <f>F21</f>
        <v>0</v>
      </c>
      <c r="G19" s="2"/>
      <c r="H19" s="238"/>
      <c r="I19" s="419"/>
      <c r="J19" s="240"/>
    </row>
    <row r="20" spans="1:49" s="239" customFormat="1" ht="38.25" x14ac:dyDescent="0.2">
      <c r="A20" s="229">
        <v>1</v>
      </c>
      <c r="B20" s="243" t="s">
        <v>356</v>
      </c>
      <c r="C20" s="426">
        <v>1.56</v>
      </c>
      <c r="D20" s="426">
        <v>1.56</v>
      </c>
      <c r="E20" s="244"/>
      <c r="F20" s="244"/>
      <c r="G20" s="209" t="s">
        <v>357</v>
      </c>
      <c r="H20" s="210" t="s">
        <v>358</v>
      </c>
      <c r="I20" s="420"/>
      <c r="J20" s="240"/>
    </row>
    <row r="21" spans="1:49" s="214" customFormat="1" ht="25.5" x14ac:dyDescent="0.2">
      <c r="A21" s="229">
        <v>2</v>
      </c>
      <c r="B21" s="1" t="s">
        <v>353</v>
      </c>
      <c r="C21" s="426">
        <v>0.6</v>
      </c>
      <c r="D21" s="428">
        <v>0.6</v>
      </c>
      <c r="E21" s="245"/>
      <c r="F21" s="245"/>
      <c r="G21" s="197" t="s">
        <v>354</v>
      </c>
      <c r="H21" s="210" t="s">
        <v>355</v>
      </c>
      <c r="I21" s="419"/>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row>
    <row r="22" spans="1:49" s="167" customFormat="1" ht="12.75" x14ac:dyDescent="0.2">
      <c r="A22" s="223" t="s">
        <v>18</v>
      </c>
      <c r="B22" s="3" t="s">
        <v>14</v>
      </c>
      <c r="C22" s="429">
        <f>D22+E22+F22</f>
        <v>21.25</v>
      </c>
      <c r="D22" s="254">
        <f>SUM(D23:D37)</f>
        <v>21.25</v>
      </c>
      <c r="E22" s="242">
        <f>SUM(E23:E37)</f>
        <v>0</v>
      </c>
      <c r="F22" s="242">
        <f>SUM(F23:F37)</f>
        <v>0</v>
      </c>
      <c r="G22" s="174"/>
      <c r="H22" s="174"/>
      <c r="I22" s="417"/>
      <c r="J22" s="228"/>
    </row>
    <row r="23" spans="1:49" s="214" customFormat="1" ht="38.25" x14ac:dyDescent="0.2">
      <c r="A23" s="246">
        <v>1</v>
      </c>
      <c r="B23" s="1" t="s">
        <v>403</v>
      </c>
      <c r="C23" s="425">
        <v>0.88</v>
      </c>
      <c r="D23" s="425">
        <v>0.88</v>
      </c>
      <c r="E23" s="230"/>
      <c r="F23" s="230"/>
      <c r="G23" s="209" t="s">
        <v>357</v>
      </c>
      <c r="H23" s="220" t="s">
        <v>404</v>
      </c>
      <c r="I23" s="421"/>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row>
    <row r="24" spans="1:49" s="214" customFormat="1" ht="51" x14ac:dyDescent="0.2">
      <c r="A24" s="246">
        <v>2</v>
      </c>
      <c r="B24" s="1" t="s">
        <v>359</v>
      </c>
      <c r="C24" s="425">
        <v>1</v>
      </c>
      <c r="D24" s="425">
        <v>1</v>
      </c>
      <c r="E24" s="230"/>
      <c r="F24" s="230"/>
      <c r="G24" s="209" t="s">
        <v>360</v>
      </c>
      <c r="H24" s="220" t="s">
        <v>361</v>
      </c>
      <c r="I24" s="421"/>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row>
    <row r="25" spans="1:49" s="214" customFormat="1" ht="38.25" x14ac:dyDescent="0.2">
      <c r="A25" s="246">
        <v>3</v>
      </c>
      <c r="B25" s="1" t="s">
        <v>362</v>
      </c>
      <c r="C25" s="425">
        <v>0.8</v>
      </c>
      <c r="D25" s="425">
        <v>0.8</v>
      </c>
      <c r="E25" s="230"/>
      <c r="F25" s="230"/>
      <c r="G25" s="209" t="s">
        <v>363</v>
      </c>
      <c r="H25" s="220" t="s">
        <v>364</v>
      </c>
      <c r="I25" s="421"/>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row>
    <row r="26" spans="1:49" s="214" customFormat="1" ht="38.25" x14ac:dyDescent="0.2">
      <c r="A26" s="246">
        <v>4</v>
      </c>
      <c r="B26" s="1" t="s">
        <v>365</v>
      </c>
      <c r="C26" s="425">
        <v>0.7</v>
      </c>
      <c r="D26" s="425">
        <v>0.7</v>
      </c>
      <c r="E26" s="230"/>
      <c r="F26" s="230"/>
      <c r="G26" s="209" t="s">
        <v>366</v>
      </c>
      <c r="H26" s="220" t="s">
        <v>367</v>
      </c>
      <c r="I26" s="421"/>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row>
    <row r="27" spans="1:49" s="214" customFormat="1" ht="38.25" x14ac:dyDescent="0.2">
      <c r="A27" s="246">
        <v>5</v>
      </c>
      <c r="B27" s="1" t="s">
        <v>368</v>
      </c>
      <c r="C27" s="425">
        <v>0.5</v>
      </c>
      <c r="D27" s="425">
        <v>0.5</v>
      </c>
      <c r="E27" s="230"/>
      <c r="F27" s="230"/>
      <c r="G27" s="216" t="s">
        <v>369</v>
      </c>
      <c r="H27" s="220" t="s">
        <v>367</v>
      </c>
      <c r="I27" s="421"/>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row>
    <row r="28" spans="1:49" s="214" customFormat="1" ht="38.25" x14ac:dyDescent="0.2">
      <c r="A28" s="246">
        <v>6</v>
      </c>
      <c r="B28" s="1" t="s">
        <v>372</v>
      </c>
      <c r="C28" s="425">
        <v>0.52</v>
      </c>
      <c r="D28" s="425">
        <v>0.52</v>
      </c>
      <c r="E28" s="230"/>
      <c r="F28" s="230"/>
      <c r="G28" s="209" t="s">
        <v>370</v>
      </c>
      <c r="H28" s="220" t="s">
        <v>373</v>
      </c>
      <c r="I28" s="421"/>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row>
    <row r="29" spans="1:49" s="214" customFormat="1" ht="38.25" x14ac:dyDescent="0.2">
      <c r="A29" s="246">
        <v>7</v>
      </c>
      <c r="B29" s="1" t="s">
        <v>374</v>
      </c>
      <c r="C29" s="425">
        <v>0.6</v>
      </c>
      <c r="D29" s="425">
        <v>0.6</v>
      </c>
      <c r="E29" s="230"/>
      <c r="F29" s="230"/>
      <c r="G29" s="209" t="s">
        <v>375</v>
      </c>
      <c r="H29" s="220" t="s">
        <v>376</v>
      </c>
      <c r="I29" s="421"/>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row>
    <row r="30" spans="1:49" s="214" customFormat="1" ht="38.25" x14ac:dyDescent="0.2">
      <c r="A30" s="246">
        <v>8</v>
      </c>
      <c r="B30" s="1" t="s">
        <v>380</v>
      </c>
      <c r="C30" s="425">
        <v>1.1499999999999999</v>
      </c>
      <c r="D30" s="425">
        <v>1.1499999999999999</v>
      </c>
      <c r="E30" s="230"/>
      <c r="F30" s="230"/>
      <c r="G30" s="209" t="s">
        <v>370</v>
      </c>
      <c r="H30" s="220" t="s">
        <v>371</v>
      </c>
      <c r="I30" s="421"/>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row>
    <row r="31" spans="1:49" s="214" customFormat="1" ht="38.25" x14ac:dyDescent="0.2">
      <c r="A31" s="246">
        <v>9</v>
      </c>
      <c r="B31" s="1" t="s">
        <v>381</v>
      </c>
      <c r="C31" s="425">
        <v>1</v>
      </c>
      <c r="D31" s="425">
        <v>1</v>
      </c>
      <c r="E31" s="230"/>
      <c r="F31" s="230"/>
      <c r="G31" s="1" t="s">
        <v>382</v>
      </c>
      <c r="H31" s="78" t="s">
        <v>563</v>
      </c>
      <c r="I31" s="421"/>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row>
    <row r="32" spans="1:49" s="214" customFormat="1" ht="38.25" x14ac:dyDescent="0.2">
      <c r="A32" s="246">
        <v>10</v>
      </c>
      <c r="B32" s="1" t="s">
        <v>383</v>
      </c>
      <c r="C32" s="430">
        <f>D32+E32+F32</f>
        <v>1</v>
      </c>
      <c r="D32" s="156">
        <v>1</v>
      </c>
      <c r="E32" s="233"/>
      <c r="F32" s="233"/>
      <c r="G32" s="111" t="s">
        <v>384</v>
      </c>
      <c r="H32" s="78" t="s">
        <v>385</v>
      </c>
      <c r="I32" s="421"/>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row>
    <row r="33" spans="1:49" s="214" customFormat="1" ht="38.25" x14ac:dyDescent="0.2">
      <c r="A33" s="246">
        <v>11</v>
      </c>
      <c r="B33" s="1" t="s">
        <v>386</v>
      </c>
      <c r="C33" s="430">
        <f>D33+E33+F33</f>
        <v>2</v>
      </c>
      <c r="D33" s="156">
        <v>2</v>
      </c>
      <c r="E33" s="233"/>
      <c r="F33" s="233"/>
      <c r="G33" s="111" t="s">
        <v>387</v>
      </c>
      <c r="H33" s="78" t="s">
        <v>385</v>
      </c>
      <c r="I33" s="421"/>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row>
    <row r="34" spans="1:49" s="214" customFormat="1" ht="38.25" x14ac:dyDescent="0.2">
      <c r="A34" s="246">
        <v>12</v>
      </c>
      <c r="B34" s="1" t="s">
        <v>388</v>
      </c>
      <c r="C34" s="430">
        <f>D34+E34+F34</f>
        <v>0.5</v>
      </c>
      <c r="D34" s="424">
        <v>0.5</v>
      </c>
      <c r="E34" s="233"/>
      <c r="F34" s="233"/>
      <c r="G34" s="111" t="s">
        <v>389</v>
      </c>
      <c r="H34" s="78" t="s">
        <v>390</v>
      </c>
      <c r="I34" s="421"/>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row>
    <row r="35" spans="1:49" s="214" customFormat="1" ht="38.25" x14ac:dyDescent="0.2">
      <c r="A35" s="246">
        <v>13</v>
      </c>
      <c r="B35" s="1" t="s">
        <v>391</v>
      </c>
      <c r="C35" s="430">
        <f>D35+E35+F35</f>
        <v>1</v>
      </c>
      <c r="D35" s="424">
        <v>1</v>
      </c>
      <c r="E35" s="233"/>
      <c r="F35" s="233"/>
      <c r="G35" s="111" t="s">
        <v>392</v>
      </c>
      <c r="H35" s="78" t="s">
        <v>390</v>
      </c>
      <c r="I35" s="421"/>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row>
    <row r="36" spans="1:49" s="214" customFormat="1" ht="38.25" x14ac:dyDescent="0.2">
      <c r="A36" s="246">
        <v>14</v>
      </c>
      <c r="B36" s="1" t="s">
        <v>393</v>
      </c>
      <c r="C36" s="430">
        <f>D36+E36+F36</f>
        <v>1.23</v>
      </c>
      <c r="D36" s="424">
        <v>1.23</v>
      </c>
      <c r="E36" s="233"/>
      <c r="F36" s="233"/>
      <c r="G36" s="111" t="s">
        <v>394</v>
      </c>
      <c r="H36" s="78" t="s">
        <v>390</v>
      </c>
      <c r="I36" s="421"/>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row>
    <row r="37" spans="1:49" s="214" customFormat="1" ht="38.25" x14ac:dyDescent="0.2">
      <c r="A37" s="246">
        <v>15</v>
      </c>
      <c r="B37" s="1" t="s">
        <v>377</v>
      </c>
      <c r="C37" s="425">
        <v>8.3699999999999992</v>
      </c>
      <c r="D37" s="425">
        <v>8.3699999999999992</v>
      </c>
      <c r="E37" s="230"/>
      <c r="F37" s="230"/>
      <c r="G37" s="209" t="s">
        <v>378</v>
      </c>
      <c r="H37" s="220" t="s">
        <v>379</v>
      </c>
      <c r="I37" s="421"/>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row>
    <row r="38" spans="1:49" s="239" customFormat="1" ht="12.75" x14ac:dyDescent="0.2">
      <c r="A38" s="223" t="s">
        <v>96</v>
      </c>
      <c r="B38" s="147" t="s">
        <v>325</v>
      </c>
      <c r="C38" s="254">
        <f>C39+C40</f>
        <v>8.75</v>
      </c>
      <c r="D38" s="254">
        <f>D39+D40</f>
        <v>8.75</v>
      </c>
      <c r="E38" s="242">
        <f>E39+E40</f>
        <v>0</v>
      </c>
      <c r="F38" s="242">
        <f>F39+F40</f>
        <v>0</v>
      </c>
      <c r="G38" s="247"/>
      <c r="H38" s="238"/>
      <c r="I38" s="417"/>
      <c r="J38" s="240"/>
    </row>
    <row r="39" spans="1:49" s="239" customFormat="1" ht="38.25" x14ac:dyDescent="0.2">
      <c r="A39" s="246">
        <v>1</v>
      </c>
      <c r="B39" s="1" t="s">
        <v>395</v>
      </c>
      <c r="C39" s="424">
        <f>D39+E39+F39</f>
        <v>6</v>
      </c>
      <c r="D39" s="424">
        <v>6</v>
      </c>
      <c r="E39" s="244"/>
      <c r="F39" s="244"/>
      <c r="G39" s="234" t="s">
        <v>45</v>
      </c>
      <c r="H39" s="220" t="s">
        <v>396</v>
      </c>
      <c r="I39" s="418"/>
      <c r="J39" s="240"/>
    </row>
    <row r="40" spans="1:49" s="214" customFormat="1" ht="38.25" x14ac:dyDescent="0.2">
      <c r="A40" s="246">
        <v>2</v>
      </c>
      <c r="B40" s="1" t="s">
        <v>397</v>
      </c>
      <c r="C40" s="424">
        <f>D40</f>
        <v>2.75</v>
      </c>
      <c r="D40" s="424">
        <v>2.75</v>
      </c>
      <c r="E40" s="227"/>
      <c r="F40" s="227"/>
      <c r="G40" s="209" t="s">
        <v>398</v>
      </c>
      <c r="H40" s="220" t="s">
        <v>396</v>
      </c>
      <c r="I40" s="420"/>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row>
    <row r="41" spans="1:49" s="214" customFormat="1" ht="12.75" x14ac:dyDescent="0.2">
      <c r="A41" s="246" t="s">
        <v>252</v>
      </c>
      <c r="B41" s="219" t="s">
        <v>20</v>
      </c>
      <c r="C41" s="431">
        <f>C42</f>
        <v>0.25</v>
      </c>
      <c r="D41" s="431">
        <f>D42</f>
        <v>0.25</v>
      </c>
      <c r="E41" s="227">
        <f>E42</f>
        <v>0</v>
      </c>
      <c r="F41" s="227">
        <f>F42</f>
        <v>0</v>
      </c>
      <c r="G41" s="209"/>
      <c r="H41" s="220"/>
      <c r="I41" s="419"/>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row>
    <row r="42" spans="1:49" s="214" customFormat="1" ht="38.25" x14ac:dyDescent="0.2">
      <c r="A42" s="246">
        <v>1</v>
      </c>
      <c r="B42" s="1" t="s">
        <v>399</v>
      </c>
      <c r="C42" s="430">
        <f>D42+E42+F42</f>
        <v>0.25</v>
      </c>
      <c r="D42" s="424">
        <v>0.25</v>
      </c>
      <c r="E42" s="227"/>
      <c r="F42" s="227"/>
      <c r="G42" s="111" t="s">
        <v>400</v>
      </c>
      <c r="H42" s="78" t="s">
        <v>564</v>
      </c>
      <c r="I42" s="420"/>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1:49" s="81" customFormat="1" ht="14.25" x14ac:dyDescent="0.2">
      <c r="A43" s="75">
        <f>+A42+A40+A37+A21+A18+A16+A12</f>
        <v>25</v>
      </c>
      <c r="B43" s="48" t="s">
        <v>405</v>
      </c>
      <c r="C43" s="83">
        <f>+C41+C38+C22+C19+C17+C13+C11</f>
        <v>37.549999999999997</v>
      </c>
      <c r="D43" s="83">
        <f>+D41+D38+D22+D19+D17+D13+D11</f>
        <v>37.539999999999992</v>
      </c>
      <c r="E43" s="83">
        <f>+E41+E38+E22+E19+E17+E13+E11</f>
        <v>0.01</v>
      </c>
      <c r="F43" s="83">
        <f>+F41+F38+F22+F19+F17+F13+F11</f>
        <v>0</v>
      </c>
      <c r="G43" s="48"/>
      <c r="H43" s="48"/>
      <c r="I43" s="80"/>
    </row>
    <row r="45" spans="1:49" ht="15.75" x14ac:dyDescent="0.25">
      <c r="F45" s="554" t="s">
        <v>779</v>
      </c>
      <c r="G45" s="554"/>
      <c r="H45" s="554"/>
      <c r="I45" s="554"/>
    </row>
  </sheetData>
  <mergeCells count="17">
    <mergeCell ref="A5:I5"/>
    <mergeCell ref="A8:A9"/>
    <mergeCell ref="B8:B9"/>
    <mergeCell ref="C8:C9"/>
    <mergeCell ref="D8:F8"/>
    <mergeCell ref="G8:G9"/>
    <mergeCell ref="H8:H9"/>
    <mergeCell ref="A4:I4"/>
    <mergeCell ref="I8:I9"/>
    <mergeCell ref="A6:I6"/>
    <mergeCell ref="A7:I7"/>
    <mergeCell ref="F45:I45"/>
    <mergeCell ref="A1:C1"/>
    <mergeCell ref="D1:I1"/>
    <mergeCell ref="A2:C2"/>
    <mergeCell ref="D2:I2"/>
    <mergeCell ref="A3:I3"/>
  </mergeCells>
  <printOptions horizontalCentered="1"/>
  <pageMargins left="0.32" right="0.26" top="0.65" bottom="0.38" header="0.3" footer="0.17"/>
  <pageSetup paperSize="9" orientation="landscape" r:id="rId1"/>
  <headerFooter>
    <oddFooter>&amp;LPhụ lục &amp;A&amp;R&amp;P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3"/>
  <sheetViews>
    <sheetView showZeros="0" topLeftCell="A31" zoomScale="115" zoomScaleNormal="115" workbookViewId="0">
      <selection activeCell="F33" sqref="F33:I33"/>
    </sheetView>
  </sheetViews>
  <sheetFormatPr defaultRowHeight="15.75" x14ac:dyDescent="0.25"/>
  <cols>
    <col min="1" max="1" width="5.5" style="28" customWidth="1"/>
    <col min="2" max="2" width="32.375" style="27" customWidth="1"/>
    <col min="3" max="3" width="12.125" style="28" customWidth="1"/>
    <col min="4" max="4" width="6.25" style="28" bestFit="1" customWidth="1"/>
    <col min="5" max="5" width="3.875" style="28" bestFit="1" customWidth="1"/>
    <col min="6" max="6" width="4.125" style="28" bestFit="1" customWidth="1"/>
    <col min="7" max="7" width="22.625" style="28" customWidth="1"/>
    <col min="8" max="8" width="34.875" style="28" customWidth="1"/>
    <col min="9" max="9" width="4.625" style="28" customWidth="1"/>
    <col min="10" max="10" width="32.875" customWidth="1"/>
  </cols>
  <sheetData>
    <row r="1" spans="1:10" s="33" customFormat="1" x14ac:dyDescent="0.25">
      <c r="A1" s="555" t="str">
        <f>+'2.6.ĐT'!A1:C1</f>
        <v>ỦY BAN NHÂN DÂN</v>
      </c>
      <c r="B1" s="555"/>
      <c r="C1" s="555"/>
      <c r="D1" s="556" t="s">
        <v>9</v>
      </c>
      <c r="E1" s="556"/>
      <c r="F1" s="556"/>
      <c r="G1" s="556"/>
      <c r="H1" s="556"/>
      <c r="I1" s="556"/>
    </row>
    <row r="2" spans="1:10" s="33" customFormat="1" ht="15.75" customHeight="1" x14ac:dyDescent="0.25">
      <c r="A2" s="556" t="str">
        <f>+'2.6.ĐT'!A2:C2</f>
        <v>TỈNH HÀ TĨNH</v>
      </c>
      <c r="B2" s="556"/>
      <c r="C2" s="556"/>
      <c r="D2" s="556" t="s">
        <v>10</v>
      </c>
      <c r="E2" s="556"/>
      <c r="F2" s="556"/>
      <c r="G2" s="556"/>
      <c r="H2" s="556"/>
      <c r="I2" s="556"/>
    </row>
    <row r="3" spans="1:10" s="33" customFormat="1" x14ac:dyDescent="0.25">
      <c r="A3" s="559"/>
      <c r="B3" s="559"/>
      <c r="C3" s="559"/>
      <c r="D3" s="559"/>
      <c r="E3" s="559"/>
      <c r="F3" s="559"/>
      <c r="G3" s="559"/>
      <c r="H3" s="559"/>
      <c r="I3" s="559"/>
    </row>
    <row r="4" spans="1:10" s="33" customFormat="1" x14ac:dyDescent="0.25">
      <c r="A4" s="557" t="s">
        <v>67</v>
      </c>
      <c r="B4" s="557"/>
      <c r="C4" s="557"/>
      <c r="D4" s="557"/>
      <c r="E4" s="557"/>
      <c r="F4" s="557"/>
      <c r="G4" s="557"/>
      <c r="H4" s="557"/>
      <c r="I4" s="557"/>
    </row>
    <row r="5" spans="1:10" s="33" customFormat="1" x14ac:dyDescent="0.25">
      <c r="A5" s="557" t="s">
        <v>77</v>
      </c>
      <c r="B5" s="557"/>
      <c r="C5" s="557"/>
      <c r="D5" s="557"/>
      <c r="E5" s="557"/>
      <c r="F5" s="557"/>
      <c r="G5" s="557"/>
      <c r="H5" s="557"/>
      <c r="I5" s="557"/>
    </row>
    <row r="6" spans="1:10" s="33" customFormat="1" x14ac:dyDescent="0.25">
      <c r="A6" s="560" t="str">
        <f>'2.CMD.T'!A5:H5</f>
        <v>(Kèm theo Tờ trình số         /TTr-UBND ngày      tháng     năm 2024 của Ủy ban nhân dân tỉnh)</v>
      </c>
      <c r="B6" s="560"/>
      <c r="C6" s="560"/>
      <c r="D6" s="560"/>
      <c r="E6" s="560"/>
      <c r="F6" s="560"/>
      <c r="G6" s="560"/>
      <c r="H6" s="560"/>
      <c r="I6" s="560"/>
    </row>
    <row r="7" spans="1:10" x14ac:dyDescent="0.25">
      <c r="A7" s="561"/>
      <c r="B7" s="561"/>
      <c r="C7" s="561"/>
      <c r="D7" s="561"/>
      <c r="E7" s="561"/>
      <c r="F7" s="561"/>
      <c r="G7" s="561"/>
      <c r="H7" s="561"/>
      <c r="I7" s="561"/>
    </row>
    <row r="8" spans="1:10" s="273" customFormat="1" ht="31.5" customHeight="1" x14ac:dyDescent="0.25">
      <c r="A8" s="592" t="s">
        <v>8</v>
      </c>
      <c r="B8" s="591" t="s">
        <v>11</v>
      </c>
      <c r="C8" s="591" t="s">
        <v>25</v>
      </c>
      <c r="D8" s="591" t="s">
        <v>336</v>
      </c>
      <c r="E8" s="591"/>
      <c r="F8" s="591"/>
      <c r="G8" s="591" t="s">
        <v>35</v>
      </c>
      <c r="H8" s="591" t="s">
        <v>166</v>
      </c>
      <c r="I8" s="591" t="s">
        <v>6</v>
      </c>
      <c r="J8" s="272"/>
    </row>
    <row r="9" spans="1:10" s="273" customFormat="1" ht="29.25" customHeight="1" x14ac:dyDescent="0.25">
      <c r="A9" s="592"/>
      <c r="B9" s="591"/>
      <c r="C9" s="591"/>
      <c r="D9" s="274" t="s">
        <v>5</v>
      </c>
      <c r="E9" s="274" t="s">
        <v>4</v>
      </c>
      <c r="F9" s="274" t="s">
        <v>12</v>
      </c>
      <c r="G9" s="591"/>
      <c r="H9" s="591"/>
      <c r="I9" s="591"/>
      <c r="J9" s="272"/>
    </row>
    <row r="10" spans="1:10" s="278" customFormat="1" ht="24" x14ac:dyDescent="0.25">
      <c r="A10" s="275">
        <v>-1</v>
      </c>
      <c r="B10" s="275">
        <v>-2</v>
      </c>
      <c r="C10" s="276" t="s">
        <v>338</v>
      </c>
      <c r="D10" s="276">
        <v>-4</v>
      </c>
      <c r="E10" s="276">
        <v>-5</v>
      </c>
      <c r="F10" s="276">
        <v>-6</v>
      </c>
      <c r="G10" s="275">
        <v>-8</v>
      </c>
      <c r="H10" s="275">
        <v>-15</v>
      </c>
      <c r="I10" s="275">
        <v>-16</v>
      </c>
      <c r="J10" s="277"/>
    </row>
    <row r="11" spans="1:10" s="214" customFormat="1" ht="15" x14ac:dyDescent="0.2">
      <c r="A11" s="463" t="s">
        <v>13</v>
      </c>
      <c r="B11" s="464" t="s">
        <v>99</v>
      </c>
      <c r="C11" s="465">
        <f>C15+C17+C12</f>
        <v>1.19</v>
      </c>
      <c r="D11" s="465">
        <f>D15+D17+D12</f>
        <v>1.19</v>
      </c>
      <c r="E11" s="466">
        <f>E15+E17+E12</f>
        <v>0</v>
      </c>
      <c r="F11" s="466">
        <f>F15+F17+F12</f>
        <v>0</v>
      </c>
      <c r="G11" s="467"/>
      <c r="H11" s="468"/>
      <c r="I11" s="468"/>
    </row>
    <row r="12" spans="1:10" s="214" customFormat="1" ht="15" x14ac:dyDescent="0.2">
      <c r="A12" s="463" t="s">
        <v>439</v>
      </c>
      <c r="B12" s="464" t="s">
        <v>440</v>
      </c>
      <c r="C12" s="465">
        <f>SUM(C13:C14)</f>
        <v>0.95000000000000007</v>
      </c>
      <c r="D12" s="465">
        <f>SUM(D13:D14)</f>
        <v>0.95000000000000007</v>
      </c>
      <c r="E12" s="466">
        <f>SUM(E13:E14)</f>
        <v>0</v>
      </c>
      <c r="F12" s="466">
        <f>SUM(F13:F14)</f>
        <v>0</v>
      </c>
      <c r="G12" s="467"/>
      <c r="H12" s="468"/>
      <c r="I12" s="468"/>
    </row>
    <row r="13" spans="1:10" s="214" customFormat="1" ht="45" x14ac:dyDescent="0.2">
      <c r="A13" s="469">
        <v>1</v>
      </c>
      <c r="B13" s="470" t="s">
        <v>441</v>
      </c>
      <c r="C13" s="471">
        <f>D13</f>
        <v>0.05</v>
      </c>
      <c r="D13" s="472">
        <v>0.05</v>
      </c>
      <c r="E13" s="473"/>
      <c r="F13" s="473"/>
      <c r="G13" s="474" t="s">
        <v>442</v>
      </c>
      <c r="H13" s="475" t="s">
        <v>576</v>
      </c>
      <c r="I13" s="468"/>
    </row>
    <row r="14" spans="1:10" s="214" customFormat="1" ht="75" x14ac:dyDescent="0.2">
      <c r="A14" s="469">
        <v>2</v>
      </c>
      <c r="B14" s="470" t="s">
        <v>443</v>
      </c>
      <c r="C14" s="471">
        <f>D14</f>
        <v>0.9</v>
      </c>
      <c r="D14" s="472">
        <v>0.9</v>
      </c>
      <c r="E14" s="473"/>
      <c r="F14" s="473"/>
      <c r="G14" s="474" t="s">
        <v>51</v>
      </c>
      <c r="H14" s="475" t="s">
        <v>444</v>
      </c>
      <c r="I14" s="468"/>
    </row>
    <row r="15" spans="1:10" s="214" customFormat="1" ht="15" x14ac:dyDescent="0.2">
      <c r="A15" s="463" t="s">
        <v>109</v>
      </c>
      <c r="B15" s="464" t="s">
        <v>577</v>
      </c>
      <c r="C15" s="465">
        <f>SUM(C16)</f>
        <v>0.08</v>
      </c>
      <c r="D15" s="465">
        <f>SUM(D16)</f>
        <v>0.08</v>
      </c>
      <c r="E15" s="466">
        <f>SUM(E16)</f>
        <v>0</v>
      </c>
      <c r="F15" s="466">
        <f>SUM(F16)</f>
        <v>0</v>
      </c>
      <c r="G15" s="467"/>
      <c r="H15" s="475"/>
      <c r="I15" s="468"/>
    </row>
    <row r="16" spans="1:10" s="214" customFormat="1" ht="75" x14ac:dyDescent="0.2">
      <c r="A16" s="469">
        <v>1</v>
      </c>
      <c r="B16" s="470" t="s">
        <v>445</v>
      </c>
      <c r="C16" s="471">
        <f>D16</f>
        <v>0.08</v>
      </c>
      <c r="D16" s="472">
        <v>0.08</v>
      </c>
      <c r="E16" s="473"/>
      <c r="F16" s="473"/>
      <c r="G16" s="474" t="s">
        <v>442</v>
      </c>
      <c r="H16" s="475" t="s">
        <v>588</v>
      </c>
      <c r="I16" s="468"/>
    </row>
    <row r="17" spans="1:9" s="214" customFormat="1" ht="15" x14ac:dyDescent="0.2">
      <c r="A17" s="476" t="s">
        <v>112</v>
      </c>
      <c r="B17" s="477" t="s">
        <v>19</v>
      </c>
      <c r="C17" s="465">
        <f>SUM(C18:C23)</f>
        <v>0.16</v>
      </c>
      <c r="D17" s="465">
        <f>SUM(D18:D23)</f>
        <v>0.16</v>
      </c>
      <c r="E17" s="466">
        <f>SUM(E18:E23)</f>
        <v>0</v>
      </c>
      <c r="F17" s="466">
        <f>SUM(F18:F23)</f>
        <v>0</v>
      </c>
      <c r="G17" s="466"/>
      <c r="H17" s="468"/>
      <c r="I17" s="468"/>
    </row>
    <row r="18" spans="1:9" s="214" customFormat="1" ht="60" x14ac:dyDescent="0.2">
      <c r="A18" s="469">
        <v>1</v>
      </c>
      <c r="B18" s="470" t="s">
        <v>446</v>
      </c>
      <c r="C18" s="471">
        <f t="shared" ref="C18:C23" si="0">D18</f>
        <v>0.05</v>
      </c>
      <c r="D18" s="472">
        <v>0.05</v>
      </c>
      <c r="E18" s="473"/>
      <c r="F18" s="473"/>
      <c r="G18" s="474" t="s">
        <v>447</v>
      </c>
      <c r="H18" s="475" t="s">
        <v>448</v>
      </c>
      <c r="I18" s="468"/>
    </row>
    <row r="19" spans="1:9" s="214" customFormat="1" ht="60" x14ac:dyDescent="0.2">
      <c r="A19" s="469">
        <v>2</v>
      </c>
      <c r="B19" s="470" t="s">
        <v>449</v>
      </c>
      <c r="C19" s="471">
        <f t="shared" si="0"/>
        <v>0.03</v>
      </c>
      <c r="D19" s="472">
        <v>0.03</v>
      </c>
      <c r="E19" s="473"/>
      <c r="F19" s="473"/>
      <c r="G19" s="474" t="s">
        <v>450</v>
      </c>
      <c r="H19" s="475" t="s">
        <v>451</v>
      </c>
      <c r="I19" s="468"/>
    </row>
    <row r="20" spans="1:9" s="214" customFormat="1" ht="75" x14ac:dyDescent="0.2">
      <c r="A20" s="469">
        <v>3</v>
      </c>
      <c r="B20" s="470" t="s">
        <v>452</v>
      </c>
      <c r="C20" s="471">
        <f t="shared" si="0"/>
        <v>0.03</v>
      </c>
      <c r="D20" s="472">
        <v>0.03</v>
      </c>
      <c r="E20" s="473"/>
      <c r="F20" s="473"/>
      <c r="G20" s="474" t="s">
        <v>453</v>
      </c>
      <c r="H20" s="475" t="s">
        <v>454</v>
      </c>
      <c r="I20" s="468"/>
    </row>
    <row r="21" spans="1:9" s="214" customFormat="1" ht="45" x14ac:dyDescent="0.2">
      <c r="A21" s="469">
        <v>4</v>
      </c>
      <c r="B21" s="470" t="s">
        <v>455</v>
      </c>
      <c r="C21" s="471">
        <f t="shared" si="0"/>
        <v>0.01</v>
      </c>
      <c r="D21" s="472">
        <v>0.01</v>
      </c>
      <c r="E21" s="473"/>
      <c r="F21" s="473"/>
      <c r="G21" s="474" t="s">
        <v>456</v>
      </c>
      <c r="H21" s="475" t="s">
        <v>457</v>
      </c>
      <c r="I21" s="468"/>
    </row>
    <row r="22" spans="1:9" s="214" customFormat="1" ht="45" x14ac:dyDescent="0.2">
      <c r="A22" s="469">
        <v>5</v>
      </c>
      <c r="B22" s="470" t="s">
        <v>461</v>
      </c>
      <c r="C22" s="471">
        <f>D22</f>
        <v>0.03</v>
      </c>
      <c r="D22" s="472">
        <v>0.03</v>
      </c>
      <c r="E22" s="473"/>
      <c r="F22" s="473"/>
      <c r="G22" s="474" t="s">
        <v>462</v>
      </c>
      <c r="H22" s="475" t="s">
        <v>457</v>
      </c>
      <c r="I22" s="468"/>
    </row>
    <row r="23" spans="1:9" s="214" customFormat="1" ht="75" x14ac:dyDescent="0.2">
      <c r="A23" s="469">
        <v>6</v>
      </c>
      <c r="B23" s="470" t="s">
        <v>458</v>
      </c>
      <c r="C23" s="471">
        <f t="shared" si="0"/>
        <v>0.01</v>
      </c>
      <c r="D23" s="472">
        <v>0.01</v>
      </c>
      <c r="E23" s="473"/>
      <c r="F23" s="473"/>
      <c r="G23" s="474" t="s">
        <v>459</v>
      </c>
      <c r="H23" s="475" t="s">
        <v>460</v>
      </c>
      <c r="I23" s="468"/>
    </row>
    <row r="24" spans="1:9" s="214" customFormat="1" ht="15" x14ac:dyDescent="0.2">
      <c r="A24" s="476" t="s">
        <v>15</v>
      </c>
      <c r="B24" s="477" t="s">
        <v>463</v>
      </c>
      <c r="C24" s="465">
        <f>SUM(C25:C30)</f>
        <v>8.4899999999999984</v>
      </c>
      <c r="D24" s="465">
        <f>SUM(D25:D30)</f>
        <v>8.4899999999999984</v>
      </c>
      <c r="E24" s="466">
        <f>SUM(E25:E29)</f>
        <v>0</v>
      </c>
      <c r="F24" s="466">
        <f>SUM(F25:F29)</f>
        <v>0</v>
      </c>
      <c r="G24" s="466"/>
      <c r="H24" s="468"/>
      <c r="I24" s="468"/>
    </row>
    <row r="25" spans="1:9" s="462" customFormat="1" ht="120" x14ac:dyDescent="0.25">
      <c r="A25" s="469">
        <v>1</v>
      </c>
      <c r="B25" s="470" t="s">
        <v>578</v>
      </c>
      <c r="C25" s="471">
        <f t="shared" ref="C25:C30" si="1">D25</f>
        <v>4.78</v>
      </c>
      <c r="D25" s="472">
        <v>4.78</v>
      </c>
      <c r="E25" s="473"/>
      <c r="F25" s="473"/>
      <c r="G25" s="474" t="s">
        <v>464</v>
      </c>
      <c r="H25" s="478" t="s">
        <v>579</v>
      </c>
      <c r="I25" s="468"/>
    </row>
    <row r="26" spans="1:9" s="462" customFormat="1" ht="120" x14ac:dyDescent="0.25">
      <c r="A26" s="469">
        <v>2</v>
      </c>
      <c r="B26" s="470" t="s">
        <v>580</v>
      </c>
      <c r="C26" s="471">
        <f t="shared" si="1"/>
        <v>1.28</v>
      </c>
      <c r="D26" s="472">
        <v>1.28</v>
      </c>
      <c r="E26" s="473"/>
      <c r="F26" s="473"/>
      <c r="G26" s="474" t="s">
        <v>464</v>
      </c>
      <c r="H26" s="478" t="s">
        <v>579</v>
      </c>
      <c r="I26" s="468"/>
    </row>
    <row r="27" spans="1:9" s="462" customFormat="1" ht="150" x14ac:dyDescent="0.25">
      <c r="A27" s="469">
        <v>3</v>
      </c>
      <c r="B27" s="470" t="s">
        <v>581</v>
      </c>
      <c r="C27" s="471">
        <f t="shared" si="1"/>
        <v>2.0299999999999998</v>
      </c>
      <c r="D27" s="472">
        <v>2.0299999999999998</v>
      </c>
      <c r="E27" s="473"/>
      <c r="F27" s="473"/>
      <c r="G27" s="474" t="s">
        <v>465</v>
      </c>
      <c r="H27" s="478" t="s">
        <v>582</v>
      </c>
      <c r="I27" s="468"/>
    </row>
    <row r="28" spans="1:9" s="462" customFormat="1" ht="135" x14ac:dyDescent="0.25">
      <c r="A28" s="469">
        <v>4</v>
      </c>
      <c r="B28" s="470" t="s">
        <v>466</v>
      </c>
      <c r="C28" s="471">
        <f t="shared" si="1"/>
        <v>0.2</v>
      </c>
      <c r="D28" s="472">
        <v>0.2</v>
      </c>
      <c r="E28" s="473"/>
      <c r="F28" s="473"/>
      <c r="G28" s="474" t="s">
        <v>467</v>
      </c>
      <c r="H28" s="478" t="s">
        <v>583</v>
      </c>
      <c r="I28" s="468"/>
    </row>
    <row r="29" spans="1:9" s="462" customFormat="1" ht="120" x14ac:dyDescent="0.25">
      <c r="A29" s="469">
        <v>5</v>
      </c>
      <c r="B29" s="470" t="s">
        <v>584</v>
      </c>
      <c r="C29" s="471">
        <f t="shared" si="1"/>
        <v>0.1</v>
      </c>
      <c r="D29" s="472">
        <v>0.1</v>
      </c>
      <c r="E29" s="473"/>
      <c r="F29" s="473"/>
      <c r="G29" s="474" t="s">
        <v>467</v>
      </c>
      <c r="H29" s="478" t="s">
        <v>585</v>
      </c>
      <c r="I29" s="468"/>
    </row>
    <row r="30" spans="1:9" s="462" customFormat="1" ht="120" x14ac:dyDescent="0.25">
      <c r="A30" s="469">
        <v>6</v>
      </c>
      <c r="B30" s="470" t="s">
        <v>586</v>
      </c>
      <c r="C30" s="471">
        <f t="shared" si="1"/>
        <v>0.1</v>
      </c>
      <c r="D30" s="472">
        <v>0.1</v>
      </c>
      <c r="E30" s="473"/>
      <c r="F30" s="473"/>
      <c r="G30" s="474" t="s">
        <v>467</v>
      </c>
      <c r="H30" s="478" t="s">
        <v>585</v>
      </c>
      <c r="I30" s="468"/>
    </row>
    <row r="31" spans="1:9" s="49" customFormat="1" ht="15" x14ac:dyDescent="0.25">
      <c r="A31" s="479">
        <f>+A30+A23+A16+A14</f>
        <v>15</v>
      </c>
      <c r="B31" s="480" t="s">
        <v>587</v>
      </c>
      <c r="C31" s="481">
        <f>+C24+C11</f>
        <v>9.6799999999999979</v>
      </c>
      <c r="D31" s="481">
        <f>+D24+D11</f>
        <v>9.6799999999999979</v>
      </c>
      <c r="E31" s="481"/>
      <c r="F31" s="481"/>
      <c r="G31" s="480"/>
      <c r="H31" s="482"/>
      <c r="I31" s="483"/>
    </row>
    <row r="33" spans="6:9" x14ac:dyDescent="0.25">
      <c r="F33" s="554" t="s">
        <v>779</v>
      </c>
      <c r="G33" s="554"/>
      <c r="H33" s="554"/>
      <c r="I33" s="554"/>
    </row>
  </sheetData>
  <mergeCells count="17">
    <mergeCell ref="I8:I9"/>
    <mergeCell ref="A8:A9"/>
    <mergeCell ref="B8:B9"/>
    <mergeCell ref="C8:C9"/>
    <mergeCell ref="D8:F8"/>
    <mergeCell ref="G8:G9"/>
    <mergeCell ref="H8:H9"/>
    <mergeCell ref="F33:I33"/>
    <mergeCell ref="A1:C1"/>
    <mergeCell ref="D1:I1"/>
    <mergeCell ref="A2:C2"/>
    <mergeCell ref="D2:I2"/>
    <mergeCell ref="A3:I3"/>
    <mergeCell ref="A6:I6"/>
    <mergeCell ref="A4:I4"/>
    <mergeCell ref="A7:I7"/>
    <mergeCell ref="A5:I5"/>
  </mergeCells>
  <printOptions horizontalCentered="1"/>
  <pageMargins left="0.32" right="0.26" top="0.75" bottom="0.45" header="0.3" footer="0.17"/>
  <pageSetup paperSize="9" orientation="landscape" r:id="rId1"/>
  <headerFooter>
    <oddFooter>&amp;LPhụ lục &amp;A&amp;R&amp;P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2.CMD.T</vt:lpstr>
      <vt:lpstr>2.1.TPHT</vt:lpstr>
      <vt:lpstr>2.2.TX HL</vt:lpstr>
      <vt:lpstr>2.3.TX KA</vt:lpstr>
      <vt:lpstr>2.4.CX</vt:lpstr>
      <vt:lpstr>2.5.H Sơn</vt:lpstr>
      <vt:lpstr>2.6.ĐT</vt:lpstr>
      <vt:lpstr>2.7.L Hà</vt:lpstr>
      <vt:lpstr>2.8.KA</vt:lpstr>
      <vt:lpstr>2.9.C Lộc</vt:lpstr>
      <vt:lpstr>2.10.NX</vt:lpstr>
      <vt:lpstr>2.11.HK</vt:lpstr>
      <vt:lpstr>2.12. VQ</vt:lpstr>
      <vt:lpstr>2.13. T Hà</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Admin</cp:lastModifiedBy>
  <cp:lastPrinted>2023-11-15T02:07:37Z</cp:lastPrinted>
  <dcterms:created xsi:type="dcterms:W3CDTF">2017-12-11T07:29:45Z</dcterms:created>
  <dcterms:modified xsi:type="dcterms:W3CDTF">2023-11-20T10:07:41Z</dcterms:modified>
</cp:coreProperties>
</file>