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95" windowHeight="12195" tabRatio="672"/>
  </bookViews>
  <sheets>
    <sheet name="Tổng" sheetId="27" r:id="rId1"/>
    <sheet name="1.TP HT" sheetId="17" r:id="rId2"/>
    <sheet name="2.TX HL" sheetId="18" r:id="rId3"/>
    <sheet name="3.TX Kỳ Anh" sheetId="19" r:id="rId4"/>
    <sheet name="4.N Xuân" sheetId="5" r:id="rId5"/>
    <sheet name="5.Đ Thọ" sheetId="20" r:id="rId6"/>
    <sheet name="6.H Sơn" sheetId="4" r:id="rId7"/>
    <sheet name="7.V Quang" sheetId="21" r:id="rId8"/>
    <sheet name="8.H Khê" sheetId="22" r:id="rId9"/>
    <sheet name="9.C Lộc" sheetId="23" r:id="rId10"/>
    <sheet name="10.L Hà" sheetId="7" r:id="rId11"/>
    <sheet name="11.T Hà" sheetId="24" r:id="rId12"/>
    <sheet name="12.C Xuyên" sheetId="10" r:id="rId13"/>
    <sheet name="13.Kỳ anh" sheetId="15" r:id="rId14"/>
  </sheets>
  <definedNames>
    <definedName name="_xlnm._FilterDatabase" localSheetId="1" hidden="1">'1.TP HT'!$A$10:$H$49</definedName>
    <definedName name="_xlnm._FilterDatabase" localSheetId="10" hidden="1">'10.L Hà'!$A$10:$H$36</definedName>
    <definedName name="_xlnm._FilterDatabase" localSheetId="11" hidden="1">'11.T Hà'!$A$10:$H$61</definedName>
    <definedName name="_xlnm._FilterDatabase" localSheetId="12" hidden="1">'12.C Xuyên'!$A$10:$H$37</definedName>
    <definedName name="_xlnm._FilterDatabase" localSheetId="13" hidden="1">'13.Kỳ anh'!$A$10:$H$34</definedName>
    <definedName name="_xlnm._FilterDatabase" localSheetId="2" hidden="1">'2.TX HL'!$A$10:$H$23</definedName>
    <definedName name="_xlnm._FilterDatabase" localSheetId="3" hidden="1">'3.TX Kỳ Anh'!$A$10:$H$34</definedName>
    <definedName name="_xlnm._FilterDatabase" localSheetId="4" hidden="1">'4.N Xuân'!$A$11:$H$25</definedName>
    <definedName name="_xlnm._FilterDatabase" localSheetId="5" hidden="1">'5.Đ Thọ'!$A$10:$H$32</definedName>
    <definedName name="_xlnm._FilterDatabase" localSheetId="6" hidden="1">'6.H Sơn'!$A$10:$H$28</definedName>
    <definedName name="_xlnm._FilterDatabase" localSheetId="7" hidden="1">'7.V Quang'!$A$10:$H$16</definedName>
    <definedName name="_xlnm._FilterDatabase" localSheetId="8" hidden="1">'8.H Khê'!$A$10:$H$20</definedName>
    <definedName name="_xlnm._FilterDatabase" localSheetId="9" hidden="1">'9.C Lộc'!$A$10:$H$38</definedName>
    <definedName name="_xlnm._FilterDatabase" localSheetId="0" hidden="1">Tổng!$A$10:$H$22</definedName>
    <definedName name="_xlnm.Print_Titles">#N/A</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0" l="1"/>
  <c r="D37" i="10" l="1"/>
  <c r="C37" i="10"/>
  <c r="A37" i="10"/>
  <c r="C34" i="10"/>
  <c r="C33" i="10" s="1"/>
  <c r="D33" i="10"/>
  <c r="G36" i="15" l="1"/>
  <c r="G63" i="24"/>
  <c r="G38" i="7"/>
  <c r="G40" i="23"/>
  <c r="G22" i="22"/>
  <c r="G18" i="21"/>
  <c r="G30" i="4"/>
  <c r="G34" i="20"/>
  <c r="G27" i="5"/>
  <c r="G36" i="19"/>
  <c r="G25" i="18"/>
  <c r="A32" i="20" l="1"/>
  <c r="A38" i="23" l="1"/>
  <c r="D38" i="23" l="1"/>
  <c r="C38" i="23"/>
  <c r="D34" i="15"/>
  <c r="C34" i="15"/>
  <c r="A34" i="15"/>
  <c r="D17" i="15"/>
  <c r="C17" i="15"/>
  <c r="C61" i="24" l="1"/>
  <c r="D61" i="24" l="1"/>
  <c r="A61" i="24"/>
  <c r="D20" i="22"/>
  <c r="C20" i="22"/>
  <c r="A20" i="22"/>
  <c r="D49" i="17" l="1"/>
  <c r="E49" i="17"/>
  <c r="F49" i="17"/>
  <c r="C49" i="17"/>
  <c r="A49" i="17"/>
  <c r="A28" i="4" l="1"/>
  <c r="D11" i="20"/>
  <c r="C11" i="20"/>
  <c r="C34" i="23"/>
  <c r="D27" i="23"/>
  <c r="D11" i="4"/>
  <c r="C11" i="4"/>
  <c r="C23" i="17"/>
  <c r="C24" i="17" l="1"/>
  <c r="C15" i="17"/>
  <c r="D31" i="23" l="1"/>
  <c r="D33" i="23"/>
  <c r="D30" i="23"/>
  <c r="D26" i="23"/>
  <c r="A36" i="7"/>
  <c r="A25" i="5"/>
  <c r="D20" i="23" l="1"/>
  <c r="A23" i="18"/>
  <c r="A34" i="19" l="1"/>
  <c r="D29" i="19"/>
  <c r="E29" i="19"/>
  <c r="C29" i="19"/>
  <c r="A2" i="27" l="1"/>
  <c r="A1" i="27"/>
  <c r="C23" i="27" l="1"/>
  <c r="C22" i="27" l="1"/>
  <c r="D17" i="10"/>
  <c r="C25" i="10"/>
  <c r="C21" i="27"/>
  <c r="C20" i="27"/>
  <c r="C19" i="27"/>
  <c r="C18" i="27"/>
  <c r="C16" i="27"/>
  <c r="C15" i="27"/>
  <c r="C14" i="27"/>
  <c r="C13" i="27"/>
  <c r="C12" i="27"/>
  <c r="C11" i="27"/>
  <c r="A2" i="10" l="1"/>
  <c r="A1" i="10"/>
  <c r="A2" i="24"/>
  <c r="A1" i="24"/>
  <c r="A2" i="7"/>
  <c r="A1" i="7"/>
  <c r="A2" i="23"/>
  <c r="A1" i="23"/>
  <c r="A2" i="22"/>
  <c r="A1" i="22"/>
  <c r="A16" i="21"/>
  <c r="C17" i="27" s="1"/>
  <c r="C24" i="27" s="1"/>
  <c r="A2" i="21"/>
  <c r="A1" i="21"/>
  <c r="A2" i="4"/>
  <c r="A1" i="4"/>
  <c r="A2" i="20"/>
  <c r="A1" i="20"/>
  <c r="A2" i="5"/>
  <c r="A1" i="5"/>
  <c r="A2" i="19"/>
  <c r="A1" i="19"/>
  <c r="A2" i="18"/>
  <c r="A1" i="18"/>
  <c r="D59" i="24"/>
  <c r="C59" i="24"/>
  <c r="D57" i="24"/>
  <c r="C57" i="24"/>
  <c r="D43" i="24"/>
  <c r="C43" i="24"/>
  <c r="D41" i="24"/>
  <c r="C41" i="24"/>
  <c r="D39" i="24"/>
  <c r="C39" i="24"/>
  <c r="D37" i="24"/>
  <c r="C37" i="24"/>
  <c r="D28" i="24"/>
  <c r="C28" i="24"/>
  <c r="D25" i="24"/>
  <c r="C25" i="24"/>
  <c r="D19" i="24"/>
  <c r="C19" i="24"/>
  <c r="D17" i="24"/>
  <c r="C17" i="24"/>
  <c r="D11" i="24"/>
  <c r="C11" i="24"/>
  <c r="D35" i="23"/>
  <c r="C35" i="23"/>
  <c r="C33" i="23"/>
  <c r="C32" i="23"/>
  <c r="C31" i="23"/>
  <c r="C30" i="23"/>
  <c r="C29" i="23"/>
  <c r="C28" i="23"/>
  <c r="C27" i="23"/>
  <c r="C26" i="23"/>
  <c r="C25" i="23"/>
  <c r="C24" i="23"/>
  <c r="C23" i="23"/>
  <c r="C22" i="23"/>
  <c r="C21" i="23"/>
  <c r="C19" i="23"/>
  <c r="C18" i="23"/>
  <c r="C17" i="23"/>
  <c r="C16" i="23"/>
  <c r="D15" i="23"/>
  <c r="C14" i="23"/>
  <c r="C13" i="23" s="1"/>
  <c r="D13" i="23"/>
  <c r="D11" i="23"/>
  <c r="C11" i="23"/>
  <c r="C19" i="22"/>
  <c r="C18" i="22" s="1"/>
  <c r="D18" i="22"/>
  <c r="C17" i="22"/>
  <c r="C16" i="22"/>
  <c r="D15" i="22"/>
  <c r="C14" i="22"/>
  <c r="C13" i="22"/>
  <c r="C12" i="22"/>
  <c r="D11" i="22"/>
  <c r="C15" i="21"/>
  <c r="C14" i="21" s="1"/>
  <c r="D14" i="21"/>
  <c r="C13" i="21"/>
  <c r="C12" i="21"/>
  <c r="D11" i="21"/>
  <c r="C29" i="20"/>
  <c r="C22" i="20" s="1"/>
  <c r="D22" i="20"/>
  <c r="D20" i="20"/>
  <c r="C20" i="20"/>
  <c r="D18" i="20"/>
  <c r="C18" i="20"/>
  <c r="D15" i="20"/>
  <c r="C15" i="20"/>
  <c r="D32" i="19"/>
  <c r="C32" i="19"/>
  <c r="D27" i="19"/>
  <c r="C27" i="19"/>
  <c r="C26" i="19"/>
  <c r="C25" i="19"/>
  <c r="E24" i="19"/>
  <c r="C23" i="19"/>
  <c r="C22" i="19" s="1"/>
  <c r="D22" i="19"/>
  <c r="C21" i="19"/>
  <c r="C20" i="19"/>
  <c r="C19" i="19"/>
  <c r="E18" i="19"/>
  <c r="E16" i="19" s="1"/>
  <c r="C15" i="19"/>
  <c r="C14" i="19"/>
  <c r="D13" i="19"/>
  <c r="C12" i="19"/>
  <c r="C11" i="19" s="1"/>
  <c r="D11" i="19"/>
  <c r="C22" i="18"/>
  <c r="C21" i="18" s="1"/>
  <c r="D21" i="18"/>
  <c r="D19" i="18"/>
  <c r="C19" i="18"/>
  <c r="C18" i="18"/>
  <c r="C17" i="18"/>
  <c r="D16" i="18"/>
  <c r="C14" i="18"/>
  <c r="D14" i="18"/>
  <c r="C13" i="18"/>
  <c r="C12" i="18"/>
  <c r="D11" i="18"/>
  <c r="D47" i="17"/>
  <c r="C47" i="17"/>
  <c r="D45" i="17"/>
  <c r="C45" i="17"/>
  <c r="D43" i="17"/>
  <c r="C43" i="17"/>
  <c r="D39" i="17"/>
  <c r="C38" i="17"/>
  <c r="D37" i="17"/>
  <c r="D36" i="17"/>
  <c r="D35" i="17"/>
  <c r="C34" i="17"/>
  <c r="D33" i="17"/>
  <c r="D32" i="17" s="1"/>
  <c r="C32" i="17"/>
  <c r="D31" i="17"/>
  <c r="D30" i="17"/>
  <c r="C29" i="17"/>
  <c r="D27" i="17"/>
  <c r="D26" i="17"/>
  <c r="D25" i="17"/>
  <c r="D21" i="17"/>
  <c r="D20" i="17"/>
  <c r="D19" i="17"/>
  <c r="D18" i="17"/>
  <c r="D17" i="17"/>
  <c r="D16" i="17"/>
  <c r="D14" i="17"/>
  <c r="D13" i="17" s="1"/>
  <c r="C13" i="17"/>
  <c r="D12" i="17"/>
  <c r="D11" i="17" s="1"/>
  <c r="C11" i="17"/>
  <c r="D32" i="15"/>
  <c r="C32" i="15"/>
  <c r="C30" i="15"/>
  <c r="C29" i="15"/>
  <c r="D28" i="15"/>
  <c r="C27" i="15"/>
  <c r="C26" i="15"/>
  <c r="D25" i="15"/>
  <c r="C23" i="15"/>
  <c r="C22" i="15"/>
  <c r="C21" i="15"/>
  <c r="C20" i="15"/>
  <c r="D19" i="15"/>
  <c r="C16" i="15"/>
  <c r="C15" i="15"/>
  <c r="D14" i="15"/>
  <c r="C13" i="15"/>
  <c r="C12" i="15"/>
  <c r="D11" i="15"/>
  <c r="C20" i="23" l="1"/>
  <c r="D16" i="21"/>
  <c r="E17" i="27" s="1"/>
  <c r="D17" i="27" s="1"/>
  <c r="E18" i="27"/>
  <c r="D18" i="27" s="1"/>
  <c r="C14" i="15"/>
  <c r="C25" i="15"/>
  <c r="D23" i="18"/>
  <c r="C32" i="20"/>
  <c r="D15" i="17"/>
  <c r="D24" i="17"/>
  <c r="E19" i="27"/>
  <c r="D19" i="27" s="1"/>
  <c r="E21" i="27"/>
  <c r="D21" i="27" s="1"/>
  <c r="C16" i="18"/>
  <c r="C23" i="18" s="1"/>
  <c r="C28" i="15"/>
  <c r="C11" i="15"/>
  <c r="C11" i="18"/>
  <c r="C11" i="21"/>
  <c r="C16" i="21" s="1"/>
  <c r="C15" i="22"/>
  <c r="C11" i="22"/>
  <c r="C24" i="19"/>
  <c r="C34" i="19" s="1"/>
  <c r="C13" i="19"/>
  <c r="C15" i="23"/>
  <c r="D32" i="20"/>
  <c r="E15" i="27" s="1"/>
  <c r="D15" i="27" s="1"/>
  <c r="D34" i="19"/>
  <c r="E13" i="27" s="1"/>
  <c r="E34" i="19"/>
  <c r="F13" i="27" s="1"/>
  <c r="C18" i="19"/>
  <c r="C16" i="19" s="1"/>
  <c r="E12" i="27"/>
  <c r="D12" i="27" s="1"/>
  <c r="D38" i="17"/>
  <c r="D34" i="17"/>
  <c r="D29" i="17"/>
  <c r="C19" i="15"/>
  <c r="E23" i="27"/>
  <c r="D23" i="27" s="1"/>
  <c r="C12" i="10"/>
  <c r="C11" i="10" s="1"/>
  <c r="D11" i="10"/>
  <c r="C36" i="10"/>
  <c r="C35" i="10" s="1"/>
  <c r="D35" i="10"/>
  <c r="C32" i="10"/>
  <c r="C31" i="10" s="1"/>
  <c r="D31" i="10"/>
  <c r="C30" i="10"/>
  <c r="C29" i="10"/>
  <c r="D28" i="10"/>
  <c r="C27" i="10"/>
  <c r="C26" i="10" s="1"/>
  <c r="D26" i="10"/>
  <c r="C24" i="10"/>
  <c r="C23" i="10" s="1"/>
  <c r="D23" i="10"/>
  <c r="C22" i="10"/>
  <c r="C21" i="10" s="1"/>
  <c r="D21" i="10"/>
  <c r="C20" i="10"/>
  <c r="C19" i="10"/>
  <c r="C18" i="10"/>
  <c r="C16" i="10"/>
  <c r="C15" i="10"/>
  <c r="C14" i="10"/>
  <c r="E13" i="10"/>
  <c r="E37" i="10" s="1"/>
  <c r="D13" i="10"/>
  <c r="C35" i="7"/>
  <c r="C34" i="7" s="1"/>
  <c r="D34" i="7"/>
  <c r="C33" i="7"/>
  <c r="C31" i="7"/>
  <c r="C30" i="7"/>
  <c r="D29" i="7"/>
  <c r="C28" i="7"/>
  <c r="C27" i="7"/>
  <c r="C26" i="7"/>
  <c r="E25" i="7"/>
  <c r="D25" i="7"/>
  <c r="C23" i="7"/>
  <c r="C22" i="7"/>
  <c r="C21" i="7"/>
  <c r="C20" i="7"/>
  <c r="C19" i="7"/>
  <c r="G18" i="7"/>
  <c r="C18" i="7"/>
  <c r="C17" i="7"/>
  <c r="C16" i="7"/>
  <c r="E15" i="7"/>
  <c r="D15" i="7"/>
  <c r="C14" i="7"/>
  <c r="C13" i="7" s="1"/>
  <c r="D13" i="7"/>
  <c r="C12" i="7"/>
  <c r="C11" i="7" s="1"/>
  <c r="D11" i="7"/>
  <c r="D23" i="5"/>
  <c r="C23" i="5"/>
  <c r="C25" i="5" s="1"/>
  <c r="D19" i="5"/>
  <c r="C19" i="5"/>
  <c r="E16" i="5"/>
  <c r="E25" i="5" s="1"/>
  <c r="F14" i="27" s="1"/>
  <c r="D16" i="5"/>
  <c r="C16" i="5"/>
  <c r="D14" i="5"/>
  <c r="C14" i="5"/>
  <c r="D12" i="5"/>
  <c r="D25" i="5" s="1"/>
  <c r="E14" i="27" s="1"/>
  <c r="D14" i="27" s="1"/>
  <c r="C12" i="5"/>
  <c r="D26" i="4"/>
  <c r="C26" i="4"/>
  <c r="D23" i="4"/>
  <c r="C23" i="4"/>
  <c r="D19" i="4"/>
  <c r="C19" i="4"/>
  <c r="D17" i="4"/>
  <c r="C17" i="4"/>
  <c r="E36" i="7" l="1"/>
  <c r="F20" i="27" s="1"/>
  <c r="D36" i="7"/>
  <c r="E20" i="27" s="1"/>
  <c r="D28" i="4"/>
  <c r="E16" i="27" s="1"/>
  <c r="D16" i="27" s="1"/>
  <c r="C28" i="4"/>
  <c r="E11" i="27"/>
  <c r="D11" i="27" s="1"/>
  <c r="E22" i="27"/>
  <c r="F22" i="27"/>
  <c r="C17" i="10"/>
  <c r="D13" i="27"/>
  <c r="C29" i="7"/>
  <c r="C36" i="7" s="1"/>
  <c r="C25" i="7"/>
  <c r="C28" i="10"/>
  <c r="C15" i="7"/>
  <c r="C13" i="10"/>
  <c r="F24" i="27" l="1"/>
  <c r="D20" i="27"/>
  <c r="E24" i="27"/>
  <c r="D22" i="27"/>
  <c r="D24" i="27" l="1"/>
  <c r="A6" i="19"/>
  <c r="A6" i="21"/>
  <c r="A7" i="5"/>
  <c r="A6" i="27"/>
  <c r="A6" i="24"/>
  <c r="A6" i="18"/>
  <c r="A6" i="20"/>
  <c r="A6" i="23"/>
  <c r="A6" i="7"/>
  <c r="A6" i="10"/>
  <c r="A6" i="4"/>
  <c r="A6" i="22"/>
  <c r="A6" i="15"/>
</calcChain>
</file>

<file path=xl/sharedStrings.xml><?xml version="1.0" encoding="utf-8"?>
<sst xmlns="http://schemas.openxmlformats.org/spreadsheetml/2006/main" count="1007" uniqueCount="657">
  <si>
    <t>CỘNG HOÀ XÃ HỘI CHỦ NGHĨA VIỆT NAM</t>
  </si>
  <si>
    <t>Độc lập - Tự do - Hạnh phúc</t>
  </si>
  <si>
    <t>STT</t>
  </si>
  <si>
    <t xml:space="preserve">Tên công trình, dự án  </t>
  </si>
  <si>
    <t>LUA</t>
  </si>
  <si>
    <t>RPH</t>
  </si>
  <si>
    <t>RDD</t>
  </si>
  <si>
    <t>I</t>
  </si>
  <si>
    <t>Đất có di tích lịch sử - văn hóa</t>
  </si>
  <si>
    <t>Dự án Tu bổ, tôn tạo các di tích gốc và xây dựng cơ sở hạ tầng Khu di tích Quốc Gia đặc biệt Đại thi hào Nguyễn Du (giai đoạn 2)</t>
  </si>
  <si>
    <t>TT Tiên Điền, Xuân Mỹ</t>
  </si>
  <si>
    <t xml:space="preserve">Quyết định số 3161/QĐ- UBND ngày 30/10/2017
</t>
  </si>
  <si>
    <t>II</t>
  </si>
  <si>
    <t>Đất tín ngưỡng</t>
  </si>
  <si>
    <t>III</t>
  </si>
  <si>
    <t>Đất giao thông</t>
  </si>
  <si>
    <t>Xã Xuân Phổ</t>
  </si>
  <si>
    <t>IV</t>
  </si>
  <si>
    <t>Đất thủy lợi</t>
  </si>
  <si>
    <t>Xây dựng mương thoát nước</t>
  </si>
  <si>
    <t>V</t>
  </si>
  <si>
    <t>Đất ở tại nông thôn</t>
  </si>
  <si>
    <t>Quy hoạch đất ở thôn Phúc Mỹ, Trường Mỹ, Thuận Mỹ, Thịnh Mỹ</t>
  </si>
  <si>
    <t>Xã Xuân Mỹ</t>
  </si>
  <si>
    <t>Quy hoạch chi tiết tỷ lệ 1/500</t>
  </si>
  <si>
    <t>Xã Xuân Yên</t>
  </si>
  <si>
    <t>xã Cổ Đạm</t>
  </si>
  <si>
    <t>VI</t>
  </si>
  <si>
    <t>Đất ở tại đô thị</t>
  </si>
  <si>
    <t>Đường giao thông từ UBND xã đến Ngõ ông Tam</t>
  </si>
  <si>
    <t>Xã Sơn Lễ</t>
  </si>
  <si>
    <t>Đường giao thông (đường Trần Kim Xuyến nối đường HCM; đường Nguyễn Khắc Viện nối đường Lương Hiển)</t>
  </si>
  <si>
    <t>TT Phố Châu</t>
  </si>
  <si>
    <t>Đường giao thông trục chính xã</t>
  </si>
  <si>
    <t>Xã Sơn Hàm</t>
  </si>
  <si>
    <t>Đường GTNT từ thôn 3 đến thôn 4 xã Sơn Trường</t>
  </si>
  <si>
    <t>Xã Sơn Trường</t>
  </si>
  <si>
    <t>Đường GTNT từ thôn 6 xã Sơn Trường</t>
  </si>
  <si>
    <t>Sửa chữa nâng cao an toàn đập WB8 (Hồ Khe Dẻ)</t>
  </si>
  <si>
    <t>Sơn Mai</t>
  </si>
  <si>
    <t>Đất công trình năng lượng</t>
  </si>
  <si>
    <t>Xây dựng xuất tuyến 22KV tạo mạch vòng giữa 2 trạm biến áp 110KV Hương Sơn và Linh Cảm, tỉnh Hà Tĩnh</t>
  </si>
  <si>
    <t>Xã Sơn Giang, xã Tân Mỹ Hà và xã Quang Diệm</t>
  </si>
  <si>
    <t>Xây dựng ĐZ, TDA giảm tổn thất điện năng và khắc phục tình trạng điện áp thấp các xã Sơn Phúc, Sơn Bình, Sơn Tiến, Sơn Tân, Sơn Lâm thuộc huyện Hương Sơn, tỉnh Hà Tĩnh năm 2021</t>
  </si>
  <si>
    <t>Xã Sơn Châu, xã Sơn Lâm, xã Sơn Tiến, xã Kim Hoa và xã Tân Mỹ Hà</t>
  </si>
  <si>
    <t>Nâng cao độ tin cậy cung cấp điện lưới điện trung áp 22KV, 35KV sau các trạm TBA 110KV Linh Cảm (E18.2), Hương Sơn (E18.4), Hương Sơn (E18.7) khu vực huyện Đức Thọ, huyện Hương Sơn, huyện Hương Sơn theo phương án đã chia đã nối (MDMC)</t>
  </si>
  <si>
    <t>Xã Sơn Long</t>
  </si>
  <si>
    <t>VII</t>
  </si>
  <si>
    <t>Đấu giá QSD đất</t>
  </si>
  <si>
    <t>Quy hoạch đấu giá QSD đất (Vùng Ung Mậm)</t>
  </si>
  <si>
    <t>VIII</t>
  </si>
  <si>
    <t>IX</t>
  </si>
  <si>
    <t>Đất sinh hoạt cộng đồng</t>
  </si>
  <si>
    <t>QH đất sinh hoạt cộng đồng các TDP6, TDP7 và TDP11</t>
  </si>
  <si>
    <t>Cảng cá Cửa khẩu Kỳ Ninh</t>
  </si>
  <si>
    <t>X. Kỳ Ninh</t>
  </si>
  <si>
    <t>Văn bản số 192/TTg-QHQT ngày 17/02/2021 của Thủ tưởng chính phủ</t>
  </si>
  <si>
    <t>Khu neo đậu tránh trú bão Cửa khẩu Kỳ Hà</t>
  </si>
  <si>
    <t>X. Kỳ Hà</t>
  </si>
  <si>
    <t>Quyết định số 3770/QĐ-UBND ngày 27/11/2009; số 3081/QĐ-UBND ngày 17/9/2019 của Ủy ban nhân dân tỉnh Hà Tĩnh; số 94/HĐND ngày 29/3/2017 của Hội đồng nhân dân tỉnh</t>
  </si>
  <si>
    <t>P. Kỳ Trinh</t>
  </si>
  <si>
    <t>Đất cơ sở văn hóa</t>
  </si>
  <si>
    <t>Xây dựng mạch vòng 22kV giữa trạm biến áp 110kV Vũng Áng (E18,5) và TBA 110kV Kỳ Anh (E18,3), nâng cấp độ tin cậy cung cấp điện theo phương án đa chia đa nối khu vực thị xã Kỳ Anh</t>
  </si>
  <si>
    <t>Phường Kỳ Trinh, Kỳ Thịnh, Kỳ Hưng</t>
  </si>
  <si>
    <t>Đất nghĩa trang, nghĩa địa</t>
  </si>
  <si>
    <t>QH nghĩa trang xã Kỳ Ninh</t>
  </si>
  <si>
    <t>Văn bản số 1156/UBND-QLĐT ngày 23/6/2021 của UBND thị xã Kỳ Anh</t>
  </si>
  <si>
    <t>Đất ở nông thôn</t>
  </si>
  <si>
    <t>P. Kỳ Thịnh</t>
  </si>
  <si>
    <t>1</t>
  </si>
  <si>
    <t>Thị trấn Lộc Hà</t>
  </si>
  <si>
    <t>Mở rộng quảng trường Mai Hắc Đế (diện tích QH rộng 20 ha, hiện trạng đã có 4,3 ha, mở rộng thêm 15,7 ha)</t>
  </si>
  <si>
    <t>Xã Thịnh Lộc, thị trấn Lộc Hà</t>
  </si>
  <si>
    <t>Hạ tầng khu du lịch biển huyện Lộc Hà</t>
  </si>
  <si>
    <t>Thị trấn Lộc Hà, xã Thịnh Lộc</t>
  </si>
  <si>
    <t xml:space="preserve">Quyết định số 2046/QĐ-UBND ngày 20/7/2017 của UBND tỉnh </t>
  </si>
  <si>
    <t>2</t>
  </si>
  <si>
    <t>3</t>
  </si>
  <si>
    <t>Xây dựng đường nội vùng khu trung tâm hành chính huyện Lộc Hà giai đoạn 3</t>
  </si>
  <si>
    <t>Quyết định số 2863/QĐ-UBND ngày 19/4/2021 của UBND huyện Lộc Hà</t>
  </si>
  <si>
    <t>4</t>
  </si>
  <si>
    <t>Xây dựng đường nội vùng khu trung tâm hành chính huyện Lộc Hà giai đoạn 4</t>
  </si>
  <si>
    <t>Quyết định số 308/QĐ-UBND ngày 21/01/2021 của UBND huyện Lộc Hà</t>
  </si>
  <si>
    <t>5</t>
  </si>
  <si>
    <t>Xã Hồng Lộc</t>
  </si>
  <si>
    <t>6</t>
  </si>
  <si>
    <t>Đường giao thông liên thôn Yến Giang - Đại Lự xã Hồng Lộc</t>
  </si>
  <si>
    <t>7</t>
  </si>
  <si>
    <t>Đường GTNT xã Phù Lưu, đoạn từ thôn Thanh Ngọc đi Hồng Lộc</t>
  </si>
  <si>
    <t>Xã Hồng Lộc, Phù Lưu</t>
  </si>
  <si>
    <t>8</t>
  </si>
  <si>
    <t>Đường nối Quốc lộ 281 tại Bùng Binh Thạch Mỹ đến đường huyện lộ 5</t>
  </si>
  <si>
    <t>Thạch Mỹ, Thị trấn Lộc Hà</t>
  </si>
  <si>
    <t>9</t>
  </si>
  <si>
    <t>Xây dựng đường giao thông thôn Bắc Kinh, xã Ích Hậu</t>
  </si>
  <si>
    <t>Xã Ích Hậu</t>
  </si>
  <si>
    <t>Đường giao thông xã Thạch Mỹ (huyện lộ 2), huyện Lộc Hà</t>
  </si>
  <si>
    <t>Xã Thạch Mỹ</t>
  </si>
  <si>
    <t>Đường liên huyện Can Lộc - Lộc Hà</t>
  </si>
  <si>
    <t>Xã Tân Lộc, Bình An, Thịnh Lộc</t>
  </si>
  <si>
    <t>Văn bản số 144/BC-DDCN ngày 17/6/2021 của Ban quản lý Dự án đầu tư xây dựng công trình dân dụng công nghiệp tỉnh Hà Tĩnh</t>
  </si>
  <si>
    <t>Xử  lý cấp bách đê Tả Nghèn huyện Lộc Hà: Có 2 đoạn: Đoạn 1: (tại thị trấn Lộc Hà dài 2 km). Đoạn 2: (từ cầu Trù đến Cống Đập Bùi, dài 8km)</t>
  </si>
  <si>
    <t>Thị trấn Lộc Hà, xã Ích Hậu</t>
  </si>
  <si>
    <t>Mương tiêu thoát nước 27/7 thôn Báo Ân, Đại Yên, Hà Ân, Hữu Ninh xã Thạch Mỹ, huyện Lộc Hà, tỉnh Hà Tĩnh</t>
  </si>
  <si>
    <t xml:space="preserve"> Xã Thạch Mỹ</t>
  </si>
  <si>
    <t>Xã Thịnh Lộc, xã Bình An</t>
  </si>
  <si>
    <t>Xã Phù Lưu</t>
  </si>
  <si>
    <t>Đất ở vùng vườn Lùm (Cửa Bà Lường), hồi anh Trong, Cồn Mụ Rồi, Chợ Cồn thôn Hữu Ninh</t>
  </si>
  <si>
    <t>Phê duyệt Quy hoạch chi tiết phân lô, tỷ lệ 1/500</t>
  </si>
  <si>
    <t>Đất ở vùng Mụ Ả 0,15 ha, vùng đồng Trộc thôn Hồng Lạc 0,02 ha</t>
  </si>
  <si>
    <t>Xã Thạch Châu</t>
  </si>
  <si>
    <t>Mở rộng nhà Văn Hóa thôn Hà Ân</t>
  </si>
  <si>
    <t>Đường Huyện lộ ĐH56 qua xã Hòa Lạc, huyện Đức Thọ</t>
  </si>
  <si>
    <t>Kè chống sạt lở bờ tả sông La đoạn qua các xã Trường Sơn - Liên Minh - Đức Tùng - Đức Châu</t>
  </si>
  <si>
    <t>Hệ thống thủy lợi Ngàn Trươi Cẩm Trang giai đoạn II (hỗ trợ bồi thường cho 5 hộ có đất sản xuất nông nghiệp bì vùi lấp</t>
  </si>
  <si>
    <t>Đức Lạng</t>
  </si>
  <si>
    <t>Nâng cao độ tin cậy cung cấp điện lưới điện trung áp 22kV, 35kVsau các TBA 110kV Linh Cảm (E18.2), Đức Thọ (E18.4), Hương Sơn (E18.7) khu vực huyện Đức Thọ, huyện Hương Sơn, huyện Đức Thọ theo phương án đa chia đa nối (MDMC)</t>
  </si>
  <si>
    <t>Xã Thanh
Bình Thịnh,
An Dũng, Bùi
La Nhân,
Kiên Minh</t>
  </si>
  <si>
    <t>Quyết định số 1079/QĐ-EVNNPC ngày 11/5/2021 của Tổng Công ty Điện lực miền Bắc</t>
  </si>
  <si>
    <t>Đất ở Đồng Quang</t>
  </si>
  <si>
    <t>Đức Đồng</t>
  </si>
  <si>
    <t>Đất ở xen dắm thôn Thị Hoà</t>
  </si>
  <si>
    <t>Hòa Lạc</t>
  </si>
  <si>
    <t>Đất ở Vông Trên</t>
  </si>
  <si>
    <t>Liên Minh</t>
  </si>
  <si>
    <t>Đất ở Vùng Nuôi Tài</t>
  </si>
  <si>
    <t>Lâm Trung Thuỷ</t>
  </si>
  <si>
    <t>Đất cơ sở sản xuất phi nông nghiệp</t>
  </si>
  <si>
    <t>Xã Mỹ Lộc</t>
  </si>
  <si>
    <t>Mở rộng đê Tả Nghèn</t>
  </si>
  <si>
    <t>TT Nghèn</t>
  </si>
  <si>
    <t>Xây dựng ĐZ, TBA khắc phục tình trạng điện áp thấp tại các xã Quang Lộc, xã Gia Hanh huyện Can Lộc, tỉnh Hà Tỉnh năm 2021</t>
  </si>
  <si>
    <t>Xã Quang Lộc, xã Gia Hanh, xã Sơn Lộc</t>
  </si>
  <si>
    <t xml:space="preserve">Quyết định số 2866/QĐ-EVNNPC ngày 23/10/2020 của Tổng Công ty Điện lực miền Bắc </t>
  </si>
  <si>
    <t>Nâng cao độ tin cậy cung cấp điện của lưới điện trung áp 22kV tỉnh Hà tĩnh theo phương pháp đa chia - đa nối (MDMC)</t>
  </si>
  <si>
    <t>Xã Thuần Thiện</t>
  </si>
  <si>
    <t>Quyết định số 1418/QĐ-PCHT ngày 24/8/2020 của Công ty Điện lực Hà Tĩnh.</t>
  </si>
  <si>
    <t>Nâng cấp, cải tạo đường dây 973E18.4 lên vận hành cấp điện áp 22kv và kết nối vòng với đường dây 474E18.1 tạo liên thông giữa 2 TBA 110kV Can Lộc (E18.4) và TBA 110kV Thạch Linh (E18.1)</t>
  </si>
  <si>
    <t>Xã Khánh Vĩnh Yên, xã Xuân Lộc, Quang Lộc và thị trấn Đồng Lộc</t>
  </si>
  <si>
    <t>Nâng cao độ tin cậy cung cấp điện của lưới điện trung áp 22kV, 35kV sau các TBA 110kV Linh Cảm (E18.2), Can Lộc (E18.7), Hương Sơn (E18.7) khu vực huyện Đức Thọ, huyện Hương Sơn, huyện Can Lộc theo phương án đa chia đa nối (MDMC)</t>
  </si>
  <si>
    <t>Xã Thường Nga</t>
  </si>
  <si>
    <t xml:space="preserve">Quyết định số 1079/QĐ-EVNNPC ngày 11/5/2021 của Tổng Công ty Điện lực miền Bắc </t>
  </si>
  <si>
    <t>Đất ở Đồng Bàu</t>
  </si>
  <si>
    <t xml:space="preserve"> Xã Xuân Lộc</t>
  </si>
  <si>
    <t>Đất ở thôn Kim Sơn</t>
  </si>
  <si>
    <t>Xã Gia Hanh</t>
  </si>
  <si>
    <t>Đất ở Đồng Chùa Thượng Thăng</t>
  </si>
  <si>
    <t>Xã Khánh Vĩnh Yên</t>
  </si>
  <si>
    <t>Đất ở Khe Nước Tréo</t>
  </si>
  <si>
    <t>Xã Phú Lộc</t>
  </si>
  <si>
    <t>Xã Quang Lộc</t>
  </si>
  <si>
    <t>Xã Sơn Lộc</t>
  </si>
  <si>
    <t>Đất ở thôn Đông Nam</t>
  </si>
  <si>
    <t>Xã Thiên Lộc</t>
  </si>
  <si>
    <t>Đất ở Đống Quan đồng Vời</t>
  </si>
  <si>
    <t>Xã Thượng Lộc</t>
  </si>
  <si>
    <t>Xã Trung Lộc</t>
  </si>
  <si>
    <t>Xã Tùng Lộc</t>
  </si>
  <si>
    <t>Xã Vượng Lộc</t>
  </si>
  <si>
    <t>Xã Xuân Lộc</t>
  </si>
  <si>
    <t>Đất ở TDP Tùng Liên, Đồng Trọt, Nam Mị</t>
  </si>
  <si>
    <t>TT Đồng Lộc</t>
  </si>
  <si>
    <t>Bổ sung đất ở gần nhà văn hóa Kim Thành</t>
  </si>
  <si>
    <t>Dự án nâng cấp tuyến đường giao thông nông thôn từ thôn Quý Hòa đi ra khu vực rừng phòng hộ ven biển xã Yên Hòa</t>
  </si>
  <si>
    <t>Xã Yên Hòa</t>
  </si>
  <si>
    <t>Dự án đầu tư xây dựng cảng Cửa Nhượng</t>
  </si>
  <si>
    <t>Quyết định số 3081/QĐ-UBND ngày 17/9/2019 của UBND tỉnh</t>
  </si>
  <si>
    <t>Dự án nâng cấp tuyến đường giao thông phục vụ sản xuất từ đường Hưng Hà đến thôn Nguyễn Đối, xã Cẩm Hà</t>
  </si>
  <si>
    <t>Xã Cẩm Hà</t>
  </si>
  <si>
    <t>Dự án nâng cấp tuyến mương nội đồng phục vụ sản xuất nông nghiệp từ kênh N6 đến xứ đồng Sắn, xã Cẩm Hà</t>
  </si>
  <si>
    <t>Dự án nâng cấp mương tưới nội đồng phục vụ sản xuất thôn Vĩnh Lộc và thôn Đông Phong, xã Cẩm Lộc</t>
  </si>
  <si>
    <t>Xã Cẩm Lộc</t>
  </si>
  <si>
    <t>Dự án nâng cấp mương tưới tiêu nội đồng phục vụ sản xuất nông nghiệp cho các thôn 2,3,5,7, xã Cẩm Minh</t>
  </si>
  <si>
    <t>Xã Cẩm Minh</t>
  </si>
  <si>
    <t>Đất xây dựng cơ sở giáo dục và đào tạo</t>
  </si>
  <si>
    <t>Xây dựng mới Trường Mầm non xã Cẩm Quan tại thôn Thanh Sơn (điều chỉnh sang vị trí mới)</t>
  </si>
  <si>
    <t>Xã Cẩm Quan</t>
  </si>
  <si>
    <t>Dự án Mạch vòng 22 kV TBA 110 kV Cẩm Xuyên (E18.9) và TBA 110 kV Thạch Linh; (E18.1)-huyện Cẩm Xuyên và thành phố Hà Tĩnh</t>
  </si>
  <si>
    <t>Cẩm Quang, Cẩm Thành, Cẩm Bình, Cẩm Vịnh và thị trấn Cẩm Xuyên</t>
  </si>
  <si>
    <t>Quyết định số 1079/QĐ-EVNNPC ngày 11/5/2021 của Công ty Điện lực Miền Bắc</t>
  </si>
  <si>
    <t>Nâng cao độ tin cậy cung cấp điện cho ĐZ 373E18.1, ĐZ 374E18.1 và chống quá tải cho các TBA trên địa bàn huyện Thạch Hà, Cẩm Xuyên, tỉnh Hà Tĩnh</t>
  </si>
  <si>
    <t>Xã Cẩm Mỹ</t>
  </si>
  <si>
    <t>Xã Cẩm Thạch</t>
  </si>
  <si>
    <t>Đất làm nghĩa trang, nhà tang lễ, nhà hỏa táng</t>
  </si>
  <si>
    <t>Nghĩa trang tổ dân phố 4, thị trấn Cẩm Xuyên</t>
  </si>
  <si>
    <t>TT. Cẩm Xuyên</t>
  </si>
  <si>
    <t>Quyết định số 2279/QĐ-UBND ngày 22/5/2018 của UBND huyện Cẩm Xuyên</t>
  </si>
  <si>
    <t>Mở rộng nhà văn hóa TDP 16</t>
  </si>
  <si>
    <t>Nhà văn hóa cộng đồng kết hợp tránh lũ tại thôn Đại Tăng, xã Cẩm Thạch</t>
  </si>
  <si>
    <t>X</t>
  </si>
  <si>
    <t>Đất khu vui chơi, giải trí công cộng</t>
  </si>
  <si>
    <t>Xây dựng công viên cây xanh thị trấn Cẩm Xuyên (TDP 13)</t>
  </si>
  <si>
    <t>XI</t>
  </si>
  <si>
    <t>Đất ở dân cư vùng Đồng Đưng, TDP Trần Phú</t>
  </si>
  <si>
    <t>TT. Thiên Cầm</t>
  </si>
  <si>
    <t>Trụ sở điều hành của Nhà máy nước Nam Cẩm Xuyên và trạm bơn tăng áp (tại vùng Đập Bớm, thôn Hương Sơn, xã Cẩm Sơn)</t>
  </si>
  <si>
    <t>Xã Cẩm Sơn</t>
  </si>
  <si>
    <t>Mở rộng đường giao thông từ thôn Yên Du đến xã Đức Bồng</t>
  </si>
  <si>
    <t>Xã Đức Lĩnh</t>
  </si>
  <si>
    <t>Xã Thọ Điền</t>
  </si>
  <si>
    <t>Đất năng lượng</t>
  </si>
  <si>
    <t>Nâng cao độ tin cậy điện lưới điện trung áp 22kV, 35kV sau các TBA 110kV Linh Cảm (E18.2), Can Lộc (E18.4), Hương Sơn (E18.7) khu vực huyện Đức Thọ, huyện Hương Sơn, huyện Can Lộc theo phương án đa chia đa nối (MDMC)</t>
  </si>
  <si>
    <t>Xã Ân Phú</t>
  </si>
  <si>
    <t>Quyết định số 1079/QĐ-EVNNPC ngày 11/5/2021 của
Tổng công ty Điện lực miền Bắc</t>
  </si>
  <si>
    <t>Chỉnh trang đô thị các tuyến đường giao thông nội phường Đức Thuận</t>
  </si>
  <si>
    <t>TDP Thuận An, TDP Thuận Tiến, phường Đức Thuận</t>
  </si>
  <si>
    <t xml:space="preserve">Đất ở tại đô thị </t>
  </si>
  <si>
    <t>Quy hoạch xen dắm khu dân cư Dăm Quan, phường Trung Lương (giai đoạn 2)</t>
  </si>
  <si>
    <t>TDP Tiên Sơn, P Trung Lương</t>
  </si>
  <si>
    <t>Quy hoạch xen dắm khu dân cư Cây Đa, TDP Phúc Sơn, phường Trung Lương</t>
  </si>
  <si>
    <t>TDP Phúc Sơn, P Trung Lương</t>
  </si>
  <si>
    <t>Thông báo số 200/TB-UBND ngày 14/12/2018 của UBND thị xã Hồng Lĩnh</t>
  </si>
  <si>
    <t>Quy hoạch khu dân cư thôn Hồng Nguyệt</t>
  </si>
  <si>
    <t xml:space="preserve"> Thôn Hồng Nguyệt, xã Thuận Lộc</t>
  </si>
  <si>
    <t>Quyết định số 173/QĐ-UBND
ngày 02/02/2018 của UBND thị xã Hồng Lĩnh</t>
  </si>
  <si>
    <t>Xây dựng ĐZ, TBA nâng cao chất lượng điện năng và chống quá tải tại các phường Đức Thuận, phường Trung Lương thuộc thị xã Hồng Lĩnh, tỉnh Hà Tĩnh năm 2021</t>
  </si>
  <si>
    <t xml:space="preserve">Phường Đức Thuận, phường Trung Lương </t>
  </si>
  <si>
    <t>Quyết định số 2866/QĐ-EVNNPC ngày 23/10/2020 của Tổng Công ty Điện lực miền Bắc</t>
  </si>
  <si>
    <t>Cải thiện cơ sở hạ tầng đô thị Hương Khê, huyện Hương Khê, tỉnh Hà Tĩnh, thuộc dự án: Cải thiện cơ sở hạ tầng đô thị nhằm giảm thiểu tác động của biến đổi khí hậu cho 4 tỉnh ven biển Bắc Trung Bộ</t>
  </si>
  <si>
    <t>Thị trấn Hương Khê</t>
  </si>
  <si>
    <t>Xã Phú Phong</t>
  </si>
  <si>
    <t>Cải tạo, nâng cấp đường tỉnh ĐT.553 đoạn từ Km49+900 - Km74+680 (đường Hồ Chí Minh vào đồn 575, Bản Giàng)</t>
  </si>
  <si>
    <t>Xã Hương Xuân</t>
  </si>
  <si>
    <t>Đất cơ sở giáo dục - đào tạo</t>
  </si>
  <si>
    <t>Xây dựng ĐZ, TBA khắc phục tình trạng điện áp thấp tại Thị trấn Hương Khê và xã Phương Mỹ, huyện Hương Khê</t>
  </si>
  <si>
    <t>Chống quá tải lưới điện huyện Thạch Hà, huyện Hương Khê và TP Hà Tĩnh - tỉnh Hà Tĩnh</t>
  </si>
  <si>
    <t>Xã Hương Thủy,  xã Hòa Hải</t>
  </si>
  <si>
    <t>Quyết định số 944/QĐ-EVN NPC ngày 14/4/2016 của Tổng Công ty điện lực miền Bắc.</t>
  </si>
  <si>
    <t>Xã Hòa Hải</t>
  </si>
  <si>
    <t>Cụm công nghiệp</t>
  </si>
  <si>
    <t>Cụm công nghiệp Phù Việt, xã Việt Tiến</t>
  </si>
  <si>
    <t>Thôn Thống Nhất, xã Thạch Đài</t>
  </si>
  <si>
    <t>Đường đi khu chăn nuôi tập trung Kỳ Sơn</t>
  </si>
  <si>
    <t>Thôn Kỳ Sơn, xã Thạch Đài</t>
  </si>
  <si>
    <t>Xây   dựng   ĐZ,   TBA khắc   phục   tình   trạng điện  áp  thấp  tại  các  xã thuộc  huyện  Thạch  Hà, tỉnh Hà Tĩnh năm 2021</t>
  </si>
  <si>
    <t>Xã Thạch Đài, Thạch Trị, Tượng Sơn, Thị trấn, Thạch Khê, Thạch Lạc</t>
  </si>
  <si>
    <t>Xã Nam Hương, Thạch Điền.</t>
  </si>
  <si>
    <t>Xây   dựng   ĐZ,   TBA khắc   phục   tình   trạng điện  áp  thấp  tại  các  xã thuộc  huyện  Thạch  Hà, Can  Lộc,  tỉnh  Hà  Tĩnh năm 2020</t>
  </si>
  <si>
    <t>Xã Lưu Vĩnh Sơn, Thạch Xuân, Thạch Thắng, Thạch Liên, Thạch Hải, Thạch Đài</t>
  </si>
  <si>
    <t>Xã Thạch Liên, Việt Tiến</t>
  </si>
  <si>
    <t>Xây   dựng   ĐZ,   TBA chống  quá  tải  và  giảm tổn  thất  điện  năng  lưới điện   các   xã,   thị   trấn thuộc  huyện  Thạch  Hà, tỉnh Hà Tĩnh năm 2020</t>
  </si>
  <si>
    <t>Xã Thạch Đài, Tượng Sơn, Thạch Liên, Thạch Long và Thị trấn Thạch Hà</t>
  </si>
  <si>
    <t>Nâng   cao   độ   tin   cậy cung cấp điện lưới điện trung áp 22kV sau TBA 110kV     Thạch      Linh (E18.1)  khu  vực  thành phố  Hà  Tĩnh  và  huyện Thạch  Hà,  Lộc  Hà  theo phương  án  đa  chia  đa nối (MDMC)</t>
  </si>
  <si>
    <t>Xã Thạch Sơn</t>
  </si>
  <si>
    <t>Nâng   cao   độ   tin   cậy cung  cấp  điện  của  lưới điện trung áp 22kV tỉnh Hà   Tĩnh   theo   phương pháp  đa  chia  -  đa  nối (MDMC)</t>
  </si>
  <si>
    <t>Xã Tân Lâm Hương, Thạch Hội, Tượng Sơn, Thạch Lạc</t>
  </si>
  <si>
    <t>Đường dây và TBA 110kV Hà Tĩnh</t>
  </si>
  <si>
    <t>Xã Tân Lâm Hương</t>
  </si>
  <si>
    <t>Đất nghĩa trang nghĩa địa</t>
  </si>
  <si>
    <t>Thôn Phú Quý, xã Thạch Liên</t>
  </si>
  <si>
    <t>Khu vui chơi giải trí cho người già</t>
  </si>
  <si>
    <t>Thôn Đan Trung, xã Thạch Long</t>
  </si>
  <si>
    <t>Nghị quyết số 17/NQ-HĐND ngày 16/01/2021 của Ủy ban nhân dân xã Thạch Long</t>
  </si>
  <si>
    <t>Tổ dân phố 12, thị trấn Thạch Hà</t>
  </si>
  <si>
    <t>Đât ở nông thôn (xen dắm)</t>
  </si>
  <si>
    <t>Thôn Kim Sơn, xã Lưu Vĩnh Sơn</t>
  </si>
  <si>
    <t>Thôn Hòa Bình, xã Nam Điền</t>
  </si>
  <si>
    <t>Thôn Tân Lộc, xã Nam Điền</t>
  </si>
  <si>
    <t>Đất ở nông thôn (xen dắm)</t>
  </si>
  <si>
    <t>Thôn Phúc Thanh, Đan Khê, Thanh Lan, Đồng Giang, Tân Phúc, Tân Hương, Vĩnh Tiến - xã Thạch Khê</t>
  </si>
  <si>
    <t>Quy hoạch xem dắm các thôn: Phúc Thanh, Đan Khê, Thanh Lan, Đồng Giang, Tân Phúc, Tân Hương, Vĩnh Tiến - xã Thạch Khê</t>
  </si>
  <si>
    <t>Thôn Cao Thắng, Nam Thắng, Trung Phú - xã Thạch Thắng</t>
  </si>
  <si>
    <t>Thôn Hà Thanh, xã Tượng Sơn</t>
  </si>
  <si>
    <t>Quy hoạch tổng mặt bằng sử dụng đất khu dân cư nông thôn tại thôn Hà Thanh, xã Tượng Sơn, huyện Thạch Hà, ngày 19/4/2021, tỷ lệ 1/500</t>
  </si>
  <si>
    <t xml:space="preserve">Đất ở đô thị </t>
  </si>
  <si>
    <t>Tổ dân phố 2, thị trấn Thạch Hà</t>
  </si>
  <si>
    <t>Xây dựng ĐZ, TBA khắc phục tình trạng điện áp thấp tại các xã thuộc huyện Kỳ Anh, tỉnh Hà Tĩnh năm 2021</t>
  </si>
  <si>
    <t>Xã Kỳ Văn, Kỳ Tây, Kỳ Trung, Kỳ Thư, Kỳ Thọ, Kỳ Phong, Kỳ Xuân</t>
  </si>
  <si>
    <t>Xây dựng ĐZ, TBA khắc phục tình trạng điện áp thấp tại các xã thuộc huyện Kỳ Anh, tỉnh Hà Tĩnh</t>
  </si>
  <si>
    <t>Xã Kỳ Hải, Kỳ Châu, Kỳ Giang, Kỳ Khang, Kỳ Lạc, Kỳ Phong, Kỳ Phú, Kỳ Thư, Kỳ Tiến</t>
  </si>
  <si>
    <t>Sửa chữa, nâng cao an toàn đập (WB8) Hồ Nước Xanh</t>
  </si>
  <si>
    <t>Xã Kỳ Phong, Kỳ Tiến</t>
  </si>
  <si>
    <t>Sửa chữa, nâng cao an toàn đập (WB8) Hồ Ba Khe</t>
  </si>
  <si>
    <t>xã Kỳ Bắc</t>
  </si>
  <si>
    <t>QH dân cư vùng Hạ Phòng</t>
  </si>
  <si>
    <t>Thôn Phương Giai, xã Kỳ Bắc</t>
  </si>
  <si>
    <t>Quyết định số: 2442 ngày 31/10/2017 của UBND huyện Kỳ Anh</t>
  </si>
  <si>
    <t>Quy hoạch xen dắm dân cư khu Đồng Đưng thôn Thượng Hải, xã Kỳ Hải</t>
  </si>
  <si>
    <t>Thôn Thượng Hải, xã Kỳ Hải</t>
  </si>
  <si>
    <t>Quyết định số 1174/QĐ-UBND ngày 25/02/2016 của UBND huyện Kỳ Anh</t>
  </si>
  <si>
    <t>Quyết định 434/QĐ-UBND ngày 02/02/2021 của UBND tỉnh</t>
  </si>
  <si>
    <t>Quy hoạch Đất ở khu vực Đập Cương</t>
  </si>
  <si>
    <t>Đất cơ sở thể dục, thể thao</t>
  </si>
  <si>
    <t>Mở rộng sân thể thao xã Đồng Môn</t>
  </si>
  <si>
    <t>Thôn Thanh Tiến, xã Đồng Môn</t>
  </si>
  <si>
    <t>Đường giao thông đoạn từ Hải thượng Lãn Ông kéo dài đến đường Nguyễn Du kéo dài</t>
  </si>
  <si>
    <t>Thôn Nam Kinh, Trung Hưng, xã Thạch Hưng</t>
  </si>
  <si>
    <t>Đường Ngô Quyền - Đồng Môn</t>
  </si>
  <si>
    <t>Đường giao thông thôn Liên Hà (Vườn Hùng)</t>
  </si>
  <si>
    <t>Liên Hà, xã Thạch Hạ</t>
  </si>
  <si>
    <t>Đường giao thông liên thôn Đông Đoài, thôn Thượng</t>
  </si>
  <si>
    <t>Thôn Đông Đoài, xã Thạch Hạ</t>
  </si>
  <si>
    <t>Đường vào khu di tích Văn Miếu</t>
  </si>
  <si>
    <t>Phường Thạch Linh, xã Thạch Trung</t>
  </si>
  <si>
    <t>Căn cứ Quyết định 3052/QĐ-UBND ngày 31/12/2020 của UBND thành phố Hà Tĩnh về việc phê dự án đầu tư công trình: Đường vào khu di tích Văn Miếu Hà Tĩnh, thành phố Hà Tĩnh</t>
  </si>
  <si>
    <t>Đường nối từ đường Quang Trung đến đường Ngô Quyền</t>
  </si>
  <si>
    <t>xã Thạch Trung</t>
  </si>
  <si>
    <t>Đường giao thông trục chính xã Thạch Trung (Đoạn từ đường Ngô Quyền đến đường Trung Hạ)</t>
  </si>
  <si>
    <t>Đất Thủy lợi</t>
  </si>
  <si>
    <t>Mương tiêu thoát nước Tiến Hưng</t>
  </si>
  <si>
    <t>Thôn Tiến Hưng, xã Thạch Hưng</t>
  </si>
  <si>
    <t>Mương thoát nước tổ dân phố Hòa Linh</t>
  </si>
  <si>
    <t>TDP Hòa Linh, Phường Thạch Linh</t>
  </si>
  <si>
    <t>Kênh tiêu Thạch Quý từ cống đồng kiên ra kênh T8</t>
  </si>
  <si>
    <t>Phường Thạch Quý</t>
  </si>
  <si>
    <t>Đê Hữu Phủ</t>
  </si>
  <si>
    <t>xã Thạch Bình</t>
  </si>
  <si>
    <t>Phường Văn Yên</t>
  </si>
  <si>
    <t>Đất xây dựng cơ sở Y tế</t>
  </si>
  <si>
    <t>Trạm Y tế Đồng Môn</t>
  </si>
  <si>
    <t>Văn bản số 2563/UBND-VX1 về việc dự án Bệnh viện Đa khoa Vinmex Hà Tĩnh</t>
  </si>
  <si>
    <t>Nhà Văn Hóa Tiền Tiến</t>
  </si>
  <si>
    <t>Thôn Tiền Thiến xã Đồng Môn</t>
  </si>
  <si>
    <t>Khu dân cư Lý Tự</t>
  </si>
  <si>
    <t>Thôn Quyết Tiến xã Đồng Môn</t>
  </si>
  <si>
    <t>Khu dân cư Tiền Tiến</t>
  </si>
  <si>
    <t>Thôn Tiền Tiến xã Đồng Môn</t>
  </si>
  <si>
    <t>Đất ở xen dắm</t>
  </si>
  <si>
    <t>Thôn Kim Nam xã Thạch Hưng</t>
  </si>
  <si>
    <t>Đất ở đô thị</t>
  </si>
  <si>
    <t>Khu đô thị tại xã Thạch Trung</t>
  </si>
  <si>
    <t>Khu đô thị Thạch Quý, thành phố Hà Tĩnh</t>
  </si>
  <si>
    <t>Phường Hà Huy Tập</t>
  </si>
  <si>
    <t>Hạ tầng khu dân cư Bàu Rạ</t>
  </si>
  <si>
    <t>Đất thương mại dịch vụ</t>
  </si>
  <si>
    <t>Quy hoạch được UBND tỉnh phê duyệt ngày 15/8/2011</t>
  </si>
  <si>
    <t>Đất bãi rác, rác thải</t>
  </si>
  <si>
    <t>Bãi trung chuyển rác</t>
  </si>
  <si>
    <t>Thôn Thanh Tiến xã Đồng Môn</t>
  </si>
  <si>
    <t xml:space="preserve">BIỂU 2. DANH MỤC CÔNG TRÌNH, DỰ ÁN CHUYỂN MỤC ĐÍCH SỬ DỤNG ĐẤT TRỒNG LÚA, </t>
  </si>
  <si>
    <t>Tổng diện tích xin chuyển mục đích SDĐ (ha)</t>
  </si>
  <si>
    <t>Sử dụng từ các loại đất (ha)</t>
  </si>
  <si>
    <t xml:space="preserve">Địa điểm             </t>
  </si>
  <si>
    <t xml:space="preserve">
Căn cứ
 pháp lý
</t>
  </si>
  <si>
    <t>(3)=(4)+(5)+(6)</t>
  </si>
  <si>
    <t>Tuyến đường vào khu Nghĩa trang thôn Hợp Thuận ra Kỳ Xương Cơm.</t>
  </si>
  <si>
    <t>Tuyến đê biển huyện Nghi Xuân giai đoạn 2 đoạn từ k27+00 - k32+693,87</t>
  </si>
  <si>
    <t>Xã Xuân Liên, Cổ Đạm, Cương Gián</t>
  </si>
  <si>
    <t>Quyết định số 3093/QĐ-UBND ngày 31/10/2016 của UBND tỉnh</t>
  </si>
  <si>
    <t>Xây dựng khu đô thị Xuân Yên</t>
  </si>
  <si>
    <t>Dự án khu dân cư thị trấn Tiên Điền</t>
  </si>
  <si>
    <t>TT Tiên Điền</t>
  </si>
  <si>
    <t>Thôn Khe Cò, xã Sơn Lễ</t>
  </si>
  <si>
    <t>Thôn Mai Lĩnh, xã Sơn Hàm</t>
  </si>
  <si>
    <t>Đất quốc phòng</t>
  </si>
  <si>
    <t>Thao trường huyến luyện (Lữ đoàn 134)</t>
  </si>
  <si>
    <t>Thôn Hoa Thắng, X. Kỳ Hoa</t>
  </si>
  <si>
    <t>Tờ trình số 895/TTr-LĐ ngày 24/5/2021 của Lữ đoàn 134; Báo cáo số 128/BC-TĐ ngày 7/5/2021 của Tiểu đoàn 81</t>
  </si>
  <si>
    <t>Đất an ninh</t>
  </si>
  <si>
    <t>Xây dựng trụ sở công an xã Kỳ Hà</t>
  </si>
  <si>
    <t>Thôn Nam Hà, X. Kỳ Hà</t>
  </si>
  <si>
    <t>Công văn số 735/CAT-PH10 ngày 24/4/2020 của Công an tỉnh Hà Tĩnh</t>
  </si>
  <si>
    <t>Trụ sở công an phường Kỳ Trinh</t>
  </si>
  <si>
    <t>Đất thương mại, dịch vụ</t>
  </si>
  <si>
    <t>Thôn Hải Hà và thôn Tam Hải 1, X. Kỳ Ninh</t>
  </si>
  <si>
    <t>Văn bản số 3120/UBND-KT1 ngày 21/5/2021 của UBND tỉnh</t>
  </si>
  <si>
    <t>Trung tâm khu du lịch biển Kỳ Ninh</t>
  </si>
  <si>
    <t>NQ 107/NQ-HĐND ngày 29/12/2020 của HĐND thị xã Kỳ Anh</t>
  </si>
  <si>
    <t>- Đất thương mại dịch vụ</t>
  </si>
  <si>
    <t>- Đất quảng trường</t>
  </si>
  <si>
    <t>- Đất giao thông</t>
  </si>
  <si>
    <t>Đất sản xuất kinh doanh phi nông nghiệp</t>
  </si>
  <si>
    <t>Lô CN1-01, P. Kỳ Trinh</t>
  </si>
  <si>
    <t>Đất Khu công nghiệp</t>
  </si>
  <si>
    <t>X.Kỳ Ninh</t>
  </si>
  <si>
    <t>Đất nông nghiệp khác</t>
  </si>
  <si>
    <t>Khu nông nghiệp công nghệ cao</t>
  </si>
  <si>
    <t xml:space="preserve">Nghị quyết số 128/NQ-HĐND ngày 29/12/2020 của Hội đồng nhân dân huyện Lộc Hà </t>
  </si>
  <si>
    <t>Nghị quyết số 128/NQ-HĐND ngày 29/12/2020  của Hội đồng nhân dân huyện Lộc Hà</t>
  </si>
  <si>
    <t>Nghị quyết số 128/NQ-HĐND ngày 29/12/2020 của Hội đồng nhân dân huyện Lộc Hà</t>
  </si>
  <si>
    <t>Quyết định số 2366/QĐ-UBND ngày 20/4/2021 của Hội đồng nhân dân huyện Lộc Hà</t>
  </si>
  <si>
    <t>Quyết định số 3100/QĐ-UBND ngày 17/4/2019 của Hội đồng nhân dân huyện Lộc Hà</t>
  </si>
  <si>
    <t>Kênh tiêu Đông liên xã Thịnh Lộc - Bình An, huyện Lộc Hà</t>
  </si>
  <si>
    <t>Xen dắm đất ở các vùng Đồng Bệ, Trổ Bang, Xúc Xỉu, Đôi Hầu, Đồng Bốt, Giang Mai</t>
  </si>
  <si>
    <t>Đất ở vùng Đồng Cạ, thôn Đông Thịnh, vùng đồng Cựa; vùng đồng Lau, thôn Yến Giang</t>
  </si>
  <si>
    <t>Trường Sơn, Liên Minh, Tùng Châu</t>
  </si>
  <si>
    <t>Mở rộng trường Tiểu Học Thôn Bình Hà</t>
  </si>
  <si>
    <t>Thanh Bình Thịnh</t>
  </si>
  <si>
    <t>Đất ở Quang Tiến đồng Bể</t>
  </si>
  <si>
    <t>Đất ở đồng Tháng 10</t>
  </si>
  <si>
    <t>Đất ở đấu giá thôn Châu Thịnh</t>
  </si>
  <si>
    <t>Tùng Châu</t>
  </si>
  <si>
    <t>Đất ở Đồng Xư thôn Đại An</t>
  </si>
  <si>
    <t>An Dũng</t>
  </si>
  <si>
    <t>Đất ở thôn Hoà Bình</t>
  </si>
  <si>
    <t>Thôn Hòa Bình, xã Lâm Trung Thủy</t>
  </si>
  <si>
    <t>Đất thương mại dịch vụ cây xăng giáp nghĩa địa Đồng Cửa Đông</t>
  </si>
  <si>
    <t>Xã Cẩm Lĩnh</t>
  </si>
  <si>
    <t>Nhà hàng, khách sạn ROYLAND</t>
  </si>
  <si>
    <t>Phường Đậu Liêu</t>
  </si>
  <si>
    <t>Thông báo số 220/TB-UBND ngày 04/6/2021 của UBND thị xã Hồng Lĩnh</t>
  </si>
  <si>
    <t>Dự án đầu tư xây dựng Nhà hàng, khách sạn tại phường Đậu Liêu</t>
  </si>
  <si>
    <t>Đường mòn Hồ Chí Minh đi Quốc lộ 281 
(đoạn qua xã Thọ Điền)</t>
  </si>
  <si>
    <t>Thôn Liên Mỹ, xã Thạch Hội</t>
  </si>
  <si>
    <t>Thôn Bắc Tiến, thôn Ngoc Sơn - xã Thạch Ngọc</t>
  </si>
  <si>
    <t>Thôn Quyết Tiến, thôn Lộc Nội - xã Thạch Xuân</t>
  </si>
  <si>
    <t>Thôn Xuân Sơn, xã Lưu Vĩnh Sơn</t>
  </si>
  <si>
    <t>Thôn Bùi Xá, Thống Nhất, Hòa Bình, Long Minh, Tân Long, Trung Trinh, Hưng Giang, Tùng Lang, Trằm - xã Việt Tiến</t>
  </si>
  <si>
    <t>Xưởng sản xuất gia công cơ khí tổng hợp Hatechco tại lô CN14 - Cụm công nghiệp Phù vVệt huyện Thạch Hà</t>
  </si>
  <si>
    <t>Dự án Showroom ôtô PGS</t>
  </si>
  <si>
    <t>Thôn Đại Đồng, xã Thạch Long</t>
  </si>
  <si>
    <t xml:space="preserve">Đất TMDV Cửa hàng xăng dầu Thành An </t>
  </si>
  <si>
    <t>Thôn Nam Thắng, xã Thạch Thắng</t>
  </si>
  <si>
    <t>Văn bản số 825/UBND-TNMT ngày 06/5/2021 của UBND huyện Thạch Hà</t>
  </si>
  <si>
    <t>Thôn Hòa Bình, Trung Tiến, xã Việt Tiến</t>
  </si>
  <si>
    <t xml:space="preserve">Bản đồ điều chỉnh mở rộng Quy hoạch mặt bằng sử dụng đất cụm công nghiệp phù việt, ngày 29/6/2019 </t>
  </si>
  <si>
    <t>Trung tâm thương mại dịch vụ khách sạn và văn phòng Viết Hải tại xã Thạch Long</t>
  </si>
  <si>
    <t>Thôn Gia Ngãi II, xã Thạch Long</t>
  </si>
  <si>
    <t>Mở rộng đường giao thông cầu cố tuyên đi thôn Thống Nhất</t>
  </si>
  <si>
    <t>Nâng   cao   độ   tin   cậy cung  cấp  điện  cho  ĐZ 373E18.1, ĐZ 374E18.1
và chống quá tải cho các TBA trên địa bàn huyện Thạch Hà, Cẩm Xuyên - tỉnh Hà Tĩnh</t>
  </si>
  <si>
    <t>Nâng cấp, cải tạo đường dây   973E18.4   lên   vận hành cấp điện áp 22k và kết nối vòng với đường dây  474E18.1  tạo  liên thông    giữa    2    TBA 110kV Can Lộc (E18.4)
và  TBA  110kV  Thạch
Linh (E18.1)</t>
  </si>
  <si>
    <t>Quy hoạch chi tiết đất nghĩa trang xã Thạch Liên, huyện Thạch Hà, ngày 26/4/2018, tỷ lệ 1/500</t>
  </si>
  <si>
    <t>Đất nhà văn hoá</t>
  </si>
  <si>
    <t>Quy hoạch chi tiết đất ở thôn Kim Sơn, xã Lưu Vĩnh Sơn (Bắc Son cũ), phê duyệt năm 2018</t>
  </si>
  <si>
    <t>Thôn Đông Sơn, Đồng Sơn, Lộc Nội - xã Thạch Xuân</t>
  </si>
  <si>
    <t>Quy hoạch chi tiết đất ở các thôn: Đông Sơn, Đồng Sơn, Lộc Nội, xã Thạch Xuân, huyện Thạch Hà, ngày 3/10/2017 và năm 2020, tỷ lệ 1/500</t>
  </si>
  <si>
    <t>Thôn Trần Phú, xã Thạch Trị</t>
  </si>
  <si>
    <t>Đập Họ, thôn Văn Sơn, xã Đỉnh Bàn</t>
  </si>
  <si>
    <t>Quy hoạch chi tiết xen dắm đất ở thôn Văn Sơn, xã Đỉnh Bàn, huyện Thạch Hà, tỷ lệ 1/500, ngày 17 tháng 11 năm 2020</t>
  </si>
  <si>
    <t>Quy hoạch chi tiết đất ở thôn Hoà Bình, xã Nam Điền, huyện Thạch Hà, ngày 10 tháng 12 năm 2018; lỷ lệ 1/500</t>
  </si>
  <si>
    <t>Quy hoạch chi tiết đất ở thôn Tân Lộc, xã Nam Điền, huyện Thạch Hà, tháng 10/2020; lỷ lệ 1/500</t>
  </si>
  <si>
    <t>Thôn La Xá, Kỷ Các, Bình Tiến, Phái Nam - xã Tân Lâm Hương</t>
  </si>
  <si>
    <t>Quy hoạch chi tiết đất ở vùng lối 2, tỉnh lộ 17, thôn La Xá, xã Tân Lâm Hương (xã Thạch Lâm cũ) ngày 23/10//2018, tỷ lệ 1/500</t>
  </si>
  <si>
    <t>Thôn Liên Phố, xã Thạch Hội</t>
  </si>
  <si>
    <t>Quy hoạch chi tiết đất ở thôn Liên Phố xã Thạch Hội, huyện Thạch Hà, ngày 16/10/2020, tỷ lệ 1/500</t>
  </si>
  <si>
    <t>Quy hoạch chi tiết đất ở thộn Phú Quý, xã Thạch Liên, huyện Thạch Hà ngày 14/10/2016, tỷ lệ</t>
  </si>
  <si>
    <t>Thôn Cao Thắng, Yên Lạc, vùng Cổng Lang, thôn Trung Phú - xã Thạch Thắng</t>
  </si>
  <si>
    <t xml:space="preserve">Quy hoạch phân lô khu dân cư thị trấn Thạch Hà tỷ lệ 1/500 </t>
  </si>
  <si>
    <t>Mở rộng mộ tổ thôn Chi Lưu</t>
  </si>
  <si>
    <t>Thôn Chi Lưu, xã Thạch Kênh</t>
  </si>
  <si>
    <t>Họ được Công nhận di tích văn hoá cấp tỉnh</t>
  </si>
  <si>
    <t>Thôn Thợng Hải, xã Kỳ Hải</t>
  </si>
  <si>
    <t>QH dân cư Cửa Làng</t>
  </si>
  <si>
    <t>Thôn Tân Thọ, xã Kỳ Thọ</t>
  </si>
  <si>
    <t>Xen dắm toàn xã</t>
  </si>
  <si>
    <t>Xã Kỳ Thọ</t>
  </si>
  <si>
    <t>QH Khu SXKD chế biến hải sản thôn Trung Tiến- Kỳ Khang</t>
  </si>
  <si>
    <t>Thôn Trung Tiến, xã Kỳ Khang</t>
  </si>
  <si>
    <t>Phục vụ phát triển sản phẩm Occop của địa phương</t>
  </si>
  <si>
    <t>QH đất sản xuất kinh doanh vùng Đồng Lê</t>
  </si>
  <si>
    <t>Thôn Tân Phong, xã Kỳ Giang</t>
  </si>
  <si>
    <t>Đất thương mại dịch vụ thôn Sơn Tây</t>
  </si>
  <si>
    <t>Thôn Sơn Tây, xã Kỳ Thọ</t>
  </si>
  <si>
    <t>XD nhà làm việc Qũy tín dụng ND xã Kỳ Xuân</t>
  </si>
  <si>
    <t>Thôn Quang Trung, xã Kỳ Xuân</t>
  </si>
  <si>
    <t>Cây xăng Kỳ Đồng</t>
  </si>
  <si>
    <t>xã Kỳ Đồng</t>
  </si>
  <si>
    <t>Đất y tế</t>
  </si>
  <si>
    <t>Trung tâm Y tế huyện Kỳ Anh</t>
  </si>
  <si>
    <t>Thôn Tân Giang, xã Kỳ Giang</t>
  </si>
  <si>
    <t>Đất Quốc phòng</t>
  </si>
  <si>
    <t>Doanh trại Ban chỉ huy quân sự thành phố</t>
  </si>
  <si>
    <t>Đã có trong Kế hoạch sử dụng đất năm 2021 tại Quyết định 973/QĐ-UBND  ngày 16/3/2021 để thực hiện việc giao đất theo quy định</t>
  </si>
  <si>
    <t xml:space="preserve">0,5 </t>
  </si>
  <si>
    <t>Xã Thạch Hưng</t>
  </si>
  <si>
    <t>Thôn Thằng Lợi xã Đồng Môn</t>
  </si>
  <si>
    <t>Đất xây dựng công trình sự nghiệp (Vị trí Công ty TNHH một thành viên QLCT đô thị Hà Tĩnh đề xuất)</t>
  </si>
  <si>
    <t>Đất xây dựng tổ chức sự nghiệp</t>
  </si>
  <si>
    <t>ĐẤT RỪNG PHÒNG HỘ, RỪNG ĐẶC DỤNG (BỔ SUNG) 6 THÁNG CUỐI NĂM 2021 CỦA THÀNH PHỐ HÀ TĨNH</t>
  </si>
  <si>
    <t>ĐẤT RỪNG PHÒNG HỘ, RỪNG ĐẶC DỤNG (BỔ SUNG) 6 THÁNG CUỐI NĂM 2021 CỦA THỊ XÃ KỲ ANH</t>
  </si>
  <si>
    <t>ĐẤT RỪNG PHÒNG HỘ, RỪNG ĐẶC DỤNG (BỔ SUNG) 6 THÁNG CUỐI NĂM 2021 CỦA HUYỆN NGHI XUÂN</t>
  </si>
  <si>
    <t>ĐẤT RỪNG PHÒNG HỘ, RỪNG ĐẶC DỤNG (BỔ SUNG) 6 THÁNG CUỐI NĂM 2021 CỦA THỊ XÃ HỒNG LĨNH</t>
  </si>
  <si>
    <t>ĐẤT RỪNG PHÒNG HỘ, RỪNG ĐẶC DỤNG (BỔ SUNG) 6 THÁNG CUỐI NĂM 2021 CỦA HUYỆN ĐỨC THỌ</t>
  </si>
  <si>
    <t>ĐẤT RỪNG PHÒNG HỘ, RỪNG ĐẶC DỤNG (BỔ SUNG) 6 THÁNG CUỐI NĂM 2021 CỦA HUYỆN HƯƠNG SƠN</t>
  </si>
  <si>
    <t>ĐẤT RỪNG PHÒNG HỘ, RỪNG ĐẶC DỤNG (BỔ SUNG) 6 THÁNG CUỐI NĂM 2021 CỦA HUYỆN VŨ QUANG</t>
  </si>
  <si>
    <t>ĐẤT RỪNG PHÒNG HỘ, RỪNG ĐẶC DỤNG (BỔ SUNG) 6 THÁNG CUỐI NĂM 2021 CỦA HUYỆN HƯƠNG KHÊ</t>
  </si>
  <si>
    <t>ĐẤT RỪNG PHÒNG HỘ, RỪNG ĐẶC DỤNG (BỔ SUNG) 6 THÁNG CUỐI NĂM 2021 CỦA HUYỆN CAN LỘC</t>
  </si>
  <si>
    <t>ĐẤT RỪNG PHÒNG HỘ, RỪNG ĐẶC DỤNG (BỔ SUNG) 6 THÁNG CUỐI NĂM 2021 CỦA HUYỆN KỲ ANH</t>
  </si>
  <si>
    <t>ĐẤT RỪNG PHÒNG HỘ, RỪNG ĐẶC DỤNG (BỔ SUNG) 6 THÁNG CUỐI NĂM 2021 CỦA HUYỆN CẨM XUYÊN</t>
  </si>
  <si>
    <t>Tổng: 03 công trình, dự án</t>
  </si>
  <si>
    <t>ĐẤT RỪNG PHÒNG HỘ, RỪNG ĐẶC DỤNG (BỔ SUNG) 6 THÁNG CUỐI NĂM 2021 CỦA HUYỆN LỘC HÀ</t>
  </si>
  <si>
    <t>ĐẤT RỪNG PHÒNG HỘ, RỪNG ĐẶC DỤNG (BỔ SUNG) 6 THÁNG CUỐI NĂM 2021 CỦA HUYỆN THẠCH HÀ</t>
  </si>
  <si>
    <t>Đất xây dựng trụ sở của tổ chức SN</t>
  </si>
  <si>
    <t>Đơn vị hành chính</t>
  </si>
  <si>
    <t>Tổng công trình, dự án</t>
  </si>
  <si>
    <t>Ghi chú</t>
  </si>
  <si>
    <t>(4)=(5)+(6)+(7)</t>
  </si>
  <si>
    <t>Thành phố Hà Tĩnh</t>
  </si>
  <si>
    <t>Thị xã Hồng Lĩnh</t>
  </si>
  <si>
    <t>Thị xã Kỳ Anh</t>
  </si>
  <si>
    <t>Huyện Nghi Xuân</t>
  </si>
  <si>
    <t>Huyện Đức Thọ</t>
  </si>
  <si>
    <t>Huyện Hương Sơn</t>
  </si>
  <si>
    <t>Huyện Vũ Quang</t>
  </si>
  <si>
    <t>Huyện Hương Khê</t>
  </si>
  <si>
    <t>Huyện Can Lộc</t>
  </si>
  <si>
    <t>Huyện Lộc Hà</t>
  </si>
  <si>
    <t>Huyện Thạch Hà</t>
  </si>
  <si>
    <t>Huyện Cẩm Xuyên</t>
  </si>
  <si>
    <t>Huyện Kỳ Anh</t>
  </si>
  <si>
    <t>Tổng</t>
  </si>
  <si>
    <t xml:space="preserve">Văn bản đề xuất số 635/KKT-TNMT ngày 06/7/2021 của BQLKKT tỉnh </t>
  </si>
  <si>
    <t>Dự án Nhà máy nhiệt điện Vũng Áng 2 (gồm các hạng mục: Tuyến ống xỉ; Bãi xỉ; Đường ống xả nước làm mát; Đường vào nhà máy; Khu vực hệ thống nước làm mát, trạm bơm; các Khu vực tổ hợp thiết bị)</t>
  </si>
  <si>
    <t>Kỳ Lợi, Kỳ Trinh, Kỳ Thịnh</t>
  </si>
  <si>
    <t>Tổng số: 12 công trình, dự án</t>
  </si>
  <si>
    <t xml:space="preserve"> QĐ phê duyệt BCKTKT</t>
  </si>
  <si>
    <t xml:space="preserve">Đất xây dựng cơ sở Y tế </t>
  </si>
  <si>
    <t>Phường Thạch Quý, xã Thạch Hưng</t>
  </si>
  <si>
    <t>Trung tâm Dạy nghề và Hỗ trợ nông dân (Trực thuộc Hội nông dân tỉnh)</t>
  </si>
  <si>
    <t>Mở rộng nhà văn hóa thôn 7 kết hợp tránh bão, lũ</t>
  </si>
  <si>
    <t>Tổng: 08 công trình, dự án</t>
  </si>
  <si>
    <t xml:space="preserve">Khu Nghỉ dưỡng Kỳ Ninh </t>
  </si>
  <si>
    <t xml:space="preserve">Dự án Nhà máy sản xuất găng tay cao su </t>
  </si>
  <si>
    <t>Dự án Nhà máy sản xuất cọc ly tâm và kết cấu kiện bê tông đúc sẵn công nghệ cao</t>
  </si>
  <si>
    <t xml:space="preserve">Văn bản số 635/KKT-TNMT ngày ngày 06/7/2021 của BQLKKT tỉnh </t>
  </si>
  <si>
    <t>Tổng: 07 công trình, dự án</t>
  </si>
  <si>
    <t>Văn bản số 3617/UBND-XD ngày 10/6/2021 của UBND tỉnh</t>
  </si>
  <si>
    <t>Khu dân cư nông thôn tại thôn Kỳ Tây</t>
  </si>
  <si>
    <t>Tổng: 12 công trình, dự án</t>
  </si>
  <si>
    <t>Quy hoạch Nông thôn mới xã Phù Lưu</t>
  </si>
  <si>
    <t>Đất ở Cồn Ràn, Cồn soi, thôn Thượng Lội</t>
  </si>
  <si>
    <t>Đất ở thôn Cồn Soi, Trung Long</t>
  </si>
  <si>
    <t>Đất ở Đồng Đường Quan - Cửa Làng thôn Đoài Duyệt, thôn Cử Lâm, Đồng Cồn Đống thôn Làng Lau</t>
  </si>
  <si>
    <t>Đất ở Thôn Văn Thịnh, thôn Dư Nại, thôn Đồng Yên</t>
  </si>
  <si>
    <t>Đất ở thôn Đồng đập, thôn Minh Tiến</t>
  </si>
  <si>
    <t>Tổng: 27 công trình, dự án</t>
  </si>
  <si>
    <t>Xã Thạch Trung</t>
  </si>
  <si>
    <t>Đất ở Đồng Chợ Mương thôn Trại Tiểu</t>
  </si>
  <si>
    <t>Mỹ Lộc</t>
  </si>
  <si>
    <t>Đường từ thị trấn đến khu lưu niệm Trần Phú, huyện Đức Thọ</t>
  </si>
  <si>
    <t>Nâng cấp tuyến đường nối QL 8A-Cụm Công nghiệp Thái Yên - QL 15A, huyện Đức Thọ</t>
  </si>
  <si>
    <t>thị trấn Đức Thọ, xã Tùng Ảnh</t>
  </si>
  <si>
    <t>Xã Thanh Bình Thịnh</t>
  </si>
  <si>
    <t>Đất ở thôn Thịnh Lộc, Khe Giao</t>
  </si>
  <si>
    <t>Quyết định số 2244/UBND ngày 05/11/2020 của UBND thành phố Hà Tĩnh</t>
  </si>
  <si>
    <t>Tờ trình số 82/TTr-UBND ngày 26/5/2021 của UBND xã Đồng Môn</t>
  </si>
  <si>
    <t>Quyết định số 2244/QĐ-UBND ngày 05/11/2020 của UBND thành phố Hà Tĩnh</t>
  </si>
  <si>
    <t>Quyết định số 62/QĐ-UBND ngày 23/4/2021 của UBND xã Thạch Hạ</t>
  </si>
  <si>
    <t xml:space="preserve">Quyết định số 54/QĐ-UBND  ngày 05/4/2021 của UBND xã Thạch Hạ </t>
  </si>
  <si>
    <t xml:space="preserve">Quyết định số 2290/QĐ-UBND ngày 31/10/2016 của UBND thành phố Hà Tĩnh </t>
  </si>
  <si>
    <t xml:space="preserve">Quyết định số 1649/QĐ-UBND ngày 25/9/2018 của UBND thành phố Hà Tĩnh </t>
  </si>
  <si>
    <t>Quyết định số 167/QĐ-UBND ngày 20/9/2020 của UBND thành phố Hà Tĩnh</t>
  </si>
  <si>
    <t>Văn bản số 1481/UBND-QLĐT ngày 17/6/2021 của UBND Thành Phố Hà Tĩnh</t>
  </si>
  <si>
    <t>Quyết định số 1907/QĐ-UBND ngày 25/10/2019 của UBND Thành phố Hà Tĩnh</t>
  </si>
  <si>
    <t xml:space="preserve">Quyết định số 1587/QĐ-UBND ngày 05/6/2009 của UBND tỉnh </t>
  </si>
  <si>
    <t>Quyết định số 854/QĐ-UBND ngày 17/5/2021 của UBND Thành Phố Hà Tĩnh</t>
  </si>
  <si>
    <t>Tờ trình số 79/TTr-UBND  ngày 25/5/2021 của UBND xã Đồng Môn</t>
  </si>
  <si>
    <t>Quyết định số 937/UBND ngày 17/5/2021 của UBND thành phố Hà Tĩnh</t>
  </si>
  <si>
    <t>Quyết định số 1453/QĐ-UBND ngày 10/8/2020 của UBND thành phố Hà Tĩnh</t>
  </si>
  <si>
    <t>Văn bản số 1282/UBND-QLĐT-TNMT ngày 27/5/2021 của UBND thành phố Hà Tĩnh</t>
  </si>
  <si>
    <t xml:space="preserve">Quyết định số 3213/QĐ-UBND ngày 23/9//2020 của UBND tỉnh </t>
  </si>
  <si>
    <t>Quyết định số 1934/QĐ-UBND ngày 30/9/2020 của UBND thành phố Hà Tĩnh</t>
  </si>
  <si>
    <t>Điều chỉnh quy hoạch tổng mặt bằng sử dụng đất được UBND tỉnh phê duyệt ngày 10/02/2015</t>
  </si>
  <si>
    <t xml:space="preserve">Quyết định số 873/QĐ-UBND ngày 20/5/2021 của UBND thị xã Hồng Lĩnh </t>
  </si>
  <si>
    <t xml:space="preserve">Quyết định Số 788/QĐ-UBND, ngày 26/3/2014 của UBND tỉnh </t>
  </si>
  <si>
    <t xml:space="preserve">Quyết định số 3101/QĐ-UBND ngày 23/10/2017 của UBND tỉnh Hà Tĩnh </t>
  </si>
  <si>
    <t>Quyết định số 1079/QĐ-EVN ngày 11/5/2021 của Tổng công ty Điện lực Miền Bắc</t>
  </si>
  <si>
    <t>Quyết định số 24/QĐ-KKT ngày 05/3/2019 của BQLKKT tỉnh</t>
  </si>
  <si>
    <t xml:space="preserve">BIỂU 2.4 DANH MỤC CÔNG TRÌNH, DỰ ÁN CHUYỂN MỤC ĐÍCH SỬ DỤNG ĐẤT TRỒNG LÚA, </t>
  </si>
  <si>
    <t xml:space="preserve">BIỂU 2.1 DANH MỤC CÔNG TRÌNH, DỰ ÁN CHUYỂN MỤC ĐÍCH SỬ DỤNG ĐẤT TRỒNG LÚA, </t>
  </si>
  <si>
    <t xml:space="preserve">BIỂU 2.2 DANH MỤC CÔNG TRÌNH, DỰ ÁN CHUYỂN MỤC ĐÍCH SỬ DỤNG ĐẤT TRỒNG LÚA, </t>
  </si>
  <si>
    <t xml:space="preserve">BIỂU 2.3 DANH MỤC CÔNG TRÌNH, DỰ ÁN CHUYỂN MỤC ĐÍCH SỬ DỤNG ĐẤT TRỒNG LÚA, </t>
  </si>
  <si>
    <t>Nghị Quyết số 54/NQ-HĐND ngày 29/12/2020 của HĐND xã Xuân Phổ</t>
  </si>
  <si>
    <t xml:space="preserve">Nghị Quyết số 54/NQ-HĐND 
ngày 29/12/2020 của HĐND xã Xuân Phổ </t>
  </si>
  <si>
    <t>Quyết định số 1836/QĐ-UBND ngày 16/4/2021 của UBND tỉnh</t>
  </si>
  <si>
    <t xml:space="preserve">Văn bản số 829/UBND-XD ngày 09/02/2021 của UBND tỉnh Hà Tĩnh </t>
  </si>
  <si>
    <t xml:space="preserve">BIỂU 2.5 DANH MỤC CÔNG TRÌNH, DỰ ÁN CHUYỂN MỤC ĐÍCH SỬ DỤNG ĐẤT TRỒNG LÚA, </t>
  </si>
  <si>
    <t>Văn bản số 3070/UBND-GT ngày 20/5/2021 của UBND tỉnh</t>
  </si>
  <si>
    <t xml:space="preserve">Văn bản số 3287/UBND-TH ngày 28/5/2021 của UBND tỉnh </t>
  </si>
  <si>
    <t>Văn bản số 3287/UBND-TH ngày 28/5/2021 của UBND tỉnh</t>
  </si>
  <si>
    <t xml:space="preserve">Quyết định số 2790/QĐ-UBND ngày 19/5/2021 của UBND huyện Đức Thọ </t>
  </si>
  <si>
    <t xml:space="preserve">Văn bản 3975/UBND-NL1 ngày 23/6/2021 của UBND tỉnh </t>
  </si>
  <si>
    <t>Quyết định số 3417/UBND ngày 15/8/2014 của UBND huyện Đức Thọ</t>
  </si>
  <si>
    <t xml:space="preserve">Quyết định số 941/QĐ-UBND ngày 11/03/2021 của UBND huyện Đức Thọ </t>
  </si>
  <si>
    <t xml:space="preserve">Quyết định số 2814/UBND ngày 07/6/2019 của UBND huyện Đức Thọ </t>
  </si>
  <si>
    <t xml:space="preserve">Quyết định số 3446/UBND ngày 12/07/2019 của UBND huyện Đức Thọ </t>
  </si>
  <si>
    <t xml:space="preserve">Quyết định số 3094/QĐ-UBND ngày 08/4/2015 của UBND huyện Đức Thọ </t>
  </si>
  <si>
    <t xml:space="preserve">Quyết định số 100/QĐ-UBND ngày 12/01/2018 của UBND huyện Đức Thọ </t>
  </si>
  <si>
    <t>Quyết định số 942/QĐ-UBND ngày11/3/2021  của UBND huyện Đức Thọ</t>
  </si>
  <si>
    <t xml:space="preserve">Quyết định số 2090/QĐ-UBND ngày 26/3/2021 của UBND huyện Đức Thọ </t>
  </si>
  <si>
    <t xml:space="preserve">Quyết định số 2503/QĐ-UBNDngày 9/9/2016  của UBND huyện Đức Thọ  </t>
  </si>
  <si>
    <t>Quyết định số 5691/QĐ-UBND ngày 23/11/2018  của UBND huyện Đức Thọ</t>
  </si>
  <si>
    <t xml:space="preserve">BIỂU 2.6 DANH MỤC CÔNG TRÌNH, DỰ ÁN CHUYỂN MỤC ĐÍCH SỬ DỤNG ĐẤT TRỒNG LÚA, </t>
  </si>
  <si>
    <t xml:space="preserve">BIỂU 2.7 DANH MỤC CÔNG TRÌNH, DỰ ÁN CHUYỂN MỤC ĐÍCH SỬ DỤNG ĐẤT TRỒNG LÚA, </t>
  </si>
  <si>
    <t xml:space="preserve">BIỂU 2.8 DANH MỤC CÔNG TRÌNH, DỰ ÁN CHUYỂN MỤC ĐÍCH SỬ DỤNG ĐẤT TRỒNG LÚA, </t>
  </si>
  <si>
    <t xml:space="preserve">BIỂU 2.9 DANH MỤC CÔNG TRÌNH, DỰ ÁN CHUYỂN MỤC ĐÍCH SỬ DỤNG ĐẤT TRỒNG LÚA, </t>
  </si>
  <si>
    <t xml:space="preserve">BIỂU 2.10 DANH MỤC CÔNG TRÌNH, DỰ ÁN CHUYỂN MỤC ĐÍCH SỬ DỤNG ĐẤT TRỒNG LÚA, </t>
  </si>
  <si>
    <t xml:space="preserve">BIỂU 2.11 DANH MỤC CÔNG TRÌNH, DỰ ÁN CHUYỂN MỤC ĐÍCH SỬ DỤNG ĐẤT TRỒNG LÚA, </t>
  </si>
  <si>
    <t xml:space="preserve">BIỂU 2.12 DANH MỤC CÔNG TRÌNH, DỰ ÁN CHUYỂN MỤC ĐÍCH SỬ DỤNG ĐẤT TRỒNG LÚA, </t>
  </si>
  <si>
    <t xml:space="preserve">BIỂU 2.13 DANH MỤC CÔNG TRÌNH, DỰ ÁN CHUYỂN MỤC ĐÍCH SỬ DỤNG ĐẤT TRỒNG LÚA, </t>
  </si>
  <si>
    <t xml:space="preserve">Quyết định số 5709/QĐ-UBND ngày 05/10/2020 của UBND huyện Hương Sơn </t>
  </si>
  <si>
    <t xml:space="preserve">Quyết định số 554/QĐ-UBND ngày 13/02/2018 của UBND tỉnh </t>
  </si>
  <si>
    <t>Quyết định số 3452/QĐ-UBND ngày 01/10/2018 của UBND huyện Hương Sơn</t>
  </si>
  <si>
    <t xml:space="preserve">Quyết định số 5747/QĐ-UBND ngày 30/10/2019 của UBND huyện Hương Sơn </t>
  </si>
  <si>
    <t xml:space="preserve">Quyết định số 3326/QĐ-UBND ngày 02/11/2018 của UBND tỉnh </t>
  </si>
  <si>
    <t>Quyết định số 2866/QĐ-EVNNPC ngày 23/10/2020 của tổng công ty điện lực miền Bắc</t>
  </si>
  <si>
    <t>Quyết định số 1079/QĐ-EVNNPC ngày 11/05/2021 của tổng công ty điện lực miền Bắc</t>
  </si>
  <si>
    <t xml:space="preserve">Quyết định số 5709/QĐ-UBND ngày 05/10/2020
 của UBND huyện Hương Sơn </t>
  </si>
  <si>
    <t xml:space="preserve">Quyết định số 3452/QĐ-UBND ngày 01/10/2018 của UBND huyện Hương Sơn </t>
  </si>
  <si>
    <t>Quyết định số 611/QĐ-UBND ngày 12/4/2021 của UBND huyện Vũ Quang</t>
  </si>
  <si>
    <t xml:space="preserve">Quyết định số 1482/QĐ-UBND ngày 22/5/2019 của UBND tỉnh </t>
  </si>
  <si>
    <t xml:space="preserve">Quyết định số 790/QĐ-UBND ngày 31/3/2016 của UBND tỉnh </t>
  </si>
  <si>
    <t xml:space="preserve">Quyết định số 174/QĐ-UBND ngày 19/01/2021 của Công ty điện lực Hà Tĩnh </t>
  </si>
  <si>
    <t xml:space="preserve">Quyết định số 39/QĐ-BCĐ ngày 03/6/2021 của Ban chỉ đạo 22 tỉnh </t>
  </si>
  <si>
    <t xml:space="preserve">Quyết định 2866/QĐ-UBND ngày 01/10/2014 của UBND tỉnh Hà Tĩnh </t>
  </si>
  <si>
    <t>Quyết định 3591/QĐ- UBND ngày 08/12/2010 của UBND tỉnh</t>
  </si>
  <si>
    <t xml:space="preserve">Quyết định số 21/QĐ-UBND ngày 02/6/2021 của UBND huyện Can Lộc </t>
  </si>
  <si>
    <t xml:space="preserve">Quyết định số 3155/ QĐ-UBND ngày 18/9/2020 của UBND tỉnh </t>
  </si>
  <si>
    <t>Quyết định số 21/QĐ-UBND ngày 02/6/2021 của UBND huyện Can Lộc v</t>
  </si>
  <si>
    <t xml:space="preserve">Văn bản số 3198/UBND-XD ngày 25/5/2021 của UBND tỉnh, Văn bản số 1490/SXD-QHHT7 ngày 09/6/2021 của Sở Xây dựng </t>
  </si>
  <si>
    <t xml:space="preserve">Nghị quyết số 200/NQ-HĐND ngày 24/3/2020 của HĐND tỉnh </t>
  </si>
  <si>
    <t>Quyết định số 5316/QĐ-UBND ngày 24/11/2020 của UBND huyện Lộc Hà</t>
  </si>
  <si>
    <t>Quyết định số 5311/QĐ-UBND ngày 24/11/2020 của UBND huyện Lộc Hà</t>
  </si>
  <si>
    <t>Quyết định số 5167/QĐ-UBND ngày 24/7/2018 của UBND huyện Lộc Hà</t>
  </si>
  <si>
    <t xml:space="preserve">Quyết định số 3642/QĐ-UBND ngày 01/6/2018 của UBND huyện Lộc Hà </t>
  </si>
  <si>
    <t xml:space="preserve">Quyết định số 5752/UBND ngày 11/10/2019 của UBND huyện Lộc Hà </t>
  </si>
  <si>
    <t xml:space="preserve">Quyết định số 5687/QĐ-UBND ngày 17/12/2020 của UBND huyện Lộc Hà </t>
  </si>
  <si>
    <t>Quyết định số 2749/QĐ-UBND ngày 24/8/2020 của UBND tỉnh</t>
  </si>
  <si>
    <t>Quyết định số 2776/QĐ-UBND ngày 25/8/2020 tỉnh</t>
  </si>
  <si>
    <t>Quyết định số 2494/QĐ-UBND ngày 26/7/2019 của UBND tỉnh</t>
  </si>
  <si>
    <t xml:space="preserve">Văn bản số 997/UBND-TCKH ngày 28/5/2021 của UBND huyện Thạch Hà </t>
  </si>
  <si>
    <t>Quyết định số 1484/QĐ-UBND ngày 22/5/2019 của UBND tỉnh</t>
  </si>
  <si>
    <t xml:space="preserve">Quyết định số 19/CTĐT-UBND ngày 18/3/2021 của UBND tỉnh </t>
  </si>
  <si>
    <t>Quyết định số 2438/QĐ-EVNNPC ngày 15/9/2020 của Tổng Công ty Điện lực miền Bắc</t>
  </si>
  <si>
    <t>Quyết định số 2609/EVN NPC ngày 29/8/2019 của Tổng Công ty Điện lực miền Bắc</t>
  </si>
  <si>
    <t>Quyết định số 1004/EVN NPC ngày 4/5/2020 của Tổng Công ty Điện lực miền Bắc</t>
  </si>
  <si>
    <t xml:space="preserve">Văn bản số 366/BDALĐ-PQLCT3 ngày 29/01/2021 của Tổng công ty Điện lực Miền Bắc </t>
  </si>
  <si>
    <t xml:space="preserve">Quyết định số 112/QĐ-UBND ngày 09/6/2021 của UBND thị trấn Thạch Hà </t>
  </si>
  <si>
    <t xml:space="preserve">Quyết định số: 444/QĐ-UBND ngày 10/3/2020 UBND huyện Thạch Hà </t>
  </si>
  <si>
    <t>Quy hoạch chi tiết mặt bằng SD đất 1/500 thôn Cao Thắng, Yên Lạc, Trung Phú, ngày 21/10/2019, ngày 30/5/2019</t>
  </si>
  <si>
    <t xml:space="preserve">Văn bản số 1037/UBND-KT&amp;HT ngày 02/6/2021 của UBND huyện Thạch Hà </t>
  </si>
  <si>
    <t xml:space="preserve">Văn bản số 250-CV/HU ngày 18/6/2021 của Huyện Uỷ Cẩm Xuyên </t>
  </si>
  <si>
    <t>Quyết định số 1422/QĐ-UBND ngày 14/3/2012 của UBND huyện Cẩm Xuyên</t>
  </si>
  <si>
    <t>Quyết định số 2983/QĐ-PCHT ngày 28/12/2020 của Công ty Điện lực Hà Tĩnh</t>
  </si>
  <si>
    <t>Quyết định số 2866/QĐ-EVNNPC ngày 23/10/2020 của Tổng công ty Điện lực miền Bắc</t>
  </si>
  <si>
    <t>Quyết định số 2984/QĐ-EVNNPC ngày 28/12/2020 của Công ty Điện lực Hà Tĩnh</t>
  </si>
  <si>
    <t xml:space="preserve">Quyết định 3326/QĐ-UBND ngày 02/11/2018 của UBND tỉnh </t>
  </si>
  <si>
    <t xml:space="preserve">Quyết định số 3490 ngày 03/08/2018 của UBND huyện Kỳ Anh </t>
  </si>
  <si>
    <t>Quyết định số 6659/QĐ-UBND ngày 22/6/2017 của UBND huyện Kỳ Anh</t>
  </si>
  <si>
    <t>Quyết định số 719/QĐ-UBND ngày 08/3/2019 của UBND tỉnh</t>
  </si>
  <si>
    <t>Quyết đinh số 3824/QĐ-UBND ngày 25/11/2019 của UBND tỉnh</t>
  </si>
  <si>
    <t xml:space="preserve">Quyết định số 406/QĐ-UBND ngày 05/02/016 của UBND tỉnh </t>
  </si>
  <si>
    <t xml:space="preserve">Quyết định số 2996/QĐ-UBND ngày 10/9/2019 của UBND tỉnh </t>
  </si>
  <si>
    <t>Quyết định số 460/QĐ-UBND ngày 04/02/2021 của UBND tỉnh</t>
  </si>
  <si>
    <t>ĐẤT RỪNG PHÒNG HỘ, RỪNG ĐẶC DỤNG (BỔ SUNG) 6 THÁNG CUỐI NĂM 2021 CỦA RỈNH HÀ TĨNH</t>
  </si>
  <si>
    <t>Hạ tầng khu dân cư phía Nam đường Nguyễn Du</t>
  </si>
  <si>
    <t xml:space="preserve">Quyết định 1012/QĐ-UBND ngày 27/6/2019 của UBND thành phố Hà Tĩnh về việc phê duyệt chủ trương đầu tư xây dựng công trình: Hạ tầng khu dân cư phía Nam đường Nguyễn Du, phường Thạch Quý, thành phố Hà Tĩnh; </t>
  </si>
  <si>
    <t>phường Nguyễn Du</t>
  </si>
  <si>
    <t>ỦY BAN NHÂN DÂN TỈNH HÀ TĨNH</t>
  </si>
  <si>
    <t>ỦY BAN NHÂN DÂN</t>
  </si>
  <si>
    <t>TỈNH HÀ TĨNH</t>
  </si>
  <si>
    <t>(Kèm theo Tờ trình số: … /TTr-UBND ngày … /7/2021 của Ủy ban nhân dân tỉnh)</t>
  </si>
  <si>
    <t>Tổng: 05 công trình, dự án</t>
  </si>
  <si>
    <t>Tổng: 39 công trình, dự án</t>
  </si>
  <si>
    <t>Dự án “Phát triển tổng hợp các đô thị động lực” (phần đất lúa không thể sản xuất)</t>
  </si>
  <si>
    <t>Xã Kỳ Châu</t>
  </si>
  <si>
    <t>Quyết định số 2791/QĐ-UBND ngày 26/8/2020 của UBND tỉnh Hà Tĩnh</t>
  </si>
  <si>
    <t>Tổng số: 16 công trình, dự án</t>
  </si>
  <si>
    <t>Tổng: 22 công trình, dự án</t>
  </si>
  <si>
    <t>Đất ở thôn Làng Hội</t>
  </si>
  <si>
    <t>Tổng: 19 công trình, dự án</t>
  </si>
  <si>
    <t>Tổng: 16 công trình, dự án</t>
  </si>
  <si>
    <t>Xã Cẩm Vịnh</t>
  </si>
  <si>
    <t>Thông báo số 234/TB-UBND ngày 10/7/2021 của UBND tỉnh tại kết luận họp ủy ban nhân dân tỉnh ngày 05/7/2021</t>
  </si>
  <si>
    <t>Dự án hạ tầng khu dân cư đô thị và thương mại - dịch vụ Cẩm Vịnh, huyện Cẩm Xuyên</t>
  </si>
  <si>
    <t xml:space="preserve">ỦY BAN NHÂN DÂN TỈNH </t>
  </si>
  <si>
    <t>CỘNG HÒA XÃ HỘI CHỦ NGHĨA VIỆT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</si>
</sst>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_);\(0\)"/>
    <numFmt numFmtId="165" formatCode="0.00_);\(0.00\)"/>
    <numFmt numFmtId="166" formatCode="_(* #,##0_);_(* \(#,##0\);_(* &quot;-&quot;??_);_(@_)"/>
    <numFmt numFmtId="167" formatCode="0.000"/>
    <numFmt numFmtId="168" formatCode="0.0000"/>
  </numFmts>
  <fonts count="23"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charset val="163"/>
    </font>
    <font>
      <sz val="9"/>
      <color indexed="10"/>
      <name val="Times New Roman"/>
      <family val="1"/>
    </font>
    <font>
      <sz val="12"/>
      <color theme="1"/>
      <name val="Times New Roman"/>
      <family val="2"/>
      <charset val="163"/>
    </font>
    <font>
      <b/>
      <sz val="11"/>
      <name val="Times New Roman"/>
      <family val="1"/>
      <charset val="163"/>
    </font>
    <font>
      <sz val="11"/>
      <color theme="1"/>
      <name val="Times New Roman"/>
      <family val="1"/>
      <charset val="163"/>
    </font>
    <font>
      <sz val="11"/>
      <name val="Times New Roman"/>
      <family val="1"/>
      <charset val="163"/>
    </font>
    <font>
      <i/>
      <sz val="11"/>
      <name val="Times New Roman"/>
      <family val="1"/>
      <charset val="163"/>
    </font>
    <font>
      <sz val="11"/>
      <name val="Arial"/>
      <family val="2"/>
      <charset val="163"/>
    </font>
    <font>
      <b/>
      <sz val="11"/>
      <color theme="1"/>
      <name val="Times New Roman"/>
      <family val="1"/>
    </font>
    <font>
      <sz val="11"/>
      <color theme="1"/>
      <name val="Times New Roman"/>
      <family val="1"/>
    </font>
    <font>
      <b/>
      <sz val="11"/>
      <color theme="1"/>
      <name val="Times New Roman"/>
      <family val="1"/>
      <charset val="163"/>
    </font>
    <font>
      <i/>
      <sz val="11"/>
      <color theme="1"/>
      <name val="Times New Roman"/>
      <family val="1"/>
    </font>
    <font>
      <sz val="12"/>
      <name val=".VnTime"/>
      <family val="2"/>
    </font>
    <font>
      <b/>
      <sz val="11"/>
      <name val="Arial"/>
      <family val="2"/>
      <charset val="163"/>
    </font>
    <font>
      <sz val="10"/>
      <color theme="1"/>
      <name val="Times New Roman"/>
      <family val="1"/>
    </font>
    <font>
      <sz val="12"/>
      <color theme="1"/>
      <name val="Times New Roman"/>
      <family val="1"/>
    </font>
    <font>
      <sz val="12"/>
      <name val="Times New Roman"/>
      <family val="1"/>
    </font>
    <font>
      <b/>
      <sz val="1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4">
    <xf numFmtId="0" fontId="0" fillId="0" borderId="0"/>
    <xf numFmtId="43" fontId="1" fillId="0" borderId="0" applyFont="0" applyFill="0" applyBorder="0" applyAlignment="0" applyProtection="0"/>
    <xf numFmtId="0" fontId="2" fillId="0" borderId="0"/>
    <xf numFmtId="0" fontId="3" fillId="0" borderId="0"/>
    <xf numFmtId="0" fontId="4" fillId="0" borderId="0"/>
    <xf numFmtId="0" fontId="4" fillId="0" borderId="0"/>
    <xf numFmtId="0" fontId="5" fillId="0" borderId="0"/>
    <xf numFmtId="0" fontId="3" fillId="0" borderId="0"/>
    <xf numFmtId="43" fontId="2" fillId="0" borderId="0" applyFont="0" applyFill="0" applyBorder="0" applyAlignment="0" applyProtection="0"/>
    <xf numFmtId="0" fontId="3" fillId="0" borderId="0"/>
    <xf numFmtId="0" fontId="3" fillId="0" borderId="0"/>
    <xf numFmtId="0" fontId="1" fillId="0" borderId="0"/>
    <xf numFmtId="0" fontId="3" fillId="0" borderId="0"/>
    <xf numFmtId="0" fontId="4" fillId="0" borderId="0"/>
    <xf numFmtId="0" fontId="3" fillId="0" borderId="0"/>
    <xf numFmtId="0" fontId="4" fillId="0" borderId="0"/>
    <xf numFmtId="44" fontId="3" fillId="0" borderId="0" applyFont="0" applyFill="0" applyBorder="0" applyAlignment="0" applyProtection="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6" fillId="0" borderId="0"/>
    <xf numFmtId="0" fontId="3" fillId="0" borderId="0"/>
    <xf numFmtId="0" fontId="3" fillId="0" borderId="0"/>
    <xf numFmtId="0" fontId="3" fillId="0" borderId="0"/>
    <xf numFmtId="0" fontId="4" fillId="0" borderId="0"/>
    <xf numFmtId="0" fontId="3" fillId="0" borderId="0"/>
    <xf numFmtId="0" fontId="2" fillId="0" borderId="0"/>
  </cellStyleXfs>
  <cellXfs count="207">
    <xf numFmtId="0" fontId="0" fillId="0" borderId="0" xfId="0"/>
    <xf numFmtId="0" fontId="8" fillId="0" borderId="0" xfId="2" applyFont="1"/>
    <xf numFmtId="0" fontId="11" fillId="0" borderId="0" xfId="2" applyFont="1"/>
    <xf numFmtId="0" fontId="14" fillId="0" borderId="0" xfId="2" applyFont="1"/>
    <xf numFmtId="0" fontId="12" fillId="0" borderId="1" xfId="26" applyFont="1" applyFill="1" applyBorder="1" applyAlignment="1">
      <alignment horizontal="center" vertical="center" wrapText="1"/>
    </xf>
    <xf numFmtId="164" fontId="13" fillId="0" borderId="1" xfId="26" applyNumberFormat="1" applyFont="1" applyFill="1" applyBorder="1" applyAlignment="1">
      <alignment horizontal="center" vertical="center" wrapText="1"/>
    </xf>
    <xf numFmtId="0" fontId="13" fillId="0" borderId="1" xfId="2" applyFont="1" applyFill="1" applyBorder="1" applyAlignment="1">
      <alignment horizontal="center" vertical="center"/>
    </xf>
    <xf numFmtId="0" fontId="11" fillId="0" borderId="0" xfId="2" applyFont="1" applyFill="1"/>
    <xf numFmtId="0" fontId="17" fillId="0" borderId="0" xfId="2" applyFont="1"/>
    <xf numFmtId="0" fontId="9" fillId="0" borderId="0" xfId="13" applyFont="1" applyFill="1" applyAlignment="1">
      <alignment horizontal="left" vertical="center"/>
    </xf>
    <xf numFmtId="0" fontId="9" fillId="0" borderId="0" xfId="13" applyFont="1" applyFill="1" applyAlignment="1">
      <alignment horizontal="center" vertical="center"/>
    </xf>
    <xf numFmtId="164" fontId="12" fillId="0" borderId="1" xfId="26" applyNumberFormat="1" applyFont="1" applyFill="1" applyBorder="1" applyAlignment="1">
      <alignment horizontal="center" vertical="center" wrapText="1"/>
    </xf>
    <xf numFmtId="0" fontId="12" fillId="0" borderId="1" xfId="2" applyFont="1" applyFill="1" applyBorder="1" applyAlignment="1">
      <alignment vertical="center" wrapText="1"/>
    </xf>
    <xf numFmtId="165" fontId="12" fillId="0" borderId="1" xfId="2" applyNumberFormat="1" applyFont="1" applyFill="1" applyBorder="1" applyAlignment="1">
      <alignment horizontal="center" vertical="center" wrapText="1"/>
    </xf>
    <xf numFmtId="164" fontId="13" fillId="0" borderId="1" xfId="7" applyNumberFormat="1" applyFont="1" applyFill="1" applyBorder="1" applyAlignment="1">
      <alignment horizontal="left" vertical="center" wrapText="1"/>
    </xf>
    <xf numFmtId="165" fontId="13" fillId="0" borderId="1" xfId="26" applyNumberFormat="1" applyFont="1" applyFill="1" applyBorder="1" applyAlignment="1">
      <alignment horizontal="center" vertical="center" wrapText="1"/>
    </xf>
    <xf numFmtId="164" fontId="13" fillId="0" borderId="1" xfId="2"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164" fontId="12" fillId="0" borderId="1" xfId="2" applyNumberFormat="1" applyFont="1" applyFill="1" applyBorder="1" applyAlignment="1">
      <alignment horizontal="center" vertical="center" wrapText="1"/>
    </xf>
    <xf numFmtId="164" fontId="12" fillId="0" borderId="1" xfId="2" applyNumberFormat="1" applyFont="1" applyFill="1" applyBorder="1" applyAlignment="1">
      <alignment horizontal="left" vertical="center" wrapText="1"/>
    </xf>
    <xf numFmtId="0" fontId="13" fillId="0" borderId="1" xfId="2" applyFont="1" applyFill="1" applyBorder="1" applyAlignment="1">
      <alignment horizontal="justify" vertical="center"/>
    </xf>
    <xf numFmtId="2" fontId="13" fillId="0" borderId="1" xfId="2" applyNumberFormat="1" applyFont="1" applyFill="1" applyBorder="1" applyAlignment="1">
      <alignment horizontal="center" vertical="center"/>
    </xf>
    <xf numFmtId="2" fontId="13" fillId="0" borderId="1"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7" applyFont="1" applyFill="1" applyBorder="1" applyAlignment="1">
      <alignment horizontal="center" vertical="center" wrapText="1"/>
    </xf>
    <xf numFmtId="0" fontId="13" fillId="0" borderId="1" xfId="7" applyFont="1" applyFill="1" applyBorder="1" applyAlignment="1">
      <alignment horizontal="center" vertical="center"/>
    </xf>
    <xf numFmtId="0" fontId="12" fillId="0" borderId="1" xfId="7" applyFont="1" applyFill="1" applyBorder="1" applyAlignment="1">
      <alignment horizontal="center" vertical="center"/>
    </xf>
    <xf numFmtId="0" fontId="13" fillId="0" borderId="1" xfId="2" applyFont="1" applyFill="1" applyBorder="1" applyAlignment="1">
      <alignment vertical="center" wrapText="1"/>
    </xf>
    <xf numFmtId="2" fontId="13" fillId="0" borderId="1" xfId="2" applyNumberFormat="1"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xf>
    <xf numFmtId="0" fontId="12" fillId="0" borderId="1" xfId="6" applyNumberFormat="1" applyFont="1" applyFill="1" applyBorder="1" applyAlignment="1">
      <alignment horizontal="center" vertical="center" wrapText="1" shrinkToFit="1"/>
    </xf>
    <xf numFmtId="0" fontId="12" fillId="0" borderId="1" xfId="2" applyFont="1" applyFill="1" applyBorder="1" applyAlignment="1">
      <alignment horizontal="center" vertical="center"/>
    </xf>
    <xf numFmtId="0" fontId="13" fillId="0" borderId="1" xfId="13" applyFont="1" applyFill="1" applyBorder="1" applyAlignment="1">
      <alignment horizontal="center" vertical="center"/>
    </xf>
    <xf numFmtId="49" fontId="12" fillId="0" borderId="1" xfId="6" applyNumberFormat="1" applyFont="1" applyFill="1" applyBorder="1" applyAlignment="1">
      <alignment horizontal="left" vertical="center" wrapText="1"/>
    </xf>
    <xf numFmtId="2" fontId="12" fillId="0" borderId="1" xfId="2" applyNumberFormat="1" applyFont="1" applyFill="1" applyBorder="1" applyAlignment="1">
      <alignment horizontal="center" vertical="center" wrapText="1"/>
    </xf>
    <xf numFmtId="49" fontId="13" fillId="0" borderId="1" xfId="6"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4" fontId="13" fillId="0" borderId="1" xfId="2" applyNumberFormat="1" applyFont="1" applyFill="1" applyBorder="1" applyAlignment="1">
      <alignment horizontal="center" vertical="center" wrapText="1"/>
    </xf>
    <xf numFmtId="0" fontId="12" fillId="0" borderId="1" xfId="6" applyNumberFormat="1" applyFont="1" applyFill="1" applyBorder="1" applyAlignment="1">
      <alignment horizontal="left" vertical="center" wrapText="1"/>
    </xf>
    <xf numFmtId="0" fontId="13" fillId="0" borderId="1" xfId="6" applyNumberFormat="1" applyFont="1" applyFill="1" applyBorder="1" applyAlignment="1">
      <alignment horizontal="left" vertical="center" wrapText="1"/>
    </xf>
    <xf numFmtId="43" fontId="13" fillId="0" borderId="1" xfId="6" applyNumberFormat="1" applyFont="1" applyFill="1" applyBorder="1" applyAlignment="1" applyProtection="1">
      <alignment horizontal="center" vertical="center" wrapText="1"/>
      <protection hidden="1"/>
    </xf>
    <xf numFmtId="164" fontId="13" fillId="0" borderId="1" xfId="2" applyNumberFormat="1" applyFont="1" applyFill="1" applyBorder="1" applyAlignment="1">
      <alignment horizontal="left" vertical="center" wrapText="1"/>
    </xf>
    <xf numFmtId="165" fontId="13" fillId="0" borderId="1" xfId="2" applyNumberFormat="1" applyFont="1" applyFill="1" applyBorder="1" applyAlignment="1">
      <alignment horizontal="center" vertical="center" wrapText="1"/>
    </xf>
    <xf numFmtId="0" fontId="13" fillId="0" borderId="1" xfId="22" applyFont="1" applyFill="1" applyBorder="1" applyAlignment="1" applyProtection="1">
      <alignment horizontal="left" vertical="center" wrapText="1"/>
    </xf>
    <xf numFmtId="0" fontId="13" fillId="0" borderId="1" xfId="32" applyFont="1" applyFill="1" applyBorder="1" applyAlignment="1">
      <alignment horizontal="left" vertical="center" wrapText="1"/>
    </xf>
    <xf numFmtId="0" fontId="13" fillId="0" borderId="1" xfId="25" applyFont="1" applyFill="1" applyBorder="1" applyAlignment="1">
      <alignment horizontal="left" vertical="center" wrapText="1"/>
    </xf>
    <xf numFmtId="0" fontId="13" fillId="0" borderId="1" xfId="6" applyNumberFormat="1" applyFont="1" applyFill="1" applyBorder="1" applyAlignment="1">
      <alignment horizontal="center" vertical="center" wrapText="1" shrinkToFit="1"/>
    </xf>
    <xf numFmtId="0" fontId="12" fillId="0" borderId="1" xfId="2" applyFont="1" applyFill="1" applyBorder="1" applyAlignment="1">
      <alignment horizontal="left" vertical="center" wrapText="1"/>
    </xf>
    <xf numFmtId="0" fontId="12" fillId="0" borderId="1" xfId="2" applyFont="1" applyFill="1" applyBorder="1" applyAlignment="1">
      <alignment horizontal="center"/>
    </xf>
    <xf numFmtId="0" fontId="12" fillId="0" borderId="1" xfId="28" applyNumberFormat="1" applyFont="1" applyFill="1" applyBorder="1" applyAlignment="1">
      <alignment horizontal="center" vertical="center" wrapText="1"/>
    </xf>
    <xf numFmtId="2" fontId="12" fillId="0" borderId="1" xfId="29" applyNumberFormat="1" applyFont="1" applyFill="1" applyBorder="1" applyAlignment="1">
      <alignment horizontal="left" vertical="center" wrapText="1"/>
    </xf>
    <xf numFmtId="4" fontId="13" fillId="0" borderId="1" xfId="7" applyNumberFormat="1" applyFont="1" applyFill="1" applyBorder="1" applyAlignment="1">
      <alignment horizontal="center" vertical="center" wrapText="1"/>
    </xf>
    <xf numFmtId="165" fontId="13" fillId="0" borderId="1" xfId="21" applyNumberFormat="1" applyFont="1" applyFill="1" applyBorder="1" applyAlignment="1">
      <alignment horizontal="left" vertical="center" wrapText="1"/>
    </xf>
    <xf numFmtId="164" fontId="13" fillId="0" borderId="1" xfId="21" applyNumberFormat="1" applyFont="1" applyFill="1" applyBorder="1" applyAlignment="1">
      <alignment horizontal="left" vertical="center" wrapText="1"/>
    </xf>
    <xf numFmtId="165" fontId="13" fillId="0" borderId="1" xfId="19" applyNumberFormat="1" applyFont="1" applyFill="1" applyBorder="1" applyAlignment="1">
      <alignment horizontal="left" vertical="center" wrapText="1"/>
    </xf>
    <xf numFmtId="165" fontId="13" fillId="0" borderId="1" xfId="19" applyNumberFormat="1" applyFont="1" applyFill="1" applyBorder="1" applyAlignment="1">
      <alignment horizontal="center" vertical="center" wrapText="1"/>
    </xf>
    <xf numFmtId="0" fontId="13" fillId="0" borderId="1" xfId="29" applyFont="1" applyFill="1" applyBorder="1" applyAlignment="1">
      <alignment horizontal="left" vertical="center" wrapText="1"/>
    </xf>
    <xf numFmtId="165" fontId="12" fillId="0" borderId="1" xfId="30" applyNumberFormat="1" applyFont="1" applyFill="1" applyBorder="1" applyAlignment="1">
      <alignment horizontal="center" vertical="center" wrapText="1"/>
    </xf>
    <xf numFmtId="165" fontId="13" fillId="0" borderId="1" xfId="30" applyNumberFormat="1" applyFont="1" applyFill="1" applyBorder="1" applyAlignment="1">
      <alignment horizontal="center" vertical="center" wrapText="1"/>
    </xf>
    <xf numFmtId="165" fontId="13" fillId="0" borderId="1" xfId="17" applyNumberFormat="1" applyFont="1" applyFill="1" applyBorder="1" applyAlignment="1">
      <alignment horizontal="center" vertical="center" wrapText="1"/>
    </xf>
    <xf numFmtId="165" fontId="13" fillId="0" borderId="1" xfId="18"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2" fontId="12" fillId="0" borderId="1" xfId="21" applyNumberFormat="1" applyFont="1" applyFill="1" applyBorder="1" applyAlignment="1">
      <alignment horizontal="center" vertical="center" wrapText="1"/>
    </xf>
    <xf numFmtId="165" fontId="13" fillId="0" borderId="1" xfId="6" applyNumberFormat="1" applyFont="1" applyFill="1" applyBorder="1" applyAlignment="1">
      <alignment horizontal="center" vertical="center" wrapText="1"/>
    </xf>
    <xf numFmtId="164" fontId="13" fillId="0" borderId="1" xfId="6" applyNumberFormat="1" applyFont="1" applyFill="1" applyBorder="1" applyAlignment="1">
      <alignment horizontal="center" vertical="center" wrapText="1"/>
    </xf>
    <xf numFmtId="164" fontId="15" fillId="0" borderId="1" xfId="2" applyNumberFormat="1" applyFont="1" applyFill="1" applyBorder="1" applyAlignment="1">
      <alignment horizontal="center" vertical="center" wrapText="1"/>
    </xf>
    <xf numFmtId="164" fontId="15" fillId="0" borderId="1" xfId="2" applyNumberFormat="1" applyFont="1" applyFill="1" applyBorder="1" applyAlignment="1">
      <alignment horizontal="left" vertical="center" wrapText="1"/>
    </xf>
    <xf numFmtId="2" fontId="15" fillId="0" borderId="1" xfId="2" applyNumberFormat="1" applyFont="1" applyFill="1" applyBorder="1" applyAlignment="1">
      <alignment horizontal="center" vertical="center" wrapText="1"/>
    </xf>
    <xf numFmtId="0" fontId="13" fillId="0" borderId="1" xfId="2" applyFont="1" applyFill="1" applyBorder="1" applyAlignment="1" applyProtection="1">
      <alignment horizontal="left" vertical="center" wrapText="1"/>
      <protection hidden="1"/>
    </xf>
    <xf numFmtId="166" fontId="13" fillId="0" borderId="1" xfId="8" quotePrefix="1" applyNumberFormat="1" applyFont="1" applyFill="1" applyBorder="1" applyAlignment="1">
      <alignment horizontal="center" vertical="center" wrapText="1"/>
    </xf>
    <xf numFmtId="2" fontId="13" fillId="0" borderId="1" xfId="27" applyNumberFormat="1" applyFont="1" applyFill="1" applyBorder="1" applyAlignment="1">
      <alignment horizontal="center" vertical="center" wrapText="1"/>
    </xf>
    <xf numFmtId="2" fontId="13" fillId="0" borderId="1" xfId="23" applyNumberFormat="1" applyFont="1" applyFill="1" applyBorder="1" applyAlignment="1">
      <alignment horizontal="center" vertical="center" wrapText="1"/>
    </xf>
    <xf numFmtId="2" fontId="13" fillId="0" borderId="1" xfId="27" applyNumberFormat="1" applyFont="1" applyFill="1" applyBorder="1" applyAlignment="1">
      <alignment horizontal="left" vertical="center" wrapText="1"/>
    </xf>
    <xf numFmtId="166" fontId="12" fillId="0" borderId="1" xfId="8" quotePrefix="1" applyNumberFormat="1" applyFont="1" applyFill="1" applyBorder="1" applyAlignment="1">
      <alignment horizontal="center" vertical="center" wrapText="1"/>
    </xf>
    <xf numFmtId="164" fontId="12" fillId="0" borderId="1" xfId="7" applyNumberFormat="1" applyFont="1" applyFill="1" applyBorder="1" applyAlignment="1">
      <alignment horizontal="left" vertical="center" wrapText="1"/>
    </xf>
    <xf numFmtId="4" fontId="12" fillId="0" borderId="1" xfId="2" applyNumberFormat="1" applyFont="1" applyFill="1" applyBorder="1" applyAlignment="1">
      <alignment horizontal="center" vertical="center" wrapText="1"/>
    </xf>
    <xf numFmtId="2" fontId="12" fillId="0" borderId="1" xfId="7"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2" fontId="13" fillId="0" borderId="1" xfId="3" applyNumberFormat="1" applyFont="1" applyFill="1" applyBorder="1" applyAlignment="1">
      <alignment horizontal="center" vertical="center" wrapText="1"/>
    </xf>
    <xf numFmtId="164" fontId="12" fillId="0" borderId="1" xfId="7"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2" fontId="13" fillId="0" borderId="1" xfId="31" applyNumberFormat="1" applyFont="1" applyFill="1" applyBorder="1" applyAlignment="1">
      <alignment horizontal="center" vertical="center" wrapText="1"/>
    </xf>
    <xf numFmtId="3" fontId="13" fillId="0" borderId="1" xfId="14" applyNumberFormat="1" applyFont="1" applyFill="1" applyBorder="1" applyAlignment="1">
      <alignment horizontal="justify" vertical="center" wrapText="1"/>
    </xf>
    <xf numFmtId="3" fontId="12" fillId="0" borderId="1" xfId="14" applyNumberFormat="1" applyFont="1" applyFill="1" applyBorder="1" applyAlignment="1">
      <alignment horizontal="center" vertical="center" wrapText="1"/>
    </xf>
    <xf numFmtId="4" fontId="13" fillId="0" borderId="1" xfId="2" applyNumberFormat="1" applyFont="1" applyFill="1" applyBorder="1" applyAlignment="1">
      <alignment horizontal="center" vertical="center"/>
    </xf>
    <xf numFmtId="43" fontId="12" fillId="0" borderId="1" xfId="2" applyNumberFormat="1" applyFont="1" applyFill="1" applyBorder="1" applyAlignment="1" applyProtection="1">
      <alignment horizontal="left" vertical="center" wrapText="1"/>
      <protection locked="0"/>
    </xf>
    <xf numFmtId="0" fontId="12" fillId="0" borderId="1" xfId="13" applyFont="1" applyFill="1" applyBorder="1" applyAlignment="1">
      <alignment horizontal="left" vertical="center" wrapText="1"/>
    </xf>
    <xf numFmtId="0" fontId="13" fillId="0" borderId="1" xfId="22" applyFont="1" applyFill="1" applyBorder="1" applyAlignment="1">
      <alignment horizontal="center" vertical="center" wrapText="1"/>
    </xf>
    <xf numFmtId="4" fontId="12" fillId="0" borderId="1" xfId="2" applyNumberFormat="1" applyFont="1" applyFill="1" applyBorder="1" applyAlignment="1">
      <alignment horizontal="center" vertical="center"/>
    </xf>
    <xf numFmtId="0" fontId="13" fillId="0" borderId="1" xfId="10" applyFont="1" applyFill="1" applyBorder="1" applyAlignment="1">
      <alignment horizontal="left" vertical="center" wrapText="1"/>
    </xf>
    <xf numFmtId="2" fontId="13" fillId="0" borderId="1" xfId="4"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2" fillId="0" borderId="1" xfId="4" applyFont="1" applyFill="1" applyBorder="1" applyAlignment="1">
      <alignment horizontal="left" vertical="center" wrapText="1"/>
    </xf>
    <xf numFmtId="1" fontId="13" fillId="0" borderId="1" xfId="14" applyNumberFormat="1" applyFont="1" applyFill="1" applyBorder="1" applyAlignment="1">
      <alignment horizontal="left" vertical="center" wrapText="1"/>
    </xf>
    <xf numFmtId="2" fontId="13" fillId="0" borderId="1" xfId="15" applyNumberFormat="1" applyFont="1" applyFill="1" applyBorder="1" applyAlignment="1">
      <alignment horizontal="center" vertical="center" wrapText="1"/>
    </xf>
    <xf numFmtId="0" fontId="12" fillId="0" borderId="1" xfId="15" applyFont="1" applyFill="1" applyBorder="1" applyAlignment="1">
      <alignment horizontal="center" vertical="center" wrapText="1"/>
    </xf>
    <xf numFmtId="2" fontId="12" fillId="0" borderId="1" xfId="4" applyNumberFormat="1" applyFont="1" applyFill="1" applyBorder="1" applyAlignment="1">
      <alignment horizontal="center" vertical="center" wrapText="1"/>
    </xf>
    <xf numFmtId="165" fontId="12" fillId="0" borderId="1" xfId="2" applyNumberFormat="1" applyFont="1" applyFill="1" applyBorder="1" applyAlignment="1">
      <alignment horizontal="right" vertical="center" wrapText="1"/>
    </xf>
    <xf numFmtId="2" fontId="13" fillId="0" borderId="1" xfId="3" applyNumberFormat="1" applyFont="1" applyFill="1" applyBorder="1" applyAlignment="1">
      <alignment horizontal="right" vertical="center" wrapText="1"/>
    </xf>
    <xf numFmtId="0" fontId="13" fillId="0" borderId="1" xfId="13" applyFont="1" applyFill="1" applyBorder="1" applyAlignment="1">
      <alignment horizontal="center" vertical="center" wrapText="1"/>
    </xf>
    <xf numFmtId="0" fontId="12" fillId="0" borderId="1" xfId="3" applyFont="1" applyFill="1" applyBorder="1" applyAlignment="1">
      <alignment horizontal="left" vertical="center" wrapText="1"/>
    </xf>
    <xf numFmtId="164" fontId="12" fillId="0" borderId="1" xfId="3" applyNumberFormat="1" applyFont="1" applyFill="1" applyBorder="1" applyAlignment="1">
      <alignment horizontal="center" vertical="center" wrapText="1"/>
    </xf>
    <xf numFmtId="2" fontId="9" fillId="0" borderId="0" xfId="13" applyNumberFormat="1" applyFont="1" applyFill="1" applyAlignment="1">
      <alignment horizontal="center" vertical="center"/>
    </xf>
    <xf numFmtId="164" fontId="12" fillId="0" borderId="1" xfId="2" applyNumberFormat="1" applyFont="1" applyFill="1" applyBorder="1" applyAlignment="1">
      <alignment vertical="center" wrapText="1"/>
    </xf>
    <xf numFmtId="164" fontId="9" fillId="0" borderId="0" xfId="13" applyNumberFormat="1" applyFont="1" applyFill="1" applyAlignment="1">
      <alignment horizontal="center" vertical="center"/>
    </xf>
    <xf numFmtId="0" fontId="12" fillId="0" borderId="1" xfId="10" applyFont="1" applyFill="1" applyBorder="1" applyAlignment="1">
      <alignment horizontal="center" vertical="center"/>
    </xf>
    <xf numFmtId="0" fontId="12" fillId="0" borderId="1" xfId="10" applyFont="1" applyFill="1" applyBorder="1" applyAlignment="1">
      <alignment vertical="center" wrapText="1"/>
    </xf>
    <xf numFmtId="4" fontId="12" fillId="0" borderId="1" xfId="10" applyNumberFormat="1" applyFont="1" applyFill="1" applyBorder="1" applyAlignment="1">
      <alignment horizontal="center" vertical="center" wrapText="1"/>
    </xf>
    <xf numFmtId="0" fontId="12" fillId="0" borderId="1" xfId="10" applyFont="1" applyFill="1" applyBorder="1" applyAlignment="1">
      <alignment horizontal="center" vertical="center" wrapText="1"/>
    </xf>
    <xf numFmtId="49" fontId="13" fillId="0" borderId="1" xfId="3" applyNumberFormat="1" applyFont="1" applyFill="1" applyBorder="1" applyAlignment="1">
      <alignment horizontal="center" vertical="center"/>
    </xf>
    <xf numFmtId="4" fontId="13" fillId="0" borderId="1" xfId="3" applyNumberFormat="1" applyFont="1" applyFill="1" applyBorder="1" applyAlignment="1">
      <alignment horizontal="center" vertical="center" wrapText="1"/>
    </xf>
    <xf numFmtId="0" fontId="13" fillId="0" borderId="1" xfId="10" applyFont="1" applyFill="1" applyBorder="1" applyAlignment="1">
      <alignment horizontal="center" vertical="center" wrapText="1"/>
    </xf>
    <xf numFmtId="49" fontId="12" fillId="0" borderId="1" xfId="3" applyNumberFormat="1" applyFont="1" applyFill="1" applyBorder="1" applyAlignment="1">
      <alignment horizontal="center" vertical="center"/>
    </xf>
    <xf numFmtId="0" fontId="12" fillId="0" borderId="1" xfId="10" applyFont="1" applyFill="1" applyBorder="1" applyAlignment="1">
      <alignment horizontal="left" vertical="center" wrapText="1"/>
    </xf>
    <xf numFmtId="4" fontId="12" fillId="0" borderId="1" xfId="3" applyNumberFormat="1" applyFont="1" applyFill="1" applyBorder="1" applyAlignment="1">
      <alignment horizontal="center" vertical="center" wrapText="1"/>
    </xf>
    <xf numFmtId="0" fontId="13" fillId="0" borderId="1" xfId="3" applyFont="1" applyFill="1" applyBorder="1" applyAlignment="1">
      <alignment vertical="center" wrapText="1"/>
    </xf>
    <xf numFmtId="164" fontId="13" fillId="0" borderId="1" xfId="10" applyNumberFormat="1" applyFont="1" applyFill="1" applyBorder="1" applyAlignment="1">
      <alignment horizontal="center" vertical="center" wrapText="1"/>
    </xf>
    <xf numFmtId="0" fontId="13" fillId="0" borderId="1" xfId="10" applyFont="1" applyFill="1" applyBorder="1" applyAlignment="1">
      <alignment vertical="center" wrapText="1"/>
    </xf>
    <xf numFmtId="0" fontId="12" fillId="0" borderId="1" xfId="3" applyFont="1" applyFill="1" applyBorder="1" applyAlignment="1">
      <alignment wrapText="1"/>
    </xf>
    <xf numFmtId="0" fontId="12" fillId="0" borderId="1" xfId="3" applyNumberFormat="1"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1" xfId="23" applyFont="1" applyFill="1" applyBorder="1" applyAlignment="1">
      <alignment horizontal="center" vertical="center" wrapText="1"/>
    </xf>
    <xf numFmtId="49" fontId="13" fillId="0" borderId="1" xfId="4" applyNumberFormat="1"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1" xfId="23" applyFont="1" applyFill="1" applyBorder="1" applyAlignment="1">
      <alignment horizontal="left" vertical="center" wrapText="1"/>
    </xf>
    <xf numFmtId="0" fontId="13" fillId="0" borderId="1" xfId="23" applyFont="1" applyFill="1" applyBorder="1" applyAlignment="1">
      <alignment horizontal="left" vertical="center" wrapText="1"/>
    </xf>
    <xf numFmtId="0" fontId="13" fillId="0" borderId="1" xfId="4" applyFont="1" applyFill="1" applyBorder="1" applyAlignment="1">
      <alignment vertical="center" wrapText="1"/>
    </xf>
    <xf numFmtId="4" fontId="12" fillId="0" borderId="1" xfId="4" applyNumberFormat="1" applyFont="1" applyFill="1" applyBorder="1" applyAlignment="1">
      <alignment horizontal="center" vertical="center" wrapText="1"/>
    </xf>
    <xf numFmtId="0" fontId="13" fillId="0" borderId="1" xfId="2" applyFont="1" applyFill="1" applyBorder="1" applyAlignment="1">
      <alignment horizontal="left" vertical="top" wrapText="1"/>
    </xf>
    <xf numFmtId="0" fontId="12" fillId="0" borderId="1" xfId="23" applyFont="1" applyFill="1" applyBorder="1" applyAlignment="1">
      <alignment horizontal="center" vertical="center" wrapText="1"/>
    </xf>
    <xf numFmtId="0" fontId="13" fillId="0" borderId="1" xfId="4" applyFont="1" applyFill="1" applyBorder="1" applyAlignment="1">
      <alignment horizontal="center" vertical="center"/>
    </xf>
    <xf numFmtId="0" fontId="12" fillId="0" borderId="1" xfId="4" applyFont="1" applyFill="1" applyBorder="1" applyAlignment="1">
      <alignment horizontal="center" vertical="center"/>
    </xf>
    <xf numFmtId="0" fontId="13" fillId="0" borderId="1" xfId="21" applyFont="1" applyFill="1" applyBorder="1" applyAlignment="1">
      <alignment horizontal="center" vertical="center" wrapText="1"/>
    </xf>
    <xf numFmtId="2" fontId="13" fillId="0" borderId="1" xfId="21" applyNumberFormat="1" applyFont="1" applyFill="1" applyBorder="1" applyAlignment="1">
      <alignment horizontal="center" vertical="center" wrapText="1"/>
    </xf>
    <xf numFmtId="0" fontId="9" fillId="0" borderId="0" xfId="13" applyFont="1" applyFill="1" applyBorder="1" applyAlignment="1">
      <alignment horizontal="center" vertical="center"/>
    </xf>
    <xf numFmtId="164" fontId="13" fillId="0" borderId="1" xfId="26" applyNumberFormat="1" applyFont="1" applyFill="1" applyBorder="1" applyAlignment="1">
      <alignment horizontal="left" vertical="center" wrapText="1"/>
    </xf>
    <xf numFmtId="43" fontId="13" fillId="0" borderId="1" xfId="1" applyFont="1" applyFill="1" applyBorder="1" applyAlignment="1">
      <alignment horizontal="center" vertical="center" wrapText="1"/>
    </xf>
    <xf numFmtId="43" fontId="13" fillId="0" borderId="1" xfId="1" applyNumberFormat="1" applyFont="1" applyFill="1" applyBorder="1" applyAlignment="1">
      <alignment horizontal="center" vertical="center" wrapText="1"/>
    </xf>
    <xf numFmtId="43" fontId="9" fillId="0" borderId="0" xfId="1" applyNumberFormat="1" applyFont="1" applyFill="1" applyAlignment="1">
      <alignment horizontal="center" vertical="center"/>
    </xf>
    <xf numFmtId="43" fontId="12" fillId="0" borderId="1" xfId="1" applyFont="1" applyFill="1" applyBorder="1" applyAlignment="1">
      <alignment horizontal="center" vertical="center" wrapText="1"/>
    </xf>
    <xf numFmtId="1" fontId="12" fillId="0" borderId="1" xfId="1" applyNumberFormat="1" applyFont="1" applyFill="1" applyBorder="1" applyAlignment="1">
      <alignment horizontal="center" vertical="center"/>
    </xf>
    <xf numFmtId="164" fontId="13" fillId="0" borderId="1" xfId="2" applyNumberFormat="1" applyFont="1" applyFill="1" applyBorder="1" applyAlignment="1">
      <alignment horizontal="center" vertical="center" wrapText="1"/>
    </xf>
    <xf numFmtId="164"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164" fontId="18" fillId="0" borderId="1" xfId="2" applyNumberFormat="1" applyFont="1" applyFill="1" applyBorder="1" applyAlignment="1">
      <alignment horizontal="center" vertical="center" wrapText="1"/>
    </xf>
    <xf numFmtId="43" fontId="12" fillId="0" borderId="1" xfId="1" applyFont="1" applyFill="1" applyBorder="1" applyAlignment="1">
      <alignment horizontal="right" vertical="center"/>
    </xf>
    <xf numFmtId="43" fontId="13" fillId="0" borderId="1" xfId="1" applyFont="1" applyFill="1" applyBorder="1" applyAlignment="1">
      <alignment horizontal="right" vertical="center"/>
    </xf>
    <xf numFmtId="2" fontId="12" fillId="0" borderId="1" xfId="2" applyNumberFormat="1" applyFont="1" applyFill="1" applyBorder="1" applyAlignment="1">
      <alignment horizontal="right" vertical="center" wrapText="1"/>
    </xf>
    <xf numFmtId="2" fontId="13" fillId="0" borderId="1" xfId="2" applyNumberFormat="1" applyFont="1" applyFill="1" applyBorder="1" applyAlignment="1">
      <alignment horizontal="right" vertical="center" wrapText="1"/>
    </xf>
    <xf numFmtId="164" fontId="13" fillId="0" borderId="1" xfId="2" applyNumberFormat="1" applyFont="1" applyFill="1" applyBorder="1" applyAlignment="1">
      <alignment horizontal="right" vertical="center" wrapText="1"/>
    </xf>
    <xf numFmtId="165" fontId="13" fillId="0" borderId="1" xfId="2" applyNumberFormat="1" applyFont="1" applyFill="1" applyBorder="1" applyAlignment="1">
      <alignment horizontal="right" vertical="center" wrapText="1"/>
    </xf>
    <xf numFmtId="2" fontId="12" fillId="0" borderId="1" xfId="2" applyNumberFormat="1" applyFont="1" applyFill="1" applyBorder="1" applyAlignment="1">
      <alignment horizontal="right" vertical="center"/>
    </xf>
    <xf numFmtId="167" fontId="9" fillId="0" borderId="0" xfId="13" applyNumberFormat="1" applyFont="1" applyFill="1" applyAlignment="1">
      <alignment horizontal="center" vertical="center"/>
    </xf>
    <xf numFmtId="168" fontId="9" fillId="0" borderId="0" xfId="13" applyNumberFormat="1" applyFont="1" applyFill="1" applyAlignment="1">
      <alignment horizontal="center" vertical="center"/>
    </xf>
    <xf numFmtId="43" fontId="13" fillId="0" borderId="1" xfId="1" applyFont="1" applyFill="1" applyBorder="1" applyAlignment="1">
      <alignment horizontal="right" vertical="center" wrapText="1"/>
    </xf>
    <xf numFmtId="165" fontId="9" fillId="0" borderId="0" xfId="13" applyNumberFormat="1" applyFont="1" applyFill="1" applyAlignment="1">
      <alignment horizontal="center" vertical="center"/>
    </xf>
    <xf numFmtId="4" fontId="9" fillId="0" borderId="0" xfId="13" applyNumberFormat="1" applyFont="1" applyFill="1" applyAlignment="1">
      <alignment horizontal="center" vertical="center"/>
    </xf>
    <xf numFmtId="43" fontId="9" fillId="0" borderId="0" xfId="13" applyNumberFormat="1" applyFont="1" applyFill="1" applyAlignment="1">
      <alignment horizontal="center" vertical="center"/>
    </xf>
    <xf numFmtId="164"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 xfId="2" applyFont="1" applyFill="1" applyBorder="1" applyAlignment="1">
      <alignment horizontal="left" vertical="center" wrapText="1"/>
    </xf>
    <xf numFmtId="2" fontId="19" fillId="0" borderId="1" xfId="2" applyNumberFormat="1" applyFont="1" applyFill="1" applyBorder="1" applyAlignment="1">
      <alignment horizontal="right" vertical="center" wrapText="1"/>
    </xf>
    <xf numFmtId="2" fontId="19" fillId="0" borderId="1" xfId="2" applyNumberFormat="1" applyFont="1" applyFill="1" applyBorder="1" applyAlignment="1">
      <alignment horizontal="center" vertical="center" wrapText="1"/>
    </xf>
    <xf numFmtId="0" fontId="19" fillId="0" borderId="1" xfId="32" applyFont="1" applyFill="1" applyBorder="1" applyAlignment="1">
      <alignment horizontal="left" vertical="center" wrapText="1"/>
    </xf>
    <xf numFmtId="0" fontId="20" fillId="0" borderId="1" xfId="32" applyFont="1" applyFill="1" applyBorder="1" applyAlignment="1">
      <alignment horizontal="left" vertical="center" wrapText="1"/>
    </xf>
    <xf numFmtId="2" fontId="20" fillId="2" borderId="1" xfId="0" applyNumberFormat="1" applyFont="1" applyFill="1" applyBorder="1" applyAlignment="1">
      <alignment horizontal="right" vertical="center" wrapText="1"/>
    </xf>
    <xf numFmtId="2" fontId="20" fillId="2" borderId="1" xfId="0" applyNumberFormat="1" applyFont="1" applyFill="1" applyBorder="1" applyAlignment="1">
      <alignment horizontal="left" vertical="center" wrapText="1"/>
    </xf>
    <xf numFmtId="0" fontId="9" fillId="0" borderId="0" xfId="13" applyFont="1" applyFill="1" applyAlignment="1">
      <alignment horizontal="center" vertical="center"/>
    </xf>
    <xf numFmtId="164" fontId="13" fillId="0" borderId="1" xfId="2" applyNumberFormat="1" applyFont="1" applyFill="1" applyBorder="1" applyAlignment="1">
      <alignment horizontal="center" vertical="center" wrapText="1"/>
    </xf>
    <xf numFmtId="0" fontId="17" fillId="0" borderId="0" xfId="2" applyFont="1" applyFill="1"/>
    <xf numFmtId="0" fontId="20" fillId="0" borderId="1" xfId="33" applyFont="1" applyFill="1" applyBorder="1" applyAlignment="1">
      <alignment horizontal="left" vertical="center" wrapText="1"/>
    </xf>
    <xf numFmtId="165" fontId="19" fillId="0" borderId="1" xfId="0"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left" vertical="center" wrapText="1"/>
    </xf>
    <xf numFmtId="166" fontId="13" fillId="0" borderId="1" xfId="1" applyNumberFormat="1" applyFont="1" applyFill="1" applyBorder="1" applyAlignment="1">
      <alignment horizontal="center" vertical="center"/>
    </xf>
    <xf numFmtId="164"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2" fontId="22" fillId="0" borderId="1" xfId="4" applyNumberFormat="1" applyFont="1" applyFill="1" applyBorder="1" applyAlignment="1">
      <alignment horizontal="left" vertical="center" wrapText="1"/>
    </xf>
    <xf numFmtId="2" fontId="2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21" fillId="0" borderId="0" xfId="13" applyFont="1" applyFill="1" applyAlignment="1">
      <alignment horizontal="center" vertical="center"/>
    </xf>
    <xf numFmtId="2" fontId="12" fillId="0" borderId="1" xfId="26" applyNumberFormat="1" applyFont="1" applyFill="1" applyBorder="1" applyAlignment="1">
      <alignment horizontal="center" vertical="center" wrapText="1"/>
    </xf>
    <xf numFmtId="0" fontId="21" fillId="0" borderId="0" xfId="13" applyFont="1" applyFill="1" applyBorder="1" applyAlignment="1">
      <alignment horizontal="center" vertical="center" wrapText="1"/>
    </xf>
    <xf numFmtId="0" fontId="7" fillId="0" borderId="0" xfId="13" applyFont="1" applyFill="1" applyAlignment="1">
      <alignment horizontal="center" vertical="center" wrapText="1"/>
    </xf>
    <xf numFmtId="0" fontId="7" fillId="0" borderId="0" xfId="13" applyFont="1" applyFill="1" applyBorder="1" applyAlignment="1">
      <alignment horizontal="center" vertical="center" wrapText="1"/>
    </xf>
    <xf numFmtId="0" fontId="10" fillId="0" borderId="0" xfId="13" applyFont="1" applyFill="1" applyBorder="1" applyAlignment="1">
      <alignment horizontal="center" vertical="center"/>
    </xf>
    <xf numFmtId="0" fontId="9" fillId="0" borderId="0" xfId="13" applyFont="1" applyFill="1" applyBorder="1" applyAlignment="1">
      <alignment horizontal="center" vertical="center"/>
    </xf>
    <xf numFmtId="0" fontId="12" fillId="0" borderId="1" xfId="26" applyNumberFormat="1" applyFont="1" applyFill="1" applyBorder="1" applyAlignment="1">
      <alignment horizontal="center" vertical="center" wrapText="1"/>
    </xf>
    <xf numFmtId="2" fontId="12" fillId="0" borderId="1" xfId="12" applyNumberFormat="1" applyFont="1" applyFill="1" applyBorder="1" applyAlignment="1">
      <alignment horizontal="center" vertical="center" wrapText="1"/>
    </xf>
    <xf numFmtId="43" fontId="12" fillId="0" borderId="1" xfId="1" applyNumberFormat="1" applyFont="1" applyFill="1" applyBorder="1" applyAlignment="1">
      <alignment horizontal="center" vertical="center" wrapText="1"/>
    </xf>
    <xf numFmtId="0" fontId="12" fillId="0" borderId="1" xfId="26" applyFont="1" applyFill="1" applyBorder="1" applyAlignment="1">
      <alignment horizontal="center" vertical="center" wrapText="1"/>
    </xf>
    <xf numFmtId="0" fontId="9" fillId="0" borderId="0" xfId="13" applyFont="1" applyFill="1" applyAlignment="1">
      <alignment horizontal="center" vertical="center"/>
    </xf>
    <xf numFmtId="164" fontId="13" fillId="0" borderId="1" xfId="2" applyNumberFormat="1" applyFont="1" applyFill="1" applyBorder="1" applyAlignment="1">
      <alignment horizontal="center"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cellXfs>
  <cellStyles count="34">
    <cellStyle name="Comma" xfId="1" builtinId="3"/>
    <cellStyle name="Comma 2" xfId="8"/>
    <cellStyle name="Currency 3 2" xfId="16"/>
    <cellStyle name="Normal" xfId="0" builtinId="0"/>
    <cellStyle name="Normal 10" xfId="13"/>
    <cellStyle name="Normal 10 2" xfId="10"/>
    <cellStyle name="Normal 11 2" xfId="7"/>
    <cellStyle name="Normal 11 3" xfId="9"/>
    <cellStyle name="Normal 12" xfId="5"/>
    <cellStyle name="Normal 12 2" xfId="30"/>
    <cellStyle name="Normal 12 3" xfId="28"/>
    <cellStyle name="Normal 13" xfId="19"/>
    <cellStyle name="Normal 14 3" xfId="23"/>
    <cellStyle name="Normal 14 3 2" xfId="32"/>
    <cellStyle name="Normal 16 3" xfId="18"/>
    <cellStyle name="Normal 19" xfId="20"/>
    <cellStyle name="Normal 19 2" xfId="29"/>
    <cellStyle name="Normal 2" xfId="2"/>
    <cellStyle name="Normal 2 2" xfId="3"/>
    <cellStyle name="Normal 2 2 2" xfId="4"/>
    <cellStyle name="Normal 2 2 2 2" xfId="21"/>
    <cellStyle name="Normal 2 2 3" xfId="22"/>
    <cellStyle name="Normal 2 2_BIEU 01 - THĐ KY ANH 2019" xfId="33"/>
    <cellStyle name="Normal 2 3" xfId="15"/>
    <cellStyle name="Normal 20 2" xfId="17"/>
    <cellStyle name="Normal 3 3" xfId="24"/>
    <cellStyle name="Normal 4 2 2" xfId="26"/>
    <cellStyle name="Normal 5 46" xfId="6"/>
    <cellStyle name="Normal 7 2" xfId="11"/>
    <cellStyle name="Normal_Bieu mau (CV )" xfId="14"/>
    <cellStyle name="Normal_Mau Bieu KH câp huyen(Anh) 12_11" xfId="25"/>
    <cellStyle name="Normal_Sheet1" xfId="31"/>
    <cellStyle name="Normal_Sheet1 3" xfId="12"/>
    <cellStyle name="Normal_Sheet1_1" xfId="27"/>
  </cellStyles>
  <dxfs count="8">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902435</xdr:colOff>
      <xdr:row>2</xdr:row>
      <xdr:rowOff>19050</xdr:rowOff>
    </xdr:from>
    <xdr:to>
      <xdr:col>1</xdr:col>
      <xdr:colOff>1650266</xdr:colOff>
      <xdr:row>2</xdr:row>
      <xdr:rowOff>19050</xdr:rowOff>
    </xdr:to>
    <xdr:sp macro="" textlink="">
      <xdr:nvSpPr>
        <xdr:cNvPr id="2" name="Line 1"/>
        <xdr:cNvSpPr>
          <a:spLocks noChangeShapeType="1"/>
        </xdr:cNvSpPr>
      </xdr:nvSpPr>
      <xdr:spPr bwMode="auto">
        <a:xfrm>
          <a:off x="1235810" y="400050"/>
          <a:ext cx="7478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590549</xdr:colOff>
      <xdr:row>2</xdr:row>
      <xdr:rowOff>0</xdr:rowOff>
    </xdr:from>
    <xdr:to>
      <xdr:col>6</xdr:col>
      <xdr:colOff>514349</xdr:colOff>
      <xdr:row>2</xdr:row>
      <xdr:rowOff>8956</xdr:rowOff>
    </xdr:to>
    <xdr:sp macro="" textlink="">
      <xdr:nvSpPr>
        <xdr:cNvPr id="3" name="Line 1"/>
        <xdr:cNvSpPr>
          <a:spLocks noChangeShapeType="1"/>
        </xdr:cNvSpPr>
      </xdr:nvSpPr>
      <xdr:spPr bwMode="auto">
        <a:xfrm flipV="1">
          <a:off x="5410199" y="381000"/>
          <a:ext cx="1533525" cy="89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190500</xdr:colOff>
      <xdr:row>6</xdr:row>
      <xdr:rowOff>57150</xdr:rowOff>
    </xdr:from>
    <xdr:to>
      <xdr:col>4</xdr:col>
      <xdr:colOff>180975</xdr:colOff>
      <xdr:row>6</xdr:row>
      <xdr:rowOff>66106</xdr:rowOff>
    </xdr:to>
    <xdr:sp macro="" textlink="">
      <xdr:nvSpPr>
        <xdr:cNvPr id="4" name="Line 1"/>
        <xdr:cNvSpPr>
          <a:spLocks noChangeShapeType="1"/>
        </xdr:cNvSpPr>
      </xdr:nvSpPr>
      <xdr:spPr bwMode="auto">
        <a:xfrm flipV="1">
          <a:off x="3467100" y="1209675"/>
          <a:ext cx="1533525" cy="89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657225</xdr:colOff>
      <xdr:row>2</xdr:row>
      <xdr:rowOff>23812</xdr:rowOff>
    </xdr:from>
    <xdr:to>
      <xdr:col>7</xdr:col>
      <xdr:colOff>1123950</xdr:colOff>
      <xdr:row>2</xdr:row>
      <xdr:rowOff>23812</xdr:rowOff>
    </xdr:to>
    <xdr:sp macro="" textlink="">
      <xdr:nvSpPr>
        <xdr:cNvPr id="2" name="Line 1"/>
        <xdr:cNvSpPr>
          <a:spLocks noChangeShapeType="1"/>
        </xdr:cNvSpPr>
      </xdr:nvSpPr>
      <xdr:spPr bwMode="auto">
        <a:xfrm flipV="1">
          <a:off x="5838825" y="376237"/>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823913</xdr:colOff>
      <xdr:row>2</xdr:row>
      <xdr:rowOff>38100</xdr:rowOff>
    </xdr:from>
    <xdr:to>
      <xdr:col>1</xdr:col>
      <xdr:colOff>1795463</xdr:colOff>
      <xdr:row>2</xdr:row>
      <xdr:rowOff>38100</xdr:rowOff>
    </xdr:to>
    <xdr:sp macro="" textlink="">
      <xdr:nvSpPr>
        <xdr:cNvPr id="3" name="Line 1"/>
        <xdr:cNvSpPr>
          <a:spLocks noChangeShapeType="1"/>
        </xdr:cNvSpPr>
      </xdr:nvSpPr>
      <xdr:spPr bwMode="auto">
        <a:xfrm>
          <a:off x="1157288"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642936</xdr:colOff>
      <xdr:row>2</xdr:row>
      <xdr:rowOff>5953</xdr:rowOff>
    </xdr:from>
    <xdr:to>
      <xdr:col>7</xdr:col>
      <xdr:colOff>1262063</xdr:colOff>
      <xdr:row>2</xdr:row>
      <xdr:rowOff>5953</xdr:rowOff>
    </xdr:to>
    <xdr:sp macro="" textlink="">
      <xdr:nvSpPr>
        <xdr:cNvPr id="2" name="Line 1"/>
        <xdr:cNvSpPr>
          <a:spLocks noChangeShapeType="1"/>
        </xdr:cNvSpPr>
      </xdr:nvSpPr>
      <xdr:spPr bwMode="auto">
        <a:xfrm>
          <a:off x="5886449" y="358378"/>
          <a:ext cx="160972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804863</xdr:colOff>
      <xdr:row>2</xdr:row>
      <xdr:rowOff>38100</xdr:rowOff>
    </xdr:from>
    <xdr:to>
      <xdr:col>1</xdr:col>
      <xdr:colOff>1776413</xdr:colOff>
      <xdr:row>2</xdr:row>
      <xdr:rowOff>38100</xdr:rowOff>
    </xdr:to>
    <xdr:sp macro="" textlink="">
      <xdr:nvSpPr>
        <xdr:cNvPr id="3" name="Line 1"/>
        <xdr:cNvSpPr>
          <a:spLocks noChangeShapeType="1"/>
        </xdr:cNvSpPr>
      </xdr:nvSpPr>
      <xdr:spPr bwMode="auto">
        <a:xfrm>
          <a:off x="1185863"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733424</xdr:colOff>
      <xdr:row>2</xdr:row>
      <xdr:rowOff>17858</xdr:rowOff>
    </xdr:from>
    <xdr:to>
      <xdr:col>7</xdr:col>
      <xdr:colOff>1097755</xdr:colOff>
      <xdr:row>2</xdr:row>
      <xdr:rowOff>17858</xdr:rowOff>
    </xdr:to>
    <xdr:sp macro="" textlink="">
      <xdr:nvSpPr>
        <xdr:cNvPr id="2" name="Line 1"/>
        <xdr:cNvSpPr>
          <a:spLocks noChangeShapeType="1"/>
        </xdr:cNvSpPr>
      </xdr:nvSpPr>
      <xdr:spPr bwMode="auto">
        <a:xfrm flipV="1">
          <a:off x="5805487" y="370283"/>
          <a:ext cx="16216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795338</xdr:colOff>
      <xdr:row>2</xdr:row>
      <xdr:rowOff>38100</xdr:rowOff>
    </xdr:from>
    <xdr:to>
      <xdr:col>1</xdr:col>
      <xdr:colOff>1766888</xdr:colOff>
      <xdr:row>2</xdr:row>
      <xdr:rowOff>38100</xdr:rowOff>
    </xdr:to>
    <xdr:sp macro="" textlink="">
      <xdr:nvSpPr>
        <xdr:cNvPr id="3" name="Line 1"/>
        <xdr:cNvSpPr>
          <a:spLocks noChangeShapeType="1"/>
        </xdr:cNvSpPr>
      </xdr:nvSpPr>
      <xdr:spPr bwMode="auto">
        <a:xfrm>
          <a:off x="1128713"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550554</xdr:colOff>
      <xdr:row>2</xdr:row>
      <xdr:rowOff>10823</xdr:rowOff>
    </xdr:from>
    <xdr:to>
      <xdr:col>7</xdr:col>
      <xdr:colOff>1224792</xdr:colOff>
      <xdr:row>2</xdr:row>
      <xdr:rowOff>13717</xdr:rowOff>
    </xdr:to>
    <xdr:sp macro="" textlink="">
      <xdr:nvSpPr>
        <xdr:cNvPr id="2" name="Line 1"/>
        <xdr:cNvSpPr>
          <a:spLocks noChangeShapeType="1"/>
        </xdr:cNvSpPr>
      </xdr:nvSpPr>
      <xdr:spPr bwMode="auto">
        <a:xfrm>
          <a:off x="5776880" y="366975"/>
          <a:ext cx="1788249" cy="289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868017</xdr:colOff>
      <xdr:row>2</xdr:row>
      <xdr:rowOff>13251</xdr:rowOff>
    </xdr:from>
    <xdr:to>
      <xdr:col>1</xdr:col>
      <xdr:colOff>1839567</xdr:colOff>
      <xdr:row>2</xdr:row>
      <xdr:rowOff>13251</xdr:rowOff>
    </xdr:to>
    <xdr:sp macro="" textlink="">
      <xdr:nvSpPr>
        <xdr:cNvPr id="3" name="Line 1"/>
        <xdr:cNvSpPr>
          <a:spLocks noChangeShapeType="1"/>
        </xdr:cNvSpPr>
      </xdr:nvSpPr>
      <xdr:spPr bwMode="auto">
        <a:xfrm>
          <a:off x="1224169" y="36940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157370</xdr:colOff>
      <xdr:row>6</xdr:row>
      <xdr:rowOff>24848</xdr:rowOff>
    </xdr:from>
    <xdr:to>
      <xdr:col>6</xdr:col>
      <xdr:colOff>334651</xdr:colOff>
      <xdr:row>6</xdr:row>
      <xdr:rowOff>27742</xdr:rowOff>
    </xdr:to>
    <xdr:sp macro="" textlink="">
      <xdr:nvSpPr>
        <xdr:cNvPr id="4" name="Line 1"/>
        <xdr:cNvSpPr>
          <a:spLocks noChangeShapeType="1"/>
        </xdr:cNvSpPr>
      </xdr:nvSpPr>
      <xdr:spPr bwMode="auto">
        <a:xfrm>
          <a:off x="3495261" y="1134718"/>
          <a:ext cx="1709564" cy="289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761999</xdr:colOff>
      <xdr:row>2</xdr:row>
      <xdr:rowOff>28575</xdr:rowOff>
    </xdr:from>
    <xdr:to>
      <xdr:col>7</xdr:col>
      <xdr:colOff>876299</xdr:colOff>
      <xdr:row>2</xdr:row>
      <xdr:rowOff>28575</xdr:rowOff>
    </xdr:to>
    <xdr:sp macro="" textlink="">
      <xdr:nvSpPr>
        <xdr:cNvPr id="2" name="Line 1"/>
        <xdr:cNvSpPr>
          <a:spLocks noChangeShapeType="1"/>
        </xdr:cNvSpPr>
      </xdr:nvSpPr>
      <xdr:spPr bwMode="auto">
        <a:xfrm flipV="1">
          <a:off x="5843587" y="381000"/>
          <a:ext cx="16144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809625</xdr:colOff>
      <xdr:row>2</xdr:row>
      <xdr:rowOff>19050</xdr:rowOff>
    </xdr:from>
    <xdr:to>
      <xdr:col>1</xdr:col>
      <xdr:colOff>1714500</xdr:colOff>
      <xdr:row>2</xdr:row>
      <xdr:rowOff>19050</xdr:rowOff>
    </xdr:to>
    <xdr:sp macro="" textlink="">
      <xdr:nvSpPr>
        <xdr:cNvPr id="3" name="Line 1"/>
        <xdr:cNvSpPr>
          <a:spLocks noChangeShapeType="1"/>
        </xdr:cNvSpPr>
      </xdr:nvSpPr>
      <xdr:spPr bwMode="auto">
        <a:xfrm>
          <a:off x="1166813" y="371475"/>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588479</xdr:colOff>
      <xdr:row>2</xdr:row>
      <xdr:rowOff>32844</xdr:rowOff>
    </xdr:from>
    <xdr:to>
      <xdr:col>7</xdr:col>
      <xdr:colOff>1260813</xdr:colOff>
      <xdr:row>2</xdr:row>
      <xdr:rowOff>38099</xdr:rowOff>
    </xdr:to>
    <xdr:sp macro="" textlink="">
      <xdr:nvSpPr>
        <xdr:cNvPr id="2" name="Line 1"/>
        <xdr:cNvSpPr>
          <a:spLocks noChangeShapeType="1"/>
        </xdr:cNvSpPr>
      </xdr:nvSpPr>
      <xdr:spPr bwMode="auto">
        <a:xfrm flipV="1">
          <a:off x="5885208" y="388996"/>
          <a:ext cx="1724225" cy="52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882095</xdr:colOff>
      <xdr:row>2</xdr:row>
      <xdr:rowOff>17393</xdr:rowOff>
    </xdr:from>
    <xdr:to>
      <xdr:col>1</xdr:col>
      <xdr:colOff>1853645</xdr:colOff>
      <xdr:row>2</xdr:row>
      <xdr:rowOff>17393</xdr:rowOff>
    </xdr:to>
    <xdr:sp macro="" textlink="">
      <xdr:nvSpPr>
        <xdr:cNvPr id="3" name="Line 1"/>
        <xdr:cNvSpPr>
          <a:spLocks noChangeShapeType="1"/>
        </xdr:cNvSpPr>
      </xdr:nvSpPr>
      <xdr:spPr bwMode="auto">
        <a:xfrm>
          <a:off x="1213399" y="39839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476249</xdr:colOff>
      <xdr:row>2</xdr:row>
      <xdr:rowOff>19050</xdr:rowOff>
    </xdr:from>
    <xdr:to>
      <xdr:col>7</xdr:col>
      <xdr:colOff>990599</xdr:colOff>
      <xdr:row>2</xdr:row>
      <xdr:rowOff>19050</xdr:rowOff>
    </xdr:to>
    <xdr:sp macro="" textlink="">
      <xdr:nvSpPr>
        <xdr:cNvPr id="2" name="Line 1"/>
        <xdr:cNvSpPr>
          <a:spLocks noChangeShapeType="1"/>
        </xdr:cNvSpPr>
      </xdr:nvSpPr>
      <xdr:spPr bwMode="auto">
        <a:xfrm flipV="1">
          <a:off x="6024562" y="371475"/>
          <a:ext cx="168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1019175</xdr:colOff>
      <xdr:row>2</xdr:row>
      <xdr:rowOff>14288</xdr:rowOff>
    </xdr:from>
    <xdr:to>
      <xdr:col>1</xdr:col>
      <xdr:colOff>1990725</xdr:colOff>
      <xdr:row>2</xdr:row>
      <xdr:rowOff>14288</xdr:rowOff>
    </xdr:to>
    <xdr:sp macro="" textlink="">
      <xdr:nvSpPr>
        <xdr:cNvPr id="3" name="Line 1"/>
        <xdr:cNvSpPr>
          <a:spLocks noChangeShapeType="1"/>
        </xdr:cNvSpPr>
      </xdr:nvSpPr>
      <xdr:spPr bwMode="auto">
        <a:xfrm>
          <a:off x="1352550" y="395288"/>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647700</xdr:colOff>
      <xdr:row>2</xdr:row>
      <xdr:rowOff>14287</xdr:rowOff>
    </xdr:from>
    <xdr:to>
      <xdr:col>7</xdr:col>
      <xdr:colOff>1123950</xdr:colOff>
      <xdr:row>2</xdr:row>
      <xdr:rowOff>14287</xdr:rowOff>
    </xdr:to>
    <xdr:sp macro="" textlink="">
      <xdr:nvSpPr>
        <xdr:cNvPr id="2" name="Line 1"/>
        <xdr:cNvSpPr>
          <a:spLocks noChangeShapeType="1"/>
        </xdr:cNvSpPr>
      </xdr:nvSpPr>
      <xdr:spPr bwMode="auto">
        <a:xfrm flipV="1">
          <a:off x="5910263" y="366712"/>
          <a:ext cx="1628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852488</xdr:colOff>
      <xdr:row>2</xdr:row>
      <xdr:rowOff>38100</xdr:rowOff>
    </xdr:from>
    <xdr:to>
      <xdr:col>1</xdr:col>
      <xdr:colOff>1824038</xdr:colOff>
      <xdr:row>2</xdr:row>
      <xdr:rowOff>38100</xdr:rowOff>
    </xdr:to>
    <xdr:sp macro="" textlink="">
      <xdr:nvSpPr>
        <xdr:cNvPr id="3" name="Line 1"/>
        <xdr:cNvSpPr>
          <a:spLocks noChangeShapeType="1"/>
        </xdr:cNvSpPr>
      </xdr:nvSpPr>
      <xdr:spPr bwMode="auto">
        <a:xfrm>
          <a:off x="1185863"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433387</xdr:colOff>
      <xdr:row>2</xdr:row>
      <xdr:rowOff>38100</xdr:rowOff>
    </xdr:from>
    <xdr:to>
      <xdr:col>7</xdr:col>
      <xdr:colOff>1062037</xdr:colOff>
      <xdr:row>2</xdr:row>
      <xdr:rowOff>47625</xdr:rowOff>
    </xdr:to>
    <xdr:sp macro="" textlink="">
      <xdr:nvSpPr>
        <xdr:cNvPr id="2" name="Line 1"/>
        <xdr:cNvSpPr>
          <a:spLocks noChangeShapeType="1"/>
        </xdr:cNvSpPr>
      </xdr:nvSpPr>
      <xdr:spPr bwMode="auto">
        <a:xfrm>
          <a:off x="5953125" y="390525"/>
          <a:ext cx="1719262"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33338</xdr:rowOff>
    </xdr:from>
    <xdr:to>
      <xdr:col>1</xdr:col>
      <xdr:colOff>1952625</xdr:colOff>
      <xdr:row>2</xdr:row>
      <xdr:rowOff>33338</xdr:rowOff>
    </xdr:to>
    <xdr:sp macro="" textlink="">
      <xdr:nvSpPr>
        <xdr:cNvPr id="3" name="Line 1"/>
        <xdr:cNvSpPr>
          <a:spLocks noChangeShapeType="1"/>
        </xdr:cNvSpPr>
      </xdr:nvSpPr>
      <xdr:spPr bwMode="auto">
        <a:xfrm>
          <a:off x="1314450" y="414338"/>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609599</xdr:colOff>
      <xdr:row>2</xdr:row>
      <xdr:rowOff>9523</xdr:rowOff>
    </xdr:from>
    <xdr:to>
      <xdr:col>7</xdr:col>
      <xdr:colOff>1009649</xdr:colOff>
      <xdr:row>2</xdr:row>
      <xdr:rowOff>18366</xdr:rowOff>
    </xdr:to>
    <xdr:sp macro="" textlink="">
      <xdr:nvSpPr>
        <xdr:cNvPr id="2" name="Line 1"/>
        <xdr:cNvSpPr>
          <a:spLocks noChangeShapeType="1"/>
        </xdr:cNvSpPr>
      </xdr:nvSpPr>
      <xdr:spPr bwMode="auto">
        <a:xfrm flipV="1">
          <a:off x="5953124" y="361948"/>
          <a:ext cx="1604963" cy="88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909637</xdr:colOff>
      <xdr:row>2</xdr:row>
      <xdr:rowOff>23813</xdr:rowOff>
    </xdr:from>
    <xdr:to>
      <xdr:col>1</xdr:col>
      <xdr:colOff>1881187</xdr:colOff>
      <xdr:row>2</xdr:row>
      <xdr:rowOff>23813</xdr:rowOff>
    </xdr:to>
    <xdr:sp macro="" textlink="">
      <xdr:nvSpPr>
        <xdr:cNvPr id="3" name="Line 1"/>
        <xdr:cNvSpPr>
          <a:spLocks noChangeShapeType="1"/>
        </xdr:cNvSpPr>
      </xdr:nvSpPr>
      <xdr:spPr bwMode="auto">
        <a:xfrm>
          <a:off x="1243012" y="40481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400050</xdr:colOff>
      <xdr:row>2</xdr:row>
      <xdr:rowOff>9525</xdr:rowOff>
    </xdr:from>
    <xdr:to>
      <xdr:col>7</xdr:col>
      <xdr:colOff>981075</xdr:colOff>
      <xdr:row>2</xdr:row>
      <xdr:rowOff>9525</xdr:rowOff>
    </xdr:to>
    <xdr:sp macro="" textlink="">
      <xdr:nvSpPr>
        <xdr:cNvPr id="2" name="Line 1"/>
        <xdr:cNvSpPr>
          <a:spLocks noChangeShapeType="1"/>
        </xdr:cNvSpPr>
      </xdr:nvSpPr>
      <xdr:spPr bwMode="auto">
        <a:xfrm flipV="1">
          <a:off x="6081713" y="361950"/>
          <a:ext cx="1733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1076325</xdr:colOff>
      <xdr:row>2</xdr:row>
      <xdr:rowOff>14288</xdr:rowOff>
    </xdr:from>
    <xdr:to>
      <xdr:col>1</xdr:col>
      <xdr:colOff>2047875</xdr:colOff>
      <xdr:row>2</xdr:row>
      <xdr:rowOff>14288</xdr:rowOff>
    </xdr:to>
    <xdr:sp macro="" textlink="">
      <xdr:nvSpPr>
        <xdr:cNvPr id="3" name="Line 1"/>
        <xdr:cNvSpPr>
          <a:spLocks noChangeShapeType="1"/>
        </xdr:cNvSpPr>
      </xdr:nvSpPr>
      <xdr:spPr bwMode="auto">
        <a:xfrm>
          <a:off x="1409700" y="395288"/>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576264</xdr:colOff>
      <xdr:row>2</xdr:row>
      <xdr:rowOff>28574</xdr:rowOff>
    </xdr:from>
    <xdr:to>
      <xdr:col>7</xdr:col>
      <xdr:colOff>1185864</xdr:colOff>
      <xdr:row>2</xdr:row>
      <xdr:rowOff>38099</xdr:rowOff>
    </xdr:to>
    <xdr:sp macro="" textlink="">
      <xdr:nvSpPr>
        <xdr:cNvPr id="2" name="Line 1"/>
        <xdr:cNvSpPr>
          <a:spLocks noChangeShapeType="1"/>
        </xdr:cNvSpPr>
      </xdr:nvSpPr>
      <xdr:spPr bwMode="auto">
        <a:xfrm flipV="1">
          <a:off x="5962652" y="380999"/>
          <a:ext cx="1609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928687</xdr:colOff>
      <xdr:row>2</xdr:row>
      <xdr:rowOff>33337</xdr:rowOff>
    </xdr:from>
    <xdr:to>
      <xdr:col>1</xdr:col>
      <xdr:colOff>1900237</xdr:colOff>
      <xdr:row>2</xdr:row>
      <xdr:rowOff>33337</xdr:rowOff>
    </xdr:to>
    <xdr:sp macro="" textlink="">
      <xdr:nvSpPr>
        <xdr:cNvPr id="3" name="Line 1"/>
        <xdr:cNvSpPr>
          <a:spLocks noChangeShapeType="1"/>
        </xdr:cNvSpPr>
      </xdr:nvSpPr>
      <xdr:spPr bwMode="auto">
        <a:xfrm>
          <a:off x="1285875" y="385762"/>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295274</xdr:colOff>
      <xdr:row>2</xdr:row>
      <xdr:rowOff>6570</xdr:rowOff>
    </xdr:from>
    <xdr:to>
      <xdr:col>7</xdr:col>
      <xdr:colOff>886810</xdr:colOff>
      <xdr:row>2</xdr:row>
      <xdr:rowOff>9526</xdr:rowOff>
    </xdr:to>
    <xdr:sp macro="" textlink="">
      <xdr:nvSpPr>
        <xdr:cNvPr id="2" name="Line 1"/>
        <xdr:cNvSpPr>
          <a:spLocks noChangeShapeType="1"/>
        </xdr:cNvSpPr>
      </xdr:nvSpPr>
      <xdr:spPr bwMode="auto">
        <a:xfrm flipV="1">
          <a:off x="5635843" y="387570"/>
          <a:ext cx="1688553" cy="295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1090612</xdr:colOff>
      <xdr:row>2</xdr:row>
      <xdr:rowOff>23813</xdr:rowOff>
    </xdr:from>
    <xdr:to>
      <xdr:col>1</xdr:col>
      <xdr:colOff>2062162</xdr:colOff>
      <xdr:row>2</xdr:row>
      <xdr:rowOff>23813</xdr:rowOff>
    </xdr:to>
    <xdr:sp macro="" textlink="">
      <xdr:nvSpPr>
        <xdr:cNvPr id="3" name="Line 1"/>
        <xdr:cNvSpPr>
          <a:spLocks noChangeShapeType="1"/>
        </xdr:cNvSpPr>
      </xdr:nvSpPr>
      <xdr:spPr bwMode="auto">
        <a:xfrm>
          <a:off x="1423987" y="404813"/>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F9" sqref="F9"/>
    </sheetView>
  </sheetViews>
  <sheetFormatPr defaultRowHeight="13.9" x14ac:dyDescent="0.35"/>
  <cols>
    <col min="1" max="1" width="5" style="10" bestFit="1" customWidth="1"/>
    <col min="2" max="2" width="28.3984375" style="9" customWidth="1"/>
    <col min="3" max="3" width="15.73046875" style="9" customWidth="1"/>
    <col min="4" max="4" width="23.1328125" style="143" customWidth="1"/>
    <col min="5" max="5" width="11.265625" style="10" customWidth="1"/>
    <col min="6" max="6" width="12.86328125" style="10" customWidth="1"/>
    <col min="7" max="7" width="14.265625" style="10" customWidth="1"/>
    <col min="8" max="8" width="26" style="10" customWidth="1"/>
    <col min="9" max="253" width="9.1328125" style="2"/>
    <col min="254" max="254" width="8.1328125" style="2" customWidth="1"/>
    <col min="255" max="255" width="48.1328125" style="2" customWidth="1"/>
    <col min="256" max="256" width="11.3984375" style="2" customWidth="1"/>
    <col min="257" max="257" width="7.86328125" style="2" customWidth="1"/>
    <col min="258" max="258" width="7.3984375" style="2" customWidth="1"/>
    <col min="259" max="259" width="7.73046875" style="2" customWidth="1"/>
    <col min="260" max="260" width="26.86328125" style="2" customWidth="1"/>
    <col min="261" max="261" width="49.86328125" style="2" customWidth="1"/>
    <col min="262" max="262" width="28.1328125" style="2" customWidth="1"/>
    <col min="263" max="263" width="58.59765625" style="2" customWidth="1"/>
    <col min="264" max="509" width="9.1328125" style="2"/>
    <col min="510" max="510" width="8.1328125" style="2" customWidth="1"/>
    <col min="511" max="511" width="48.1328125" style="2" customWidth="1"/>
    <col min="512" max="512" width="11.3984375" style="2" customWidth="1"/>
    <col min="513" max="513" width="7.86328125" style="2" customWidth="1"/>
    <col min="514" max="514" width="7.3984375" style="2" customWidth="1"/>
    <col min="515" max="515" width="7.73046875" style="2" customWidth="1"/>
    <col min="516" max="516" width="26.86328125" style="2" customWidth="1"/>
    <col min="517" max="517" width="49.86328125" style="2" customWidth="1"/>
    <col min="518" max="518" width="28.1328125" style="2" customWidth="1"/>
    <col min="519" max="519" width="58.59765625" style="2" customWidth="1"/>
    <col min="520" max="765" width="9.1328125" style="2"/>
    <col min="766" max="766" width="8.1328125" style="2" customWidth="1"/>
    <col min="767" max="767" width="48.1328125" style="2" customWidth="1"/>
    <col min="768" max="768" width="11.3984375" style="2" customWidth="1"/>
    <col min="769" max="769" width="7.86328125" style="2" customWidth="1"/>
    <col min="770" max="770" width="7.3984375" style="2" customWidth="1"/>
    <col min="771" max="771" width="7.73046875" style="2" customWidth="1"/>
    <col min="772" max="772" width="26.86328125" style="2" customWidth="1"/>
    <col min="773" max="773" width="49.86328125" style="2" customWidth="1"/>
    <col min="774" max="774" width="28.1328125" style="2" customWidth="1"/>
    <col min="775" max="775" width="58.59765625" style="2" customWidth="1"/>
    <col min="776" max="1021" width="9.1328125" style="2"/>
    <col min="1022" max="1022" width="8.1328125" style="2" customWidth="1"/>
    <col min="1023" max="1023" width="48.1328125" style="2" customWidth="1"/>
    <col min="1024" max="1024" width="11.3984375" style="2" customWidth="1"/>
    <col min="1025" max="1025" width="7.86328125" style="2" customWidth="1"/>
    <col min="1026" max="1026" width="7.3984375" style="2" customWidth="1"/>
    <col min="1027" max="1027" width="7.73046875" style="2" customWidth="1"/>
    <col min="1028" max="1028" width="26.86328125" style="2" customWidth="1"/>
    <col min="1029" max="1029" width="49.86328125" style="2" customWidth="1"/>
    <col min="1030" max="1030" width="28.1328125" style="2" customWidth="1"/>
    <col min="1031" max="1031" width="58.59765625" style="2" customWidth="1"/>
    <col min="1032" max="1277" width="9.1328125" style="2"/>
    <col min="1278" max="1278" width="8.1328125" style="2" customWidth="1"/>
    <col min="1279" max="1279" width="48.1328125" style="2" customWidth="1"/>
    <col min="1280" max="1280" width="11.3984375" style="2" customWidth="1"/>
    <col min="1281" max="1281" width="7.86328125" style="2" customWidth="1"/>
    <col min="1282" max="1282" width="7.3984375" style="2" customWidth="1"/>
    <col min="1283" max="1283" width="7.73046875" style="2" customWidth="1"/>
    <col min="1284" max="1284" width="26.86328125" style="2" customWidth="1"/>
    <col min="1285" max="1285" width="49.86328125" style="2" customWidth="1"/>
    <col min="1286" max="1286" width="28.1328125" style="2" customWidth="1"/>
    <col min="1287" max="1287" width="58.59765625" style="2" customWidth="1"/>
    <col min="1288" max="1533" width="9.1328125" style="2"/>
    <col min="1534" max="1534" width="8.1328125" style="2" customWidth="1"/>
    <col min="1535" max="1535" width="48.1328125" style="2" customWidth="1"/>
    <col min="1536" max="1536" width="11.3984375" style="2" customWidth="1"/>
    <col min="1537" max="1537" width="7.86328125" style="2" customWidth="1"/>
    <col min="1538" max="1538" width="7.3984375" style="2" customWidth="1"/>
    <col min="1539" max="1539" width="7.73046875" style="2" customWidth="1"/>
    <col min="1540" max="1540" width="26.86328125" style="2" customWidth="1"/>
    <col min="1541" max="1541" width="49.86328125" style="2" customWidth="1"/>
    <col min="1542" max="1542" width="28.1328125" style="2" customWidth="1"/>
    <col min="1543" max="1543" width="58.59765625" style="2" customWidth="1"/>
    <col min="1544" max="1789" width="9.1328125" style="2"/>
    <col min="1790" max="1790" width="8.1328125" style="2" customWidth="1"/>
    <col min="1791" max="1791" width="48.1328125" style="2" customWidth="1"/>
    <col min="1792" max="1792" width="11.3984375" style="2" customWidth="1"/>
    <col min="1793" max="1793" width="7.86328125" style="2" customWidth="1"/>
    <col min="1794" max="1794" width="7.3984375" style="2" customWidth="1"/>
    <col min="1795" max="1795" width="7.73046875" style="2" customWidth="1"/>
    <col min="1796" max="1796" width="26.86328125" style="2" customWidth="1"/>
    <col min="1797" max="1797" width="49.86328125" style="2" customWidth="1"/>
    <col min="1798" max="1798" width="28.1328125" style="2" customWidth="1"/>
    <col min="1799" max="1799" width="58.59765625" style="2" customWidth="1"/>
    <col min="1800" max="2045" width="9.1328125" style="2"/>
    <col min="2046" max="2046" width="8.1328125" style="2" customWidth="1"/>
    <col min="2047" max="2047" width="48.1328125" style="2" customWidth="1"/>
    <col min="2048" max="2048" width="11.3984375" style="2" customWidth="1"/>
    <col min="2049" max="2049" width="7.86328125" style="2" customWidth="1"/>
    <col min="2050" max="2050" width="7.3984375" style="2" customWidth="1"/>
    <col min="2051" max="2051" width="7.73046875" style="2" customWidth="1"/>
    <col min="2052" max="2052" width="26.86328125" style="2" customWidth="1"/>
    <col min="2053" max="2053" width="49.86328125" style="2" customWidth="1"/>
    <col min="2054" max="2054" width="28.1328125" style="2" customWidth="1"/>
    <col min="2055" max="2055" width="58.59765625" style="2" customWidth="1"/>
    <col min="2056" max="2301" width="9.1328125" style="2"/>
    <col min="2302" max="2302" width="8.1328125" style="2" customWidth="1"/>
    <col min="2303" max="2303" width="48.1328125" style="2" customWidth="1"/>
    <col min="2304" max="2304" width="11.3984375" style="2" customWidth="1"/>
    <col min="2305" max="2305" width="7.86328125" style="2" customWidth="1"/>
    <col min="2306" max="2306" width="7.3984375" style="2" customWidth="1"/>
    <col min="2307" max="2307" width="7.73046875" style="2" customWidth="1"/>
    <col min="2308" max="2308" width="26.86328125" style="2" customWidth="1"/>
    <col min="2309" max="2309" width="49.86328125" style="2" customWidth="1"/>
    <col min="2310" max="2310" width="28.1328125" style="2" customWidth="1"/>
    <col min="2311" max="2311" width="58.59765625" style="2" customWidth="1"/>
    <col min="2312" max="2557" width="9.1328125" style="2"/>
    <col min="2558" max="2558" width="8.1328125" style="2" customWidth="1"/>
    <col min="2559" max="2559" width="48.1328125" style="2" customWidth="1"/>
    <col min="2560" max="2560" width="11.3984375" style="2" customWidth="1"/>
    <col min="2561" max="2561" width="7.86328125" style="2" customWidth="1"/>
    <col min="2562" max="2562" width="7.3984375" style="2" customWidth="1"/>
    <col min="2563" max="2563" width="7.73046875" style="2" customWidth="1"/>
    <col min="2564" max="2564" width="26.86328125" style="2" customWidth="1"/>
    <col min="2565" max="2565" width="49.86328125" style="2" customWidth="1"/>
    <col min="2566" max="2566" width="28.1328125" style="2" customWidth="1"/>
    <col min="2567" max="2567" width="58.59765625" style="2" customWidth="1"/>
    <col min="2568" max="2813" width="9.1328125" style="2"/>
    <col min="2814" max="2814" width="8.1328125" style="2" customWidth="1"/>
    <col min="2815" max="2815" width="48.1328125" style="2" customWidth="1"/>
    <col min="2816" max="2816" width="11.3984375" style="2" customWidth="1"/>
    <col min="2817" max="2817" width="7.86328125" style="2" customWidth="1"/>
    <col min="2818" max="2818" width="7.3984375" style="2" customWidth="1"/>
    <col min="2819" max="2819" width="7.73046875" style="2" customWidth="1"/>
    <col min="2820" max="2820" width="26.86328125" style="2" customWidth="1"/>
    <col min="2821" max="2821" width="49.86328125" style="2" customWidth="1"/>
    <col min="2822" max="2822" width="28.1328125" style="2" customWidth="1"/>
    <col min="2823" max="2823" width="58.59765625" style="2" customWidth="1"/>
    <col min="2824" max="3069" width="9.1328125" style="2"/>
    <col min="3070" max="3070" width="8.1328125" style="2" customWidth="1"/>
    <col min="3071" max="3071" width="48.1328125" style="2" customWidth="1"/>
    <col min="3072" max="3072" width="11.3984375" style="2" customWidth="1"/>
    <col min="3073" max="3073" width="7.86328125" style="2" customWidth="1"/>
    <col min="3074" max="3074" width="7.3984375" style="2" customWidth="1"/>
    <col min="3075" max="3075" width="7.73046875" style="2" customWidth="1"/>
    <col min="3076" max="3076" width="26.86328125" style="2" customWidth="1"/>
    <col min="3077" max="3077" width="49.86328125" style="2" customWidth="1"/>
    <col min="3078" max="3078" width="28.1328125" style="2" customWidth="1"/>
    <col min="3079" max="3079" width="58.59765625" style="2" customWidth="1"/>
    <col min="3080" max="3325" width="9.1328125" style="2"/>
    <col min="3326" max="3326" width="8.1328125" style="2" customWidth="1"/>
    <col min="3327" max="3327" width="48.1328125" style="2" customWidth="1"/>
    <col min="3328" max="3328" width="11.3984375" style="2" customWidth="1"/>
    <col min="3329" max="3329" width="7.86328125" style="2" customWidth="1"/>
    <col min="3330" max="3330" width="7.3984375" style="2" customWidth="1"/>
    <col min="3331" max="3331" width="7.73046875" style="2" customWidth="1"/>
    <col min="3332" max="3332" width="26.86328125" style="2" customWidth="1"/>
    <col min="3333" max="3333" width="49.86328125" style="2" customWidth="1"/>
    <col min="3334" max="3334" width="28.1328125" style="2" customWidth="1"/>
    <col min="3335" max="3335" width="58.59765625" style="2" customWidth="1"/>
    <col min="3336" max="3581" width="9.1328125" style="2"/>
    <col min="3582" max="3582" width="8.1328125" style="2" customWidth="1"/>
    <col min="3583" max="3583" width="48.1328125" style="2" customWidth="1"/>
    <col min="3584" max="3584" width="11.3984375" style="2" customWidth="1"/>
    <col min="3585" max="3585" width="7.86328125" style="2" customWidth="1"/>
    <col min="3586" max="3586" width="7.3984375" style="2" customWidth="1"/>
    <col min="3587" max="3587" width="7.73046875" style="2" customWidth="1"/>
    <col min="3588" max="3588" width="26.86328125" style="2" customWidth="1"/>
    <col min="3589" max="3589" width="49.86328125" style="2" customWidth="1"/>
    <col min="3590" max="3590" width="28.1328125" style="2" customWidth="1"/>
    <col min="3591" max="3591" width="58.59765625" style="2" customWidth="1"/>
    <col min="3592" max="3837" width="9.1328125" style="2"/>
    <col min="3838" max="3838" width="8.1328125" style="2" customWidth="1"/>
    <col min="3839" max="3839" width="48.1328125" style="2" customWidth="1"/>
    <col min="3840" max="3840" width="11.3984375" style="2" customWidth="1"/>
    <col min="3841" max="3841" width="7.86328125" style="2" customWidth="1"/>
    <col min="3842" max="3842" width="7.3984375" style="2" customWidth="1"/>
    <col min="3843" max="3843" width="7.73046875" style="2" customWidth="1"/>
    <col min="3844" max="3844" width="26.86328125" style="2" customWidth="1"/>
    <col min="3845" max="3845" width="49.86328125" style="2" customWidth="1"/>
    <col min="3846" max="3846" width="28.1328125" style="2" customWidth="1"/>
    <col min="3847" max="3847" width="58.59765625" style="2" customWidth="1"/>
    <col min="3848" max="4093" width="9.1328125" style="2"/>
    <col min="4094" max="4094" width="8.1328125" style="2" customWidth="1"/>
    <col min="4095" max="4095" width="48.1328125" style="2" customWidth="1"/>
    <col min="4096" max="4096" width="11.3984375" style="2" customWidth="1"/>
    <col min="4097" max="4097" width="7.86328125" style="2" customWidth="1"/>
    <col min="4098" max="4098" width="7.3984375" style="2" customWidth="1"/>
    <col min="4099" max="4099" width="7.73046875" style="2" customWidth="1"/>
    <col min="4100" max="4100" width="26.86328125" style="2" customWidth="1"/>
    <col min="4101" max="4101" width="49.86328125" style="2" customWidth="1"/>
    <col min="4102" max="4102" width="28.1328125" style="2" customWidth="1"/>
    <col min="4103" max="4103" width="58.59765625" style="2" customWidth="1"/>
    <col min="4104" max="4349" width="9.1328125" style="2"/>
    <col min="4350" max="4350" width="8.1328125" style="2" customWidth="1"/>
    <col min="4351" max="4351" width="48.1328125" style="2" customWidth="1"/>
    <col min="4352" max="4352" width="11.3984375" style="2" customWidth="1"/>
    <col min="4353" max="4353" width="7.86328125" style="2" customWidth="1"/>
    <col min="4354" max="4354" width="7.3984375" style="2" customWidth="1"/>
    <col min="4355" max="4355" width="7.73046875" style="2" customWidth="1"/>
    <col min="4356" max="4356" width="26.86328125" style="2" customWidth="1"/>
    <col min="4357" max="4357" width="49.86328125" style="2" customWidth="1"/>
    <col min="4358" max="4358" width="28.1328125" style="2" customWidth="1"/>
    <col min="4359" max="4359" width="58.59765625" style="2" customWidth="1"/>
    <col min="4360" max="4605" width="9.1328125" style="2"/>
    <col min="4606" max="4606" width="8.1328125" style="2" customWidth="1"/>
    <col min="4607" max="4607" width="48.1328125" style="2" customWidth="1"/>
    <col min="4608" max="4608" width="11.3984375" style="2" customWidth="1"/>
    <col min="4609" max="4609" width="7.86328125" style="2" customWidth="1"/>
    <col min="4610" max="4610" width="7.3984375" style="2" customWidth="1"/>
    <col min="4611" max="4611" width="7.73046875" style="2" customWidth="1"/>
    <col min="4612" max="4612" width="26.86328125" style="2" customWidth="1"/>
    <col min="4613" max="4613" width="49.86328125" style="2" customWidth="1"/>
    <col min="4614" max="4614" width="28.1328125" style="2" customWidth="1"/>
    <col min="4615" max="4615" width="58.59765625" style="2" customWidth="1"/>
    <col min="4616" max="4861" width="9.1328125" style="2"/>
    <col min="4862" max="4862" width="8.1328125" style="2" customWidth="1"/>
    <col min="4863" max="4863" width="48.1328125" style="2" customWidth="1"/>
    <col min="4864" max="4864" width="11.3984375" style="2" customWidth="1"/>
    <col min="4865" max="4865" width="7.86328125" style="2" customWidth="1"/>
    <col min="4866" max="4866" width="7.3984375" style="2" customWidth="1"/>
    <col min="4867" max="4867" width="7.73046875" style="2" customWidth="1"/>
    <col min="4868" max="4868" width="26.86328125" style="2" customWidth="1"/>
    <col min="4869" max="4869" width="49.86328125" style="2" customWidth="1"/>
    <col min="4870" max="4870" width="28.1328125" style="2" customWidth="1"/>
    <col min="4871" max="4871" width="58.59765625" style="2" customWidth="1"/>
    <col min="4872" max="5117" width="9.1328125" style="2"/>
    <col min="5118" max="5118" width="8.1328125" style="2" customWidth="1"/>
    <col min="5119" max="5119" width="48.1328125" style="2" customWidth="1"/>
    <col min="5120" max="5120" width="11.3984375" style="2" customWidth="1"/>
    <col min="5121" max="5121" width="7.86328125" style="2" customWidth="1"/>
    <col min="5122" max="5122" width="7.3984375" style="2" customWidth="1"/>
    <col min="5123" max="5123" width="7.73046875" style="2" customWidth="1"/>
    <col min="5124" max="5124" width="26.86328125" style="2" customWidth="1"/>
    <col min="5125" max="5125" width="49.86328125" style="2" customWidth="1"/>
    <col min="5126" max="5126" width="28.1328125" style="2" customWidth="1"/>
    <col min="5127" max="5127" width="58.59765625" style="2" customWidth="1"/>
    <col min="5128" max="5373" width="9.1328125" style="2"/>
    <col min="5374" max="5374" width="8.1328125" style="2" customWidth="1"/>
    <col min="5375" max="5375" width="48.1328125" style="2" customWidth="1"/>
    <col min="5376" max="5376" width="11.3984375" style="2" customWidth="1"/>
    <col min="5377" max="5377" width="7.86328125" style="2" customWidth="1"/>
    <col min="5378" max="5378" width="7.3984375" style="2" customWidth="1"/>
    <col min="5379" max="5379" width="7.73046875" style="2" customWidth="1"/>
    <col min="5380" max="5380" width="26.86328125" style="2" customWidth="1"/>
    <col min="5381" max="5381" width="49.86328125" style="2" customWidth="1"/>
    <col min="5382" max="5382" width="28.1328125" style="2" customWidth="1"/>
    <col min="5383" max="5383" width="58.59765625" style="2" customWidth="1"/>
    <col min="5384" max="5629" width="9.1328125" style="2"/>
    <col min="5630" max="5630" width="8.1328125" style="2" customWidth="1"/>
    <col min="5631" max="5631" width="48.1328125" style="2" customWidth="1"/>
    <col min="5632" max="5632" width="11.3984375" style="2" customWidth="1"/>
    <col min="5633" max="5633" width="7.86328125" style="2" customWidth="1"/>
    <col min="5634" max="5634" width="7.3984375" style="2" customWidth="1"/>
    <col min="5635" max="5635" width="7.73046875" style="2" customWidth="1"/>
    <col min="5636" max="5636" width="26.86328125" style="2" customWidth="1"/>
    <col min="5637" max="5637" width="49.86328125" style="2" customWidth="1"/>
    <col min="5638" max="5638" width="28.1328125" style="2" customWidth="1"/>
    <col min="5639" max="5639" width="58.59765625" style="2" customWidth="1"/>
    <col min="5640" max="5885" width="9.1328125" style="2"/>
    <col min="5886" max="5886" width="8.1328125" style="2" customWidth="1"/>
    <col min="5887" max="5887" width="48.1328125" style="2" customWidth="1"/>
    <col min="5888" max="5888" width="11.3984375" style="2" customWidth="1"/>
    <col min="5889" max="5889" width="7.86328125" style="2" customWidth="1"/>
    <col min="5890" max="5890" width="7.3984375" style="2" customWidth="1"/>
    <col min="5891" max="5891" width="7.73046875" style="2" customWidth="1"/>
    <col min="5892" max="5892" width="26.86328125" style="2" customWidth="1"/>
    <col min="5893" max="5893" width="49.86328125" style="2" customWidth="1"/>
    <col min="5894" max="5894" width="28.1328125" style="2" customWidth="1"/>
    <col min="5895" max="5895" width="58.59765625" style="2" customWidth="1"/>
    <col min="5896" max="6141" width="9.1328125" style="2"/>
    <col min="6142" max="6142" width="8.1328125" style="2" customWidth="1"/>
    <col min="6143" max="6143" width="48.1328125" style="2" customWidth="1"/>
    <col min="6144" max="6144" width="11.3984375" style="2" customWidth="1"/>
    <col min="6145" max="6145" width="7.86328125" style="2" customWidth="1"/>
    <col min="6146" max="6146" width="7.3984375" style="2" customWidth="1"/>
    <col min="6147" max="6147" width="7.73046875" style="2" customWidth="1"/>
    <col min="6148" max="6148" width="26.86328125" style="2" customWidth="1"/>
    <col min="6149" max="6149" width="49.86328125" style="2" customWidth="1"/>
    <col min="6150" max="6150" width="28.1328125" style="2" customWidth="1"/>
    <col min="6151" max="6151" width="58.59765625" style="2" customWidth="1"/>
    <col min="6152" max="6397" width="9.1328125" style="2"/>
    <col min="6398" max="6398" width="8.1328125" style="2" customWidth="1"/>
    <col min="6399" max="6399" width="48.1328125" style="2" customWidth="1"/>
    <col min="6400" max="6400" width="11.3984375" style="2" customWidth="1"/>
    <col min="6401" max="6401" width="7.86328125" style="2" customWidth="1"/>
    <col min="6402" max="6402" width="7.3984375" style="2" customWidth="1"/>
    <col min="6403" max="6403" width="7.73046875" style="2" customWidth="1"/>
    <col min="6404" max="6404" width="26.86328125" style="2" customWidth="1"/>
    <col min="6405" max="6405" width="49.86328125" style="2" customWidth="1"/>
    <col min="6406" max="6406" width="28.1328125" style="2" customWidth="1"/>
    <col min="6407" max="6407" width="58.59765625" style="2" customWidth="1"/>
    <col min="6408" max="6653" width="9.1328125" style="2"/>
    <col min="6654" max="6654" width="8.1328125" style="2" customWidth="1"/>
    <col min="6655" max="6655" width="48.1328125" style="2" customWidth="1"/>
    <col min="6656" max="6656" width="11.3984375" style="2" customWidth="1"/>
    <col min="6657" max="6657" width="7.86328125" style="2" customWidth="1"/>
    <col min="6658" max="6658" width="7.3984375" style="2" customWidth="1"/>
    <col min="6659" max="6659" width="7.73046875" style="2" customWidth="1"/>
    <col min="6660" max="6660" width="26.86328125" style="2" customWidth="1"/>
    <col min="6661" max="6661" width="49.86328125" style="2" customWidth="1"/>
    <col min="6662" max="6662" width="28.1328125" style="2" customWidth="1"/>
    <col min="6663" max="6663" width="58.59765625" style="2" customWidth="1"/>
    <col min="6664" max="6909" width="9.1328125" style="2"/>
    <col min="6910" max="6910" width="8.1328125" style="2" customWidth="1"/>
    <col min="6911" max="6911" width="48.1328125" style="2" customWidth="1"/>
    <col min="6912" max="6912" width="11.3984375" style="2" customWidth="1"/>
    <col min="6913" max="6913" width="7.86328125" style="2" customWidth="1"/>
    <col min="6914" max="6914" width="7.3984375" style="2" customWidth="1"/>
    <col min="6915" max="6915" width="7.73046875" style="2" customWidth="1"/>
    <col min="6916" max="6916" width="26.86328125" style="2" customWidth="1"/>
    <col min="6917" max="6917" width="49.86328125" style="2" customWidth="1"/>
    <col min="6918" max="6918" width="28.1328125" style="2" customWidth="1"/>
    <col min="6919" max="6919" width="58.59765625" style="2" customWidth="1"/>
    <col min="6920" max="7165" width="9.1328125" style="2"/>
    <col min="7166" max="7166" width="8.1328125" style="2" customWidth="1"/>
    <col min="7167" max="7167" width="48.1328125" style="2" customWidth="1"/>
    <col min="7168" max="7168" width="11.3984375" style="2" customWidth="1"/>
    <col min="7169" max="7169" width="7.86328125" style="2" customWidth="1"/>
    <col min="7170" max="7170" width="7.3984375" style="2" customWidth="1"/>
    <col min="7171" max="7171" width="7.73046875" style="2" customWidth="1"/>
    <col min="7172" max="7172" width="26.86328125" style="2" customWidth="1"/>
    <col min="7173" max="7173" width="49.86328125" style="2" customWidth="1"/>
    <col min="7174" max="7174" width="28.1328125" style="2" customWidth="1"/>
    <col min="7175" max="7175" width="58.59765625" style="2" customWidth="1"/>
    <col min="7176" max="7421" width="9.1328125" style="2"/>
    <col min="7422" max="7422" width="8.1328125" style="2" customWidth="1"/>
    <col min="7423" max="7423" width="48.1328125" style="2" customWidth="1"/>
    <col min="7424" max="7424" width="11.3984375" style="2" customWidth="1"/>
    <col min="7425" max="7425" width="7.86328125" style="2" customWidth="1"/>
    <col min="7426" max="7426" width="7.3984375" style="2" customWidth="1"/>
    <col min="7427" max="7427" width="7.73046875" style="2" customWidth="1"/>
    <col min="7428" max="7428" width="26.86328125" style="2" customWidth="1"/>
    <col min="7429" max="7429" width="49.86328125" style="2" customWidth="1"/>
    <col min="7430" max="7430" width="28.1328125" style="2" customWidth="1"/>
    <col min="7431" max="7431" width="58.59765625" style="2" customWidth="1"/>
    <col min="7432" max="7677" width="9.1328125" style="2"/>
    <col min="7678" max="7678" width="8.1328125" style="2" customWidth="1"/>
    <col min="7679" max="7679" width="48.1328125" style="2" customWidth="1"/>
    <col min="7680" max="7680" width="11.3984375" style="2" customWidth="1"/>
    <col min="7681" max="7681" width="7.86328125" style="2" customWidth="1"/>
    <col min="7682" max="7682" width="7.3984375" style="2" customWidth="1"/>
    <col min="7683" max="7683" width="7.73046875" style="2" customWidth="1"/>
    <col min="7684" max="7684" width="26.86328125" style="2" customWidth="1"/>
    <col min="7685" max="7685" width="49.86328125" style="2" customWidth="1"/>
    <col min="7686" max="7686" width="28.1328125" style="2" customWidth="1"/>
    <col min="7687" max="7687" width="58.59765625" style="2" customWidth="1"/>
    <col min="7688" max="7933" width="9.1328125" style="2"/>
    <col min="7934" max="7934" width="8.1328125" style="2" customWidth="1"/>
    <col min="7935" max="7935" width="48.1328125" style="2" customWidth="1"/>
    <col min="7936" max="7936" width="11.3984375" style="2" customWidth="1"/>
    <col min="7937" max="7937" width="7.86328125" style="2" customWidth="1"/>
    <col min="7938" max="7938" width="7.3984375" style="2" customWidth="1"/>
    <col min="7939" max="7939" width="7.73046875" style="2" customWidth="1"/>
    <col min="7940" max="7940" width="26.86328125" style="2" customWidth="1"/>
    <col min="7941" max="7941" width="49.86328125" style="2" customWidth="1"/>
    <col min="7942" max="7942" width="28.1328125" style="2" customWidth="1"/>
    <col min="7943" max="7943" width="58.59765625" style="2" customWidth="1"/>
    <col min="7944" max="8189" width="9.1328125" style="2"/>
    <col min="8190" max="8190" width="8.1328125" style="2" customWidth="1"/>
    <col min="8191" max="8191" width="48.1328125" style="2" customWidth="1"/>
    <col min="8192" max="8192" width="11.3984375" style="2" customWidth="1"/>
    <col min="8193" max="8193" width="7.86328125" style="2" customWidth="1"/>
    <col min="8194" max="8194" width="7.3984375" style="2" customWidth="1"/>
    <col min="8195" max="8195" width="7.73046875" style="2" customWidth="1"/>
    <col min="8196" max="8196" width="26.86328125" style="2" customWidth="1"/>
    <col min="8197" max="8197" width="49.86328125" style="2" customWidth="1"/>
    <col min="8198" max="8198" width="28.1328125" style="2" customWidth="1"/>
    <col min="8199" max="8199" width="58.59765625" style="2" customWidth="1"/>
    <col min="8200" max="8445" width="9.1328125" style="2"/>
    <col min="8446" max="8446" width="8.1328125" style="2" customWidth="1"/>
    <col min="8447" max="8447" width="48.1328125" style="2" customWidth="1"/>
    <col min="8448" max="8448" width="11.3984375" style="2" customWidth="1"/>
    <col min="8449" max="8449" width="7.86328125" style="2" customWidth="1"/>
    <col min="8450" max="8450" width="7.3984375" style="2" customWidth="1"/>
    <col min="8451" max="8451" width="7.73046875" style="2" customWidth="1"/>
    <col min="8452" max="8452" width="26.86328125" style="2" customWidth="1"/>
    <col min="8453" max="8453" width="49.86328125" style="2" customWidth="1"/>
    <col min="8454" max="8454" width="28.1328125" style="2" customWidth="1"/>
    <col min="8455" max="8455" width="58.59765625" style="2" customWidth="1"/>
    <col min="8456" max="8701" width="9.1328125" style="2"/>
    <col min="8702" max="8702" width="8.1328125" style="2" customWidth="1"/>
    <col min="8703" max="8703" width="48.1328125" style="2" customWidth="1"/>
    <col min="8704" max="8704" width="11.3984375" style="2" customWidth="1"/>
    <col min="8705" max="8705" width="7.86328125" style="2" customWidth="1"/>
    <col min="8706" max="8706" width="7.3984375" style="2" customWidth="1"/>
    <col min="8707" max="8707" width="7.73046875" style="2" customWidth="1"/>
    <col min="8708" max="8708" width="26.86328125" style="2" customWidth="1"/>
    <col min="8709" max="8709" width="49.86328125" style="2" customWidth="1"/>
    <col min="8710" max="8710" width="28.1328125" style="2" customWidth="1"/>
    <col min="8711" max="8711" width="58.59765625" style="2" customWidth="1"/>
    <col min="8712" max="8957" width="9.1328125" style="2"/>
    <col min="8958" max="8958" width="8.1328125" style="2" customWidth="1"/>
    <col min="8959" max="8959" width="48.1328125" style="2" customWidth="1"/>
    <col min="8960" max="8960" width="11.3984375" style="2" customWidth="1"/>
    <col min="8961" max="8961" width="7.86328125" style="2" customWidth="1"/>
    <col min="8962" max="8962" width="7.3984375" style="2" customWidth="1"/>
    <col min="8963" max="8963" width="7.73046875" style="2" customWidth="1"/>
    <col min="8964" max="8964" width="26.86328125" style="2" customWidth="1"/>
    <col min="8965" max="8965" width="49.86328125" style="2" customWidth="1"/>
    <col min="8966" max="8966" width="28.1328125" style="2" customWidth="1"/>
    <col min="8967" max="8967" width="58.59765625" style="2" customWidth="1"/>
    <col min="8968" max="9213" width="9.1328125" style="2"/>
    <col min="9214" max="9214" width="8.1328125" style="2" customWidth="1"/>
    <col min="9215" max="9215" width="48.1328125" style="2" customWidth="1"/>
    <col min="9216" max="9216" width="11.3984375" style="2" customWidth="1"/>
    <col min="9217" max="9217" width="7.86328125" style="2" customWidth="1"/>
    <col min="9218" max="9218" width="7.3984375" style="2" customWidth="1"/>
    <col min="9219" max="9219" width="7.73046875" style="2" customWidth="1"/>
    <col min="9220" max="9220" width="26.86328125" style="2" customWidth="1"/>
    <col min="9221" max="9221" width="49.86328125" style="2" customWidth="1"/>
    <col min="9222" max="9222" width="28.1328125" style="2" customWidth="1"/>
    <col min="9223" max="9223" width="58.59765625" style="2" customWidth="1"/>
    <col min="9224" max="9469" width="9.1328125" style="2"/>
    <col min="9470" max="9470" width="8.1328125" style="2" customWidth="1"/>
    <col min="9471" max="9471" width="48.1328125" style="2" customWidth="1"/>
    <col min="9472" max="9472" width="11.3984375" style="2" customWidth="1"/>
    <col min="9473" max="9473" width="7.86328125" style="2" customWidth="1"/>
    <col min="9474" max="9474" width="7.3984375" style="2" customWidth="1"/>
    <col min="9475" max="9475" width="7.73046875" style="2" customWidth="1"/>
    <col min="9476" max="9476" width="26.86328125" style="2" customWidth="1"/>
    <col min="9477" max="9477" width="49.86328125" style="2" customWidth="1"/>
    <col min="9478" max="9478" width="28.1328125" style="2" customWidth="1"/>
    <col min="9479" max="9479" width="58.59765625" style="2" customWidth="1"/>
    <col min="9480" max="9725" width="9.1328125" style="2"/>
    <col min="9726" max="9726" width="8.1328125" style="2" customWidth="1"/>
    <col min="9727" max="9727" width="48.1328125" style="2" customWidth="1"/>
    <col min="9728" max="9728" width="11.3984375" style="2" customWidth="1"/>
    <col min="9729" max="9729" width="7.86328125" style="2" customWidth="1"/>
    <col min="9730" max="9730" width="7.3984375" style="2" customWidth="1"/>
    <col min="9731" max="9731" width="7.73046875" style="2" customWidth="1"/>
    <col min="9732" max="9732" width="26.86328125" style="2" customWidth="1"/>
    <col min="9733" max="9733" width="49.86328125" style="2" customWidth="1"/>
    <col min="9734" max="9734" width="28.1328125" style="2" customWidth="1"/>
    <col min="9735" max="9735" width="58.59765625" style="2" customWidth="1"/>
    <col min="9736" max="9981" width="9.1328125" style="2"/>
    <col min="9982" max="9982" width="8.1328125" style="2" customWidth="1"/>
    <col min="9983" max="9983" width="48.1328125" style="2" customWidth="1"/>
    <col min="9984" max="9984" width="11.3984375" style="2" customWidth="1"/>
    <col min="9985" max="9985" width="7.86328125" style="2" customWidth="1"/>
    <col min="9986" max="9986" width="7.3984375" style="2" customWidth="1"/>
    <col min="9987" max="9987" width="7.73046875" style="2" customWidth="1"/>
    <col min="9988" max="9988" width="26.86328125" style="2" customWidth="1"/>
    <col min="9989" max="9989" width="49.86328125" style="2" customWidth="1"/>
    <col min="9990" max="9990" width="28.1328125" style="2" customWidth="1"/>
    <col min="9991" max="9991" width="58.59765625" style="2" customWidth="1"/>
    <col min="9992" max="10237" width="9.1328125" style="2"/>
    <col min="10238" max="10238" width="8.1328125" style="2" customWidth="1"/>
    <col min="10239" max="10239" width="48.1328125" style="2" customWidth="1"/>
    <col min="10240" max="10240" width="11.3984375" style="2" customWidth="1"/>
    <col min="10241" max="10241" width="7.86328125" style="2" customWidth="1"/>
    <col min="10242" max="10242" width="7.3984375" style="2" customWidth="1"/>
    <col min="10243" max="10243" width="7.73046875" style="2" customWidth="1"/>
    <col min="10244" max="10244" width="26.86328125" style="2" customWidth="1"/>
    <col min="10245" max="10245" width="49.86328125" style="2" customWidth="1"/>
    <col min="10246" max="10246" width="28.1328125" style="2" customWidth="1"/>
    <col min="10247" max="10247" width="58.59765625" style="2" customWidth="1"/>
    <col min="10248" max="10493" width="9.1328125" style="2"/>
    <col min="10494" max="10494" width="8.1328125" style="2" customWidth="1"/>
    <col min="10495" max="10495" width="48.1328125" style="2" customWidth="1"/>
    <col min="10496" max="10496" width="11.3984375" style="2" customWidth="1"/>
    <col min="10497" max="10497" width="7.86328125" style="2" customWidth="1"/>
    <col min="10498" max="10498" width="7.3984375" style="2" customWidth="1"/>
    <col min="10499" max="10499" width="7.73046875" style="2" customWidth="1"/>
    <col min="10500" max="10500" width="26.86328125" style="2" customWidth="1"/>
    <col min="10501" max="10501" width="49.86328125" style="2" customWidth="1"/>
    <col min="10502" max="10502" width="28.1328125" style="2" customWidth="1"/>
    <col min="10503" max="10503" width="58.59765625" style="2" customWidth="1"/>
    <col min="10504" max="10749" width="9.1328125" style="2"/>
    <col min="10750" max="10750" width="8.1328125" style="2" customWidth="1"/>
    <col min="10751" max="10751" width="48.1328125" style="2" customWidth="1"/>
    <col min="10752" max="10752" width="11.3984375" style="2" customWidth="1"/>
    <col min="10753" max="10753" width="7.86328125" style="2" customWidth="1"/>
    <col min="10754" max="10754" width="7.3984375" style="2" customWidth="1"/>
    <col min="10755" max="10755" width="7.73046875" style="2" customWidth="1"/>
    <col min="10756" max="10756" width="26.86328125" style="2" customWidth="1"/>
    <col min="10757" max="10757" width="49.86328125" style="2" customWidth="1"/>
    <col min="10758" max="10758" width="28.1328125" style="2" customWidth="1"/>
    <col min="10759" max="10759" width="58.59765625" style="2" customWidth="1"/>
    <col min="10760" max="11005" width="9.1328125" style="2"/>
    <col min="11006" max="11006" width="8.1328125" style="2" customWidth="1"/>
    <col min="11007" max="11007" width="48.1328125" style="2" customWidth="1"/>
    <col min="11008" max="11008" width="11.3984375" style="2" customWidth="1"/>
    <col min="11009" max="11009" width="7.86328125" style="2" customWidth="1"/>
    <col min="11010" max="11010" width="7.3984375" style="2" customWidth="1"/>
    <col min="11011" max="11011" width="7.73046875" style="2" customWidth="1"/>
    <col min="11012" max="11012" width="26.86328125" style="2" customWidth="1"/>
    <col min="11013" max="11013" width="49.86328125" style="2" customWidth="1"/>
    <col min="11014" max="11014" width="28.1328125" style="2" customWidth="1"/>
    <col min="11015" max="11015" width="58.59765625" style="2" customWidth="1"/>
    <col min="11016" max="11261" width="9.1328125" style="2"/>
    <col min="11262" max="11262" width="8.1328125" style="2" customWidth="1"/>
    <col min="11263" max="11263" width="48.1328125" style="2" customWidth="1"/>
    <col min="11264" max="11264" width="11.3984375" style="2" customWidth="1"/>
    <col min="11265" max="11265" width="7.86328125" style="2" customWidth="1"/>
    <col min="11266" max="11266" width="7.3984375" style="2" customWidth="1"/>
    <col min="11267" max="11267" width="7.73046875" style="2" customWidth="1"/>
    <col min="11268" max="11268" width="26.86328125" style="2" customWidth="1"/>
    <col min="11269" max="11269" width="49.86328125" style="2" customWidth="1"/>
    <col min="11270" max="11270" width="28.1328125" style="2" customWidth="1"/>
    <col min="11271" max="11271" width="58.59765625" style="2" customWidth="1"/>
    <col min="11272" max="11517" width="9.1328125" style="2"/>
    <col min="11518" max="11518" width="8.1328125" style="2" customWidth="1"/>
    <col min="11519" max="11519" width="48.1328125" style="2" customWidth="1"/>
    <col min="11520" max="11520" width="11.3984375" style="2" customWidth="1"/>
    <col min="11521" max="11521" width="7.86328125" style="2" customWidth="1"/>
    <col min="11522" max="11522" width="7.3984375" style="2" customWidth="1"/>
    <col min="11523" max="11523" width="7.73046875" style="2" customWidth="1"/>
    <col min="11524" max="11524" width="26.86328125" style="2" customWidth="1"/>
    <col min="11525" max="11525" width="49.86328125" style="2" customWidth="1"/>
    <col min="11526" max="11526" width="28.1328125" style="2" customWidth="1"/>
    <col min="11527" max="11527" width="58.59765625" style="2" customWidth="1"/>
    <col min="11528" max="11773" width="9.1328125" style="2"/>
    <col min="11774" max="11774" width="8.1328125" style="2" customWidth="1"/>
    <col min="11775" max="11775" width="48.1328125" style="2" customWidth="1"/>
    <col min="11776" max="11776" width="11.3984375" style="2" customWidth="1"/>
    <col min="11777" max="11777" width="7.86328125" style="2" customWidth="1"/>
    <col min="11778" max="11778" width="7.3984375" style="2" customWidth="1"/>
    <col min="11779" max="11779" width="7.73046875" style="2" customWidth="1"/>
    <col min="11780" max="11780" width="26.86328125" style="2" customWidth="1"/>
    <col min="11781" max="11781" width="49.86328125" style="2" customWidth="1"/>
    <col min="11782" max="11782" width="28.1328125" style="2" customWidth="1"/>
    <col min="11783" max="11783" width="58.59765625" style="2" customWidth="1"/>
    <col min="11784" max="12029" width="9.1328125" style="2"/>
    <col min="12030" max="12030" width="8.1328125" style="2" customWidth="1"/>
    <col min="12031" max="12031" width="48.1328125" style="2" customWidth="1"/>
    <col min="12032" max="12032" width="11.3984375" style="2" customWidth="1"/>
    <col min="12033" max="12033" width="7.86328125" style="2" customWidth="1"/>
    <col min="12034" max="12034" width="7.3984375" style="2" customWidth="1"/>
    <col min="12035" max="12035" width="7.73046875" style="2" customWidth="1"/>
    <col min="12036" max="12036" width="26.86328125" style="2" customWidth="1"/>
    <col min="12037" max="12037" width="49.86328125" style="2" customWidth="1"/>
    <col min="12038" max="12038" width="28.1328125" style="2" customWidth="1"/>
    <col min="12039" max="12039" width="58.59765625" style="2" customWidth="1"/>
    <col min="12040" max="12285" width="9.1328125" style="2"/>
    <col min="12286" max="12286" width="8.1328125" style="2" customWidth="1"/>
    <col min="12287" max="12287" width="48.1328125" style="2" customWidth="1"/>
    <col min="12288" max="12288" width="11.3984375" style="2" customWidth="1"/>
    <col min="12289" max="12289" width="7.86328125" style="2" customWidth="1"/>
    <col min="12290" max="12290" width="7.3984375" style="2" customWidth="1"/>
    <col min="12291" max="12291" width="7.73046875" style="2" customWidth="1"/>
    <col min="12292" max="12292" width="26.86328125" style="2" customWidth="1"/>
    <col min="12293" max="12293" width="49.86328125" style="2" customWidth="1"/>
    <col min="12294" max="12294" width="28.1328125" style="2" customWidth="1"/>
    <col min="12295" max="12295" width="58.59765625" style="2" customWidth="1"/>
    <col min="12296" max="12541" width="9.1328125" style="2"/>
    <col min="12542" max="12542" width="8.1328125" style="2" customWidth="1"/>
    <col min="12543" max="12543" width="48.1328125" style="2" customWidth="1"/>
    <col min="12544" max="12544" width="11.3984375" style="2" customWidth="1"/>
    <col min="12545" max="12545" width="7.86328125" style="2" customWidth="1"/>
    <col min="12546" max="12546" width="7.3984375" style="2" customWidth="1"/>
    <col min="12547" max="12547" width="7.73046875" style="2" customWidth="1"/>
    <col min="12548" max="12548" width="26.86328125" style="2" customWidth="1"/>
    <col min="12549" max="12549" width="49.86328125" style="2" customWidth="1"/>
    <col min="12550" max="12550" width="28.1328125" style="2" customWidth="1"/>
    <col min="12551" max="12551" width="58.59765625" style="2" customWidth="1"/>
    <col min="12552" max="12797" width="9.1328125" style="2"/>
    <col min="12798" max="12798" width="8.1328125" style="2" customWidth="1"/>
    <col min="12799" max="12799" width="48.1328125" style="2" customWidth="1"/>
    <col min="12800" max="12800" width="11.3984375" style="2" customWidth="1"/>
    <col min="12801" max="12801" width="7.86328125" style="2" customWidth="1"/>
    <col min="12802" max="12802" width="7.3984375" style="2" customWidth="1"/>
    <col min="12803" max="12803" width="7.73046875" style="2" customWidth="1"/>
    <col min="12804" max="12804" width="26.86328125" style="2" customWidth="1"/>
    <col min="12805" max="12805" width="49.86328125" style="2" customWidth="1"/>
    <col min="12806" max="12806" width="28.1328125" style="2" customWidth="1"/>
    <col min="12807" max="12807" width="58.59765625" style="2" customWidth="1"/>
    <col min="12808" max="13053" width="9.1328125" style="2"/>
    <col min="13054" max="13054" width="8.1328125" style="2" customWidth="1"/>
    <col min="13055" max="13055" width="48.1328125" style="2" customWidth="1"/>
    <col min="13056" max="13056" width="11.3984375" style="2" customWidth="1"/>
    <col min="13057" max="13057" width="7.86328125" style="2" customWidth="1"/>
    <col min="13058" max="13058" width="7.3984375" style="2" customWidth="1"/>
    <col min="13059" max="13059" width="7.73046875" style="2" customWidth="1"/>
    <col min="13060" max="13060" width="26.86328125" style="2" customWidth="1"/>
    <col min="13061" max="13061" width="49.86328125" style="2" customWidth="1"/>
    <col min="13062" max="13062" width="28.1328125" style="2" customWidth="1"/>
    <col min="13063" max="13063" width="58.59765625" style="2" customWidth="1"/>
    <col min="13064" max="13309" width="9.1328125" style="2"/>
    <col min="13310" max="13310" width="8.1328125" style="2" customWidth="1"/>
    <col min="13311" max="13311" width="48.1328125" style="2" customWidth="1"/>
    <col min="13312" max="13312" width="11.3984375" style="2" customWidth="1"/>
    <col min="13313" max="13313" width="7.86328125" style="2" customWidth="1"/>
    <col min="13314" max="13314" width="7.3984375" style="2" customWidth="1"/>
    <col min="13315" max="13315" width="7.73046875" style="2" customWidth="1"/>
    <col min="13316" max="13316" width="26.86328125" style="2" customWidth="1"/>
    <col min="13317" max="13317" width="49.86328125" style="2" customWidth="1"/>
    <col min="13318" max="13318" width="28.1328125" style="2" customWidth="1"/>
    <col min="13319" max="13319" width="58.59765625" style="2" customWidth="1"/>
    <col min="13320" max="13565" width="9.1328125" style="2"/>
    <col min="13566" max="13566" width="8.1328125" style="2" customWidth="1"/>
    <col min="13567" max="13567" width="48.1328125" style="2" customWidth="1"/>
    <col min="13568" max="13568" width="11.3984375" style="2" customWidth="1"/>
    <col min="13569" max="13569" width="7.86328125" style="2" customWidth="1"/>
    <col min="13570" max="13570" width="7.3984375" style="2" customWidth="1"/>
    <col min="13571" max="13571" width="7.73046875" style="2" customWidth="1"/>
    <col min="13572" max="13572" width="26.86328125" style="2" customWidth="1"/>
    <col min="13573" max="13573" width="49.86328125" style="2" customWidth="1"/>
    <col min="13574" max="13574" width="28.1328125" style="2" customWidth="1"/>
    <col min="13575" max="13575" width="58.59765625" style="2" customWidth="1"/>
    <col min="13576" max="13821" width="9.1328125" style="2"/>
    <col min="13822" max="13822" width="8.1328125" style="2" customWidth="1"/>
    <col min="13823" max="13823" width="48.1328125" style="2" customWidth="1"/>
    <col min="13824" max="13824" width="11.3984375" style="2" customWidth="1"/>
    <col min="13825" max="13825" width="7.86328125" style="2" customWidth="1"/>
    <col min="13826" max="13826" width="7.3984375" style="2" customWidth="1"/>
    <col min="13827" max="13827" width="7.73046875" style="2" customWidth="1"/>
    <col min="13828" max="13828" width="26.86328125" style="2" customWidth="1"/>
    <col min="13829" max="13829" width="49.86328125" style="2" customWidth="1"/>
    <col min="13830" max="13830" width="28.1328125" style="2" customWidth="1"/>
    <col min="13831" max="13831" width="58.59765625" style="2" customWidth="1"/>
    <col min="13832" max="14077" width="9.1328125" style="2"/>
    <col min="14078" max="14078" width="8.1328125" style="2" customWidth="1"/>
    <col min="14079" max="14079" width="48.1328125" style="2" customWidth="1"/>
    <col min="14080" max="14080" width="11.3984375" style="2" customWidth="1"/>
    <col min="14081" max="14081" width="7.86328125" style="2" customWidth="1"/>
    <col min="14082" max="14082" width="7.3984375" style="2" customWidth="1"/>
    <col min="14083" max="14083" width="7.73046875" style="2" customWidth="1"/>
    <col min="14084" max="14084" width="26.86328125" style="2" customWidth="1"/>
    <col min="14085" max="14085" width="49.86328125" style="2" customWidth="1"/>
    <col min="14086" max="14086" width="28.1328125" style="2" customWidth="1"/>
    <col min="14087" max="14087" width="58.59765625" style="2" customWidth="1"/>
    <col min="14088" max="14333" width="9.1328125" style="2"/>
    <col min="14334" max="14334" width="8.1328125" style="2" customWidth="1"/>
    <col min="14335" max="14335" width="48.1328125" style="2" customWidth="1"/>
    <col min="14336" max="14336" width="11.3984375" style="2" customWidth="1"/>
    <col min="14337" max="14337" width="7.86328125" style="2" customWidth="1"/>
    <col min="14338" max="14338" width="7.3984375" style="2" customWidth="1"/>
    <col min="14339" max="14339" width="7.73046875" style="2" customWidth="1"/>
    <col min="14340" max="14340" width="26.86328125" style="2" customWidth="1"/>
    <col min="14341" max="14341" width="49.86328125" style="2" customWidth="1"/>
    <col min="14342" max="14342" width="28.1328125" style="2" customWidth="1"/>
    <col min="14343" max="14343" width="58.59765625" style="2" customWidth="1"/>
    <col min="14344" max="14589" width="9.1328125" style="2"/>
    <col min="14590" max="14590" width="8.1328125" style="2" customWidth="1"/>
    <col min="14591" max="14591" width="48.1328125" style="2" customWidth="1"/>
    <col min="14592" max="14592" width="11.3984375" style="2" customWidth="1"/>
    <col min="14593" max="14593" width="7.86328125" style="2" customWidth="1"/>
    <col min="14594" max="14594" width="7.3984375" style="2" customWidth="1"/>
    <col min="14595" max="14595" width="7.73046875" style="2" customWidth="1"/>
    <col min="14596" max="14596" width="26.86328125" style="2" customWidth="1"/>
    <col min="14597" max="14597" width="49.86328125" style="2" customWidth="1"/>
    <col min="14598" max="14598" width="28.1328125" style="2" customWidth="1"/>
    <col min="14599" max="14599" width="58.59765625" style="2" customWidth="1"/>
    <col min="14600" max="14845" width="9.1328125" style="2"/>
    <col min="14846" max="14846" width="8.1328125" style="2" customWidth="1"/>
    <col min="14847" max="14847" width="48.1328125" style="2" customWidth="1"/>
    <col min="14848" max="14848" width="11.3984375" style="2" customWidth="1"/>
    <col min="14849" max="14849" width="7.86328125" style="2" customWidth="1"/>
    <col min="14850" max="14850" width="7.3984375" style="2" customWidth="1"/>
    <col min="14851" max="14851" width="7.73046875" style="2" customWidth="1"/>
    <col min="14852" max="14852" width="26.86328125" style="2" customWidth="1"/>
    <col min="14853" max="14853" width="49.86328125" style="2" customWidth="1"/>
    <col min="14854" max="14854" width="28.1328125" style="2" customWidth="1"/>
    <col min="14855" max="14855" width="58.59765625" style="2" customWidth="1"/>
    <col min="14856" max="15101" width="9.1328125" style="2"/>
    <col min="15102" max="15102" width="8.1328125" style="2" customWidth="1"/>
    <col min="15103" max="15103" width="48.1328125" style="2" customWidth="1"/>
    <col min="15104" max="15104" width="11.3984375" style="2" customWidth="1"/>
    <col min="15105" max="15105" width="7.86328125" style="2" customWidth="1"/>
    <col min="15106" max="15106" width="7.3984375" style="2" customWidth="1"/>
    <col min="15107" max="15107" width="7.73046875" style="2" customWidth="1"/>
    <col min="15108" max="15108" width="26.86328125" style="2" customWidth="1"/>
    <col min="15109" max="15109" width="49.86328125" style="2" customWidth="1"/>
    <col min="15110" max="15110" width="28.1328125" style="2" customWidth="1"/>
    <col min="15111" max="15111" width="58.59765625" style="2" customWidth="1"/>
    <col min="15112" max="15357" width="9.1328125" style="2"/>
    <col min="15358" max="15358" width="8.1328125" style="2" customWidth="1"/>
    <col min="15359" max="15359" width="48.1328125" style="2" customWidth="1"/>
    <col min="15360" max="15360" width="11.3984375" style="2" customWidth="1"/>
    <col min="15361" max="15361" width="7.86328125" style="2" customWidth="1"/>
    <col min="15362" max="15362" width="7.3984375" style="2" customWidth="1"/>
    <col min="15363" max="15363" width="7.73046875" style="2" customWidth="1"/>
    <col min="15364" max="15364" width="26.86328125" style="2" customWidth="1"/>
    <col min="15365" max="15365" width="49.86328125" style="2" customWidth="1"/>
    <col min="15366" max="15366" width="28.1328125" style="2" customWidth="1"/>
    <col min="15367" max="15367" width="58.59765625" style="2" customWidth="1"/>
    <col min="15368" max="15613" width="9.1328125" style="2"/>
    <col min="15614" max="15614" width="8.1328125" style="2" customWidth="1"/>
    <col min="15615" max="15615" width="48.1328125" style="2" customWidth="1"/>
    <col min="15616" max="15616" width="11.3984375" style="2" customWidth="1"/>
    <col min="15617" max="15617" width="7.86328125" style="2" customWidth="1"/>
    <col min="15618" max="15618" width="7.3984375" style="2" customWidth="1"/>
    <col min="15619" max="15619" width="7.73046875" style="2" customWidth="1"/>
    <col min="15620" max="15620" width="26.86328125" style="2" customWidth="1"/>
    <col min="15621" max="15621" width="49.86328125" style="2" customWidth="1"/>
    <col min="15622" max="15622" width="28.1328125" style="2" customWidth="1"/>
    <col min="15623" max="15623" width="58.59765625" style="2" customWidth="1"/>
    <col min="15624" max="15869" width="9.1328125" style="2"/>
    <col min="15870" max="15870" width="8.1328125" style="2" customWidth="1"/>
    <col min="15871" max="15871" width="48.1328125" style="2" customWidth="1"/>
    <col min="15872" max="15872" width="11.3984375" style="2" customWidth="1"/>
    <col min="15873" max="15873" width="7.86328125" style="2" customWidth="1"/>
    <col min="15874" max="15874" width="7.3984375" style="2" customWidth="1"/>
    <col min="15875" max="15875" width="7.73046875" style="2" customWidth="1"/>
    <col min="15876" max="15876" width="26.86328125" style="2" customWidth="1"/>
    <col min="15877" max="15877" width="49.86328125" style="2" customWidth="1"/>
    <col min="15878" max="15878" width="28.1328125" style="2" customWidth="1"/>
    <col min="15879" max="15879" width="58.59765625" style="2" customWidth="1"/>
    <col min="15880" max="16125" width="9.1328125" style="2"/>
    <col min="16126" max="16126" width="8.1328125" style="2" customWidth="1"/>
    <col min="16127" max="16127" width="48.1328125" style="2" customWidth="1"/>
    <col min="16128" max="16128" width="11.3984375" style="2" customWidth="1"/>
    <col min="16129" max="16129" width="7.86328125" style="2" customWidth="1"/>
    <col min="16130" max="16130" width="7.3984375" style="2" customWidth="1"/>
    <col min="16131" max="16131" width="7.73046875" style="2" customWidth="1"/>
    <col min="16132" max="16132" width="26.86328125" style="2" customWidth="1"/>
    <col min="16133" max="16133" width="49.86328125" style="2" customWidth="1"/>
    <col min="16134" max="16134" width="28.1328125" style="2" customWidth="1"/>
    <col min="16135" max="16135" width="58.59765625" style="2" customWidth="1"/>
    <col min="16136" max="16384" width="9.1328125" style="2"/>
  </cols>
  <sheetData>
    <row r="1" spans="1:8" s="1" customFormat="1" ht="15" customHeight="1" x14ac:dyDescent="0.4">
      <c r="A1" s="191" t="str">
        <f>+'1.TP HT'!A1:C1</f>
        <v>ỦY BAN NHÂN DÂN</v>
      </c>
      <c r="B1" s="191"/>
      <c r="C1" s="191"/>
      <c r="D1" s="192" t="s">
        <v>656</v>
      </c>
      <c r="E1" s="192"/>
      <c r="F1" s="192"/>
      <c r="G1" s="192"/>
      <c r="H1" s="192"/>
    </row>
    <row r="2" spans="1:8" s="1" customFormat="1" ht="15" customHeigh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10"/>
    </row>
    <row r="4" spans="1:8" s="1" customFormat="1" ht="15" customHeight="1" x14ac:dyDescent="0.4">
      <c r="A4" s="193" t="s">
        <v>329</v>
      </c>
      <c r="B4" s="193"/>
      <c r="C4" s="193"/>
      <c r="D4" s="193"/>
      <c r="E4" s="193"/>
      <c r="F4" s="193"/>
      <c r="G4" s="193"/>
      <c r="H4" s="193"/>
    </row>
    <row r="5" spans="1:8" s="1" customFormat="1" ht="15" customHeight="1" x14ac:dyDescent="0.4">
      <c r="A5" s="193" t="s">
        <v>634</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18.75" customHeight="1" x14ac:dyDescent="0.2">
      <c r="A7" s="195"/>
      <c r="B7" s="195"/>
      <c r="C7" s="195"/>
      <c r="D7" s="195"/>
      <c r="E7" s="195"/>
      <c r="F7" s="195"/>
      <c r="G7" s="195"/>
      <c r="H7" s="139"/>
    </row>
    <row r="8" spans="1:8" s="3" customFormat="1" ht="34.5" customHeight="1" x14ac:dyDescent="0.35">
      <c r="A8" s="196" t="s">
        <v>2</v>
      </c>
      <c r="B8" s="197" t="s">
        <v>473</v>
      </c>
      <c r="C8" s="190" t="s">
        <v>474</v>
      </c>
      <c r="D8" s="198" t="s">
        <v>330</v>
      </c>
      <c r="E8" s="199" t="s">
        <v>331</v>
      </c>
      <c r="F8" s="199"/>
      <c r="G8" s="199"/>
      <c r="H8" s="190" t="s">
        <v>475</v>
      </c>
    </row>
    <row r="9" spans="1:8" s="3" customFormat="1" ht="42" customHeight="1" x14ac:dyDescent="0.35">
      <c r="A9" s="196"/>
      <c r="B9" s="197"/>
      <c r="C9" s="190"/>
      <c r="D9" s="198"/>
      <c r="E9" s="4" t="s">
        <v>4</v>
      </c>
      <c r="F9" s="4" t="s">
        <v>5</v>
      </c>
      <c r="G9" s="4" t="s">
        <v>6</v>
      </c>
      <c r="H9" s="190"/>
    </row>
    <row r="10" spans="1:8" s="1" customFormat="1" ht="33.75" customHeight="1" x14ac:dyDescent="0.25">
      <c r="A10" s="5">
        <v>-1</v>
      </c>
      <c r="B10" s="5">
        <v>-2</v>
      </c>
      <c r="C10" s="5">
        <v>-3</v>
      </c>
      <c r="D10" s="142" t="s">
        <v>476</v>
      </c>
      <c r="E10" s="5">
        <v>-5</v>
      </c>
      <c r="F10" s="5">
        <v>-6</v>
      </c>
      <c r="G10" s="5">
        <v>-7</v>
      </c>
      <c r="H10" s="5"/>
    </row>
    <row r="11" spans="1:8" s="1" customFormat="1" ht="18.75" customHeight="1" x14ac:dyDescent="0.4">
      <c r="A11" s="5">
        <v>1</v>
      </c>
      <c r="B11" s="140" t="s">
        <v>477</v>
      </c>
      <c r="C11" s="5">
        <f>+'1.TP HT'!A49</f>
        <v>27</v>
      </c>
      <c r="D11" s="142">
        <f>+E11+F11+G11</f>
        <v>31.339999999999993</v>
      </c>
      <c r="E11" s="141">
        <f>+'1.TP HT'!D49</f>
        <v>31.339999999999993</v>
      </c>
      <c r="F11" s="141"/>
      <c r="G11" s="5"/>
      <c r="H11" s="5"/>
    </row>
    <row r="12" spans="1:8" s="1" customFormat="1" ht="18.75" customHeight="1" x14ac:dyDescent="0.4">
      <c r="A12" s="5">
        <v>2</v>
      </c>
      <c r="B12" s="140" t="s">
        <v>478</v>
      </c>
      <c r="C12" s="5">
        <f>+'2.TX HL'!A23</f>
        <v>7</v>
      </c>
      <c r="D12" s="142">
        <f t="shared" ref="D12:D23" si="0">+E12+F12+G12</f>
        <v>10.44</v>
      </c>
      <c r="E12" s="141">
        <f>+'2.TX HL'!D23</f>
        <v>10.44</v>
      </c>
      <c r="F12" s="141"/>
      <c r="G12" s="5"/>
      <c r="H12" s="5"/>
    </row>
    <row r="13" spans="1:8" s="1" customFormat="1" ht="18.75" customHeight="1" x14ac:dyDescent="0.4">
      <c r="A13" s="5">
        <v>3</v>
      </c>
      <c r="B13" s="140" t="s">
        <v>479</v>
      </c>
      <c r="C13" s="5">
        <f>+'3.TX Kỳ Anh'!A34</f>
        <v>12</v>
      </c>
      <c r="D13" s="142">
        <f t="shared" si="0"/>
        <v>33.01</v>
      </c>
      <c r="E13" s="141">
        <f>+'3.TX Kỳ Anh'!D34</f>
        <v>5.26</v>
      </c>
      <c r="F13" s="141">
        <f>+'3.TX Kỳ Anh'!E34</f>
        <v>27.75</v>
      </c>
      <c r="G13" s="5"/>
      <c r="H13" s="5"/>
    </row>
    <row r="14" spans="1:8" s="1" customFormat="1" ht="18.75" customHeight="1" x14ac:dyDescent="0.4">
      <c r="A14" s="5">
        <v>4</v>
      </c>
      <c r="B14" s="140" t="s">
        <v>480</v>
      </c>
      <c r="C14" s="5">
        <f>+'4.N Xuân'!A25</f>
        <v>8</v>
      </c>
      <c r="D14" s="142">
        <f t="shared" si="0"/>
        <v>26.34</v>
      </c>
      <c r="E14" s="141">
        <f>+'4.N Xuân'!D25</f>
        <v>11.94</v>
      </c>
      <c r="F14" s="141">
        <f>+'4.N Xuân'!E25</f>
        <v>14.4</v>
      </c>
      <c r="G14" s="5"/>
      <c r="H14" s="5"/>
    </row>
    <row r="15" spans="1:8" s="1" customFormat="1" ht="18.75" customHeight="1" x14ac:dyDescent="0.4">
      <c r="A15" s="5">
        <v>5</v>
      </c>
      <c r="B15" s="140" t="s">
        <v>481</v>
      </c>
      <c r="C15" s="5">
        <f>+'5.Đ Thọ'!A32</f>
        <v>16</v>
      </c>
      <c r="D15" s="142">
        <f t="shared" si="0"/>
        <v>19.46</v>
      </c>
      <c r="E15" s="141">
        <f>+'5.Đ Thọ'!D32</f>
        <v>19.46</v>
      </c>
      <c r="F15" s="141"/>
      <c r="G15" s="5"/>
      <c r="H15" s="5"/>
    </row>
    <row r="16" spans="1:8" s="1" customFormat="1" ht="18.75" customHeight="1" x14ac:dyDescent="0.4">
      <c r="A16" s="5">
        <v>6</v>
      </c>
      <c r="B16" s="140" t="s">
        <v>482</v>
      </c>
      <c r="C16" s="5">
        <f>+'6.H Sơn'!A28</f>
        <v>12</v>
      </c>
      <c r="D16" s="142">
        <f t="shared" si="0"/>
        <v>2.4800000000000004</v>
      </c>
      <c r="E16" s="141">
        <f>+'6.H Sơn'!D28</f>
        <v>2.4800000000000004</v>
      </c>
      <c r="F16" s="141"/>
      <c r="G16" s="5"/>
      <c r="H16" s="5"/>
    </row>
    <row r="17" spans="1:8" s="1" customFormat="1" ht="18.75" customHeight="1" x14ac:dyDescent="0.4">
      <c r="A17" s="5">
        <v>7</v>
      </c>
      <c r="B17" s="140" t="s">
        <v>483</v>
      </c>
      <c r="C17" s="5">
        <f>+'7.V Quang'!A16</f>
        <v>3</v>
      </c>
      <c r="D17" s="142">
        <f t="shared" si="0"/>
        <v>0.75</v>
      </c>
      <c r="E17" s="141">
        <f>+'7.V Quang'!D16</f>
        <v>0.75</v>
      </c>
      <c r="F17" s="141"/>
      <c r="G17" s="5"/>
      <c r="H17" s="5"/>
    </row>
    <row r="18" spans="1:8" s="1" customFormat="1" ht="18.75" customHeight="1" x14ac:dyDescent="0.4">
      <c r="A18" s="5">
        <v>8</v>
      </c>
      <c r="B18" s="140" t="s">
        <v>484</v>
      </c>
      <c r="C18" s="5">
        <f>+'8.H Khê'!A20</f>
        <v>5</v>
      </c>
      <c r="D18" s="142">
        <f t="shared" si="0"/>
        <v>0.32</v>
      </c>
      <c r="E18" s="141">
        <f>+'8.H Khê'!D20</f>
        <v>0.32</v>
      </c>
      <c r="F18" s="141"/>
      <c r="G18" s="5"/>
      <c r="H18" s="5"/>
    </row>
    <row r="19" spans="1:8" s="1" customFormat="1" ht="18.75" customHeight="1" x14ac:dyDescent="0.4">
      <c r="A19" s="5">
        <v>9</v>
      </c>
      <c r="B19" s="140" t="s">
        <v>485</v>
      </c>
      <c r="C19" s="5">
        <f>+'9.C Lộc'!A38</f>
        <v>22</v>
      </c>
      <c r="D19" s="142">
        <f t="shared" si="0"/>
        <v>11.989999999999998</v>
      </c>
      <c r="E19" s="141">
        <f>+'9.C Lộc'!D38</f>
        <v>11.989999999999998</v>
      </c>
      <c r="F19" s="141"/>
      <c r="G19" s="5"/>
      <c r="H19" s="5"/>
    </row>
    <row r="20" spans="1:8" s="1" customFormat="1" ht="18.75" customHeight="1" x14ac:dyDescent="0.4">
      <c r="A20" s="5">
        <v>10</v>
      </c>
      <c r="B20" s="140" t="s">
        <v>486</v>
      </c>
      <c r="C20" s="5">
        <f>+'10.L Hà'!A36</f>
        <v>19</v>
      </c>
      <c r="D20" s="142">
        <f t="shared" si="0"/>
        <v>37.159999999999997</v>
      </c>
      <c r="E20" s="141">
        <f>+'10.L Hà'!D36</f>
        <v>34.36</v>
      </c>
      <c r="F20" s="141">
        <f>+'10.L Hà'!E36</f>
        <v>2.8</v>
      </c>
      <c r="G20" s="5"/>
      <c r="H20" s="5"/>
    </row>
    <row r="21" spans="1:8" s="1" customFormat="1" ht="18.75" customHeight="1" x14ac:dyDescent="0.4">
      <c r="A21" s="5">
        <v>11</v>
      </c>
      <c r="B21" s="140" t="s">
        <v>487</v>
      </c>
      <c r="C21" s="5">
        <f>+'11.T Hà'!A61</f>
        <v>39</v>
      </c>
      <c r="D21" s="142">
        <f t="shared" si="0"/>
        <v>35.230000000000004</v>
      </c>
      <c r="E21" s="141">
        <f>+'11.T Hà'!D61</f>
        <v>35.230000000000004</v>
      </c>
      <c r="F21" s="141"/>
      <c r="G21" s="5"/>
      <c r="H21" s="5"/>
    </row>
    <row r="22" spans="1:8" s="1" customFormat="1" ht="18.75" customHeight="1" x14ac:dyDescent="0.4">
      <c r="A22" s="5">
        <v>12</v>
      </c>
      <c r="B22" s="140" t="s">
        <v>488</v>
      </c>
      <c r="C22" s="5">
        <f>+'12.C Xuyên'!A37</f>
        <v>16</v>
      </c>
      <c r="D22" s="142">
        <f t="shared" si="0"/>
        <v>24.059999999999995</v>
      </c>
      <c r="E22" s="141">
        <f>+'12.C Xuyên'!D37</f>
        <v>18.939999999999998</v>
      </c>
      <c r="F22" s="141">
        <f>+'12.C Xuyên'!E37</f>
        <v>5.1199999999999992</v>
      </c>
      <c r="G22" s="5"/>
      <c r="H22" s="5"/>
    </row>
    <row r="23" spans="1:8" s="1" customFormat="1" ht="18.75" customHeight="1" x14ac:dyDescent="0.4">
      <c r="A23" s="5">
        <v>13</v>
      </c>
      <c r="B23" s="140" t="s">
        <v>489</v>
      </c>
      <c r="C23" s="5">
        <f>+'13.Kỳ anh'!A34</f>
        <v>16</v>
      </c>
      <c r="D23" s="142">
        <f t="shared" si="0"/>
        <v>13.19</v>
      </c>
      <c r="E23" s="141">
        <f>+'13.Kỳ anh'!D34</f>
        <v>13.19</v>
      </c>
      <c r="F23" s="141"/>
      <c r="G23" s="5"/>
      <c r="H23" s="5"/>
    </row>
    <row r="24" spans="1:8" s="1" customFormat="1" ht="18.75" customHeight="1" x14ac:dyDescent="0.4">
      <c r="A24" s="5"/>
      <c r="B24" s="11" t="s">
        <v>490</v>
      </c>
      <c r="C24" s="11">
        <f>SUM(C11:C23)</f>
        <v>202</v>
      </c>
      <c r="D24" s="142">
        <f>SUM(D11:D23)</f>
        <v>245.76999999999998</v>
      </c>
      <c r="E24" s="144">
        <f t="shared" ref="E24:F24" si="1">SUM(E11:E23)</f>
        <v>195.7</v>
      </c>
      <c r="F24" s="144">
        <f t="shared" si="1"/>
        <v>50.069999999999993</v>
      </c>
      <c r="G24" s="5"/>
      <c r="H24" s="5"/>
    </row>
    <row r="26" spans="1:8" x14ac:dyDescent="0.35">
      <c r="F26" s="189" t="s">
        <v>655</v>
      </c>
      <c r="G26" s="189"/>
      <c r="H26" s="189"/>
    </row>
  </sheetData>
  <mergeCells count="16">
    <mergeCell ref="F26:H26"/>
    <mergeCell ref="H8:H9"/>
    <mergeCell ref="A1:C1"/>
    <mergeCell ref="A2:C2"/>
    <mergeCell ref="A4:H4"/>
    <mergeCell ref="A5:H5"/>
    <mergeCell ref="A6:H6"/>
    <mergeCell ref="A7:G7"/>
    <mergeCell ref="A8:A9"/>
    <mergeCell ref="B8:B9"/>
    <mergeCell ref="C8:C9"/>
    <mergeCell ref="D8:D9"/>
    <mergeCell ref="E8:G8"/>
    <mergeCell ref="A3:G3"/>
    <mergeCell ref="D1:H1"/>
    <mergeCell ref="D2:H2"/>
  </mergeCells>
  <pageMargins left="0.70866141732283505" right="0.70866141732283505" top="0.74803149606299202" bottom="0.74803149606299202" header="0.31496062992126" footer="0.31496062992126"/>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37" workbookViewId="0">
      <selection activeCell="G41" sqref="G41"/>
    </sheetView>
  </sheetViews>
  <sheetFormatPr defaultRowHeight="13.9" x14ac:dyDescent="0.35"/>
  <cols>
    <col min="1" max="1" width="5" style="10" bestFit="1" customWidth="1"/>
    <col min="2" max="2" width="33.1328125" style="9" customWidth="1"/>
    <col min="3" max="3" width="11.3984375" style="10" customWidth="1"/>
    <col min="4" max="4" width="7.86328125" style="10" customWidth="1"/>
    <col min="5" max="5" width="7.3984375" style="10" customWidth="1"/>
    <col min="6" max="6" width="7.73046875" style="10" customWidth="1"/>
    <col min="7" max="7" width="16.3984375" style="10" customWidth="1"/>
    <col min="8" max="8" width="48.7304687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575</v>
      </c>
      <c r="B4" s="193"/>
      <c r="C4" s="193"/>
      <c r="D4" s="193"/>
      <c r="E4" s="193"/>
      <c r="F4" s="193"/>
      <c r="G4" s="193"/>
      <c r="H4" s="193"/>
    </row>
    <row r="5" spans="1:8" s="1" customFormat="1" ht="15" customHeight="1" x14ac:dyDescent="0.4">
      <c r="A5" s="193" t="s">
        <v>466</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ht="13.5" x14ac:dyDescent="0.35">
      <c r="A11" s="18" t="s">
        <v>7</v>
      </c>
      <c r="B11" s="77" t="s">
        <v>353</v>
      </c>
      <c r="C11" s="101">
        <f>C12</f>
        <v>0.2</v>
      </c>
      <c r="D11" s="101">
        <f>D12</f>
        <v>0.2</v>
      </c>
      <c r="E11" s="13"/>
      <c r="F11" s="13"/>
      <c r="G11" s="18"/>
      <c r="H11" s="18"/>
    </row>
    <row r="12" spans="1:8" ht="27.75" x14ac:dyDescent="0.35">
      <c r="A12" s="16">
        <v>1</v>
      </c>
      <c r="B12" s="39" t="s">
        <v>386</v>
      </c>
      <c r="C12" s="102">
        <v>0.2</v>
      </c>
      <c r="D12" s="102">
        <v>0.2</v>
      </c>
      <c r="E12" s="82"/>
      <c r="F12" s="82"/>
      <c r="G12" s="24" t="s">
        <v>130</v>
      </c>
      <c r="H12" s="150" t="s">
        <v>594</v>
      </c>
    </row>
    <row r="13" spans="1:8" ht="13.5" x14ac:dyDescent="0.35">
      <c r="A13" s="18" t="s">
        <v>12</v>
      </c>
      <c r="B13" s="77" t="s">
        <v>18</v>
      </c>
      <c r="C13" s="101">
        <f>C14</f>
        <v>0.2</v>
      </c>
      <c r="D13" s="101">
        <f>D14</f>
        <v>0.2</v>
      </c>
      <c r="E13" s="13"/>
      <c r="F13" s="13"/>
      <c r="G13" s="18"/>
      <c r="H13" s="18"/>
    </row>
    <row r="14" spans="1:8" ht="27.75" x14ac:dyDescent="0.35">
      <c r="A14" s="16">
        <v>1</v>
      </c>
      <c r="B14" s="39" t="s">
        <v>129</v>
      </c>
      <c r="C14" s="102">
        <f>SUM(D14:F14)</f>
        <v>0.2</v>
      </c>
      <c r="D14" s="102">
        <v>0.2</v>
      </c>
      <c r="E14" s="82"/>
      <c r="F14" s="82"/>
      <c r="G14" s="24" t="s">
        <v>130</v>
      </c>
      <c r="H14" s="16" t="s">
        <v>595</v>
      </c>
    </row>
    <row r="15" spans="1:8" ht="13.5" x14ac:dyDescent="0.35">
      <c r="A15" s="34" t="s">
        <v>14</v>
      </c>
      <c r="B15" s="50" t="s">
        <v>40</v>
      </c>
      <c r="C15" s="101">
        <f>SUM(C16:C19)</f>
        <v>0.09</v>
      </c>
      <c r="D15" s="101">
        <f>SUM(D16:D19)</f>
        <v>0.09</v>
      </c>
      <c r="E15" s="13"/>
      <c r="F15" s="13"/>
      <c r="G15" s="18"/>
      <c r="H15" s="34"/>
    </row>
    <row r="16" spans="1:8" ht="55.5" x14ac:dyDescent="0.35">
      <c r="A16" s="6">
        <v>1</v>
      </c>
      <c r="B16" s="39" t="s">
        <v>131</v>
      </c>
      <c r="C16" s="102">
        <f>SUM(D16:F16)</f>
        <v>0.02</v>
      </c>
      <c r="D16" s="102">
        <v>0.02</v>
      </c>
      <c r="E16" s="82"/>
      <c r="F16" s="82"/>
      <c r="G16" s="24" t="s">
        <v>132</v>
      </c>
      <c r="H16" s="24" t="s">
        <v>133</v>
      </c>
    </row>
    <row r="17" spans="1:8" ht="41.65" x14ac:dyDescent="0.35">
      <c r="A17" s="6">
        <v>2</v>
      </c>
      <c r="B17" s="39" t="s">
        <v>134</v>
      </c>
      <c r="C17" s="102">
        <f>SUM(D17:F17)</f>
        <v>0.01</v>
      </c>
      <c r="D17" s="102">
        <v>0.01</v>
      </c>
      <c r="E17" s="82"/>
      <c r="F17" s="82"/>
      <c r="G17" s="24" t="s">
        <v>135</v>
      </c>
      <c r="H17" s="24" t="s">
        <v>136</v>
      </c>
    </row>
    <row r="18" spans="1:8" ht="69.400000000000006" x14ac:dyDescent="0.35">
      <c r="A18" s="6">
        <v>3</v>
      </c>
      <c r="B18" s="39" t="s">
        <v>137</v>
      </c>
      <c r="C18" s="102">
        <f>SUM(D18:F18)</f>
        <v>0.05</v>
      </c>
      <c r="D18" s="102">
        <v>0.05</v>
      </c>
      <c r="E18" s="82"/>
      <c r="F18" s="82"/>
      <c r="G18" s="24" t="s">
        <v>138</v>
      </c>
      <c r="H18" s="24" t="s">
        <v>133</v>
      </c>
    </row>
    <row r="19" spans="1:8" ht="97.15" x14ac:dyDescent="0.35">
      <c r="A19" s="6">
        <v>4</v>
      </c>
      <c r="B19" s="39" t="s">
        <v>139</v>
      </c>
      <c r="C19" s="102">
        <f>SUM(D19:F19)</f>
        <v>0.01</v>
      </c>
      <c r="D19" s="102">
        <v>0.01</v>
      </c>
      <c r="E19" s="82"/>
      <c r="F19" s="82"/>
      <c r="G19" s="24" t="s">
        <v>140</v>
      </c>
      <c r="H19" s="24" t="s">
        <v>141</v>
      </c>
    </row>
    <row r="20" spans="1:8" ht="13.5" x14ac:dyDescent="0.35">
      <c r="A20" s="34" t="s">
        <v>17</v>
      </c>
      <c r="B20" s="50" t="s">
        <v>21</v>
      </c>
      <c r="C20" s="101">
        <f>+SUM(C21:C34)</f>
        <v>11.05</v>
      </c>
      <c r="D20" s="101">
        <f>+SUM(D21:D34)</f>
        <v>11.05</v>
      </c>
      <c r="E20" s="13"/>
      <c r="F20" s="13"/>
      <c r="G20" s="18"/>
      <c r="H20" s="34"/>
    </row>
    <row r="21" spans="1:8" x14ac:dyDescent="0.35">
      <c r="A21" s="6">
        <v>1</v>
      </c>
      <c r="B21" s="148" t="s">
        <v>142</v>
      </c>
      <c r="C21" s="102">
        <f t="shared" ref="C21:C33" si="0">SUM(D21:F21)</f>
        <v>0.3</v>
      </c>
      <c r="D21" s="102">
        <v>0.3</v>
      </c>
      <c r="E21" s="82"/>
      <c r="F21" s="82"/>
      <c r="G21" s="166" t="s">
        <v>143</v>
      </c>
      <c r="H21" s="204" t="s">
        <v>596</v>
      </c>
    </row>
    <row r="22" spans="1:8" x14ac:dyDescent="0.35">
      <c r="A22" s="6">
        <v>2</v>
      </c>
      <c r="B22" s="148" t="s">
        <v>144</v>
      </c>
      <c r="C22" s="102">
        <f t="shared" si="0"/>
        <v>0.3</v>
      </c>
      <c r="D22" s="102">
        <v>0.3</v>
      </c>
      <c r="E22" s="82"/>
      <c r="F22" s="82"/>
      <c r="G22" s="166" t="s">
        <v>145</v>
      </c>
      <c r="H22" s="205"/>
    </row>
    <row r="23" spans="1:8" x14ac:dyDescent="0.35">
      <c r="A23" s="6">
        <v>3</v>
      </c>
      <c r="B23" s="148" t="s">
        <v>146</v>
      </c>
      <c r="C23" s="102">
        <f t="shared" si="0"/>
        <v>0.37</v>
      </c>
      <c r="D23" s="102">
        <v>0.37</v>
      </c>
      <c r="E23" s="82"/>
      <c r="F23" s="82"/>
      <c r="G23" s="166" t="s">
        <v>147</v>
      </c>
      <c r="H23" s="205"/>
    </row>
    <row r="24" spans="1:8" x14ac:dyDescent="0.35">
      <c r="A24" s="6">
        <v>4</v>
      </c>
      <c r="B24" s="148" t="s">
        <v>148</v>
      </c>
      <c r="C24" s="102">
        <f t="shared" si="0"/>
        <v>0.3</v>
      </c>
      <c r="D24" s="102">
        <v>0.3</v>
      </c>
      <c r="E24" s="82"/>
      <c r="F24" s="82"/>
      <c r="G24" s="166" t="s">
        <v>128</v>
      </c>
      <c r="H24" s="205"/>
    </row>
    <row r="25" spans="1:8" x14ac:dyDescent="0.35">
      <c r="A25" s="6">
        <v>5</v>
      </c>
      <c r="B25" s="148" t="s">
        <v>649</v>
      </c>
      <c r="C25" s="102">
        <f t="shared" si="0"/>
        <v>0.3</v>
      </c>
      <c r="D25" s="102">
        <v>0.3</v>
      </c>
      <c r="E25" s="82"/>
      <c r="F25" s="82"/>
      <c r="G25" s="166" t="s">
        <v>149</v>
      </c>
      <c r="H25" s="205"/>
    </row>
    <row r="26" spans="1:8" x14ac:dyDescent="0.35">
      <c r="A26" s="6">
        <v>6</v>
      </c>
      <c r="B26" s="148" t="s">
        <v>510</v>
      </c>
      <c r="C26" s="102">
        <f t="shared" si="0"/>
        <v>0.67999999999999994</v>
      </c>
      <c r="D26" s="102">
        <f>0.3+0.38</f>
        <v>0.67999999999999994</v>
      </c>
      <c r="E26" s="82"/>
      <c r="F26" s="82"/>
      <c r="G26" s="166" t="s">
        <v>150</v>
      </c>
      <c r="H26" s="205"/>
    </row>
    <row r="27" spans="1:8" x14ac:dyDescent="0.35">
      <c r="A27" s="6">
        <v>7</v>
      </c>
      <c r="B27" s="148" t="s">
        <v>523</v>
      </c>
      <c r="C27" s="102">
        <f t="shared" si="0"/>
        <v>0.6</v>
      </c>
      <c r="D27" s="102">
        <f>0.3+0.3</f>
        <v>0.6</v>
      </c>
      <c r="E27" s="82"/>
      <c r="F27" s="82"/>
      <c r="G27" s="103" t="s">
        <v>151</v>
      </c>
      <c r="H27" s="205"/>
    </row>
    <row r="28" spans="1:8" x14ac:dyDescent="0.35">
      <c r="A28" s="6">
        <v>8</v>
      </c>
      <c r="B28" s="148" t="s">
        <v>152</v>
      </c>
      <c r="C28" s="102">
        <f t="shared" si="0"/>
        <v>0.37</v>
      </c>
      <c r="D28" s="102">
        <v>0.37</v>
      </c>
      <c r="E28" s="82"/>
      <c r="F28" s="82"/>
      <c r="G28" s="166" t="s">
        <v>153</v>
      </c>
      <c r="H28" s="205"/>
    </row>
    <row r="29" spans="1:8" x14ac:dyDescent="0.35">
      <c r="A29" s="6">
        <v>9</v>
      </c>
      <c r="B29" s="148" t="s">
        <v>154</v>
      </c>
      <c r="C29" s="102">
        <f t="shared" si="0"/>
        <v>0.5</v>
      </c>
      <c r="D29" s="102">
        <v>0.5</v>
      </c>
      <c r="E29" s="82"/>
      <c r="F29" s="82"/>
      <c r="G29" s="166" t="s">
        <v>155</v>
      </c>
      <c r="H29" s="205"/>
    </row>
    <row r="30" spans="1:8" x14ac:dyDescent="0.35">
      <c r="A30" s="6">
        <v>10</v>
      </c>
      <c r="B30" s="148" t="s">
        <v>511</v>
      </c>
      <c r="C30" s="102">
        <f t="shared" si="0"/>
        <v>1</v>
      </c>
      <c r="D30" s="102">
        <f>0.7+0.3</f>
        <v>1</v>
      </c>
      <c r="E30" s="82"/>
      <c r="F30" s="82"/>
      <c r="G30" s="166" t="s">
        <v>156</v>
      </c>
      <c r="H30" s="205"/>
    </row>
    <row r="31" spans="1:8" x14ac:dyDescent="0.35">
      <c r="A31" s="6">
        <v>11</v>
      </c>
      <c r="B31" s="148" t="s">
        <v>514</v>
      </c>
      <c r="C31" s="102">
        <f t="shared" si="0"/>
        <v>2.5</v>
      </c>
      <c r="D31" s="102">
        <f>1+1.5</f>
        <v>2.5</v>
      </c>
      <c r="E31" s="82"/>
      <c r="F31" s="82"/>
      <c r="G31" s="166" t="s">
        <v>157</v>
      </c>
      <c r="H31" s="205"/>
    </row>
    <row r="32" spans="1:8" ht="41.65" x14ac:dyDescent="0.35">
      <c r="A32" s="6">
        <v>12</v>
      </c>
      <c r="B32" s="148" t="s">
        <v>512</v>
      </c>
      <c r="C32" s="102">
        <f t="shared" si="0"/>
        <v>1.01</v>
      </c>
      <c r="D32" s="102">
        <v>1.01</v>
      </c>
      <c r="E32" s="82"/>
      <c r="F32" s="82"/>
      <c r="G32" s="166" t="s">
        <v>158</v>
      </c>
      <c r="H32" s="205"/>
    </row>
    <row r="33" spans="1:8" ht="27.75" x14ac:dyDescent="0.35">
      <c r="A33" s="6">
        <v>13</v>
      </c>
      <c r="B33" s="148" t="s">
        <v>513</v>
      </c>
      <c r="C33" s="102">
        <f t="shared" si="0"/>
        <v>0.57000000000000006</v>
      </c>
      <c r="D33" s="102">
        <f>0.3+0.14+0.13</f>
        <v>0.57000000000000006</v>
      </c>
      <c r="E33" s="82"/>
      <c r="F33" s="82"/>
      <c r="G33" s="166" t="s">
        <v>159</v>
      </c>
      <c r="H33" s="205"/>
    </row>
    <row r="34" spans="1:8" ht="27.75" x14ac:dyDescent="0.35">
      <c r="A34" s="6">
        <v>14</v>
      </c>
      <c r="B34" s="148" t="s">
        <v>517</v>
      </c>
      <c r="C34" s="160">
        <f>+D34</f>
        <v>2.25</v>
      </c>
      <c r="D34" s="160">
        <v>2.25</v>
      </c>
      <c r="E34" s="82"/>
      <c r="F34" s="82"/>
      <c r="G34" s="166" t="s">
        <v>518</v>
      </c>
      <c r="H34" s="167" t="s">
        <v>597</v>
      </c>
    </row>
    <row r="35" spans="1:8" x14ac:dyDescent="0.35">
      <c r="A35" s="34" t="s">
        <v>20</v>
      </c>
      <c r="B35" s="104" t="s">
        <v>28</v>
      </c>
      <c r="C35" s="101">
        <f>SUM(C36:C37)</f>
        <v>0.45</v>
      </c>
      <c r="D35" s="101">
        <f>SUM(D36:D37)</f>
        <v>0.45</v>
      </c>
      <c r="E35" s="13"/>
      <c r="F35" s="13"/>
      <c r="G35" s="83"/>
      <c r="H35" s="166"/>
    </row>
    <row r="36" spans="1:8" ht="27.75" x14ac:dyDescent="0.35">
      <c r="A36" s="6">
        <v>1</v>
      </c>
      <c r="B36" s="39" t="s">
        <v>160</v>
      </c>
      <c r="C36" s="102">
        <v>0.27</v>
      </c>
      <c r="D36" s="102">
        <v>0.27</v>
      </c>
      <c r="E36" s="82"/>
      <c r="F36" s="82"/>
      <c r="G36" s="166" t="s">
        <v>161</v>
      </c>
      <c r="H36" s="204" t="s">
        <v>598</v>
      </c>
    </row>
    <row r="37" spans="1:8" x14ac:dyDescent="0.35">
      <c r="A37" s="6">
        <v>2</v>
      </c>
      <c r="B37" s="39" t="s">
        <v>162</v>
      </c>
      <c r="C37" s="102">
        <v>0.18</v>
      </c>
      <c r="D37" s="102">
        <v>0.18</v>
      </c>
      <c r="E37" s="82"/>
      <c r="F37" s="82"/>
      <c r="G37" s="166" t="s">
        <v>161</v>
      </c>
      <c r="H37" s="206"/>
    </row>
    <row r="38" spans="1:8" x14ac:dyDescent="0.35">
      <c r="A38" s="18">
        <f>+A37+A34+A19+A14+A12</f>
        <v>22</v>
      </c>
      <c r="B38" s="12" t="s">
        <v>648</v>
      </c>
      <c r="C38" s="101">
        <f>+C35+C20+C15+C13+C11</f>
        <v>11.989999999999998</v>
      </c>
      <c r="D38" s="101">
        <f>+D35+D20+D15+D13+D11</f>
        <v>11.989999999999998</v>
      </c>
      <c r="E38" s="13"/>
      <c r="F38" s="13"/>
      <c r="G38" s="13"/>
      <c r="H38" s="24"/>
    </row>
    <row r="39" spans="1:8" ht="15" x14ac:dyDescent="0.2">
      <c r="C39" s="161"/>
    </row>
    <row r="40" spans="1:8" ht="15" x14ac:dyDescent="0.2">
      <c r="G40" s="189" t="str">
        <f>+'1.TP HT'!G51:H51</f>
        <v>ỦY BAN NHÂN DÂN TỈNH HÀ TĨNH</v>
      </c>
      <c r="H40" s="189"/>
    </row>
  </sheetData>
  <mergeCells count="18">
    <mergeCell ref="G40:H40"/>
    <mergeCell ref="H21:H33"/>
    <mergeCell ref="H36:H37"/>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8" zoomScaleNormal="100" workbookViewId="0">
      <selection activeCell="G39" sqref="G39"/>
    </sheetView>
  </sheetViews>
  <sheetFormatPr defaultRowHeight="13.9" x14ac:dyDescent="0.35"/>
  <cols>
    <col min="1" max="1" width="5.73046875" style="10" customWidth="1"/>
    <col min="2" max="2" width="33.265625" style="9" customWidth="1"/>
    <col min="3" max="3" width="11.3984375" style="10" customWidth="1"/>
    <col min="4" max="4" width="7.86328125" style="10" customWidth="1"/>
    <col min="5" max="5" width="7.3984375" style="10" customWidth="1"/>
    <col min="6" max="6" width="7.73046875" style="10" customWidth="1"/>
    <col min="7" max="7" width="13.86328125" style="10" customWidth="1"/>
    <col min="8" max="8" width="49.863281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576</v>
      </c>
      <c r="B4" s="193"/>
      <c r="C4" s="193"/>
      <c r="D4" s="193"/>
      <c r="E4" s="193"/>
      <c r="F4" s="193"/>
      <c r="G4" s="193"/>
      <c r="H4" s="193"/>
    </row>
    <row r="5" spans="1:8" s="1" customFormat="1" ht="15" customHeight="1" x14ac:dyDescent="0.4">
      <c r="A5" s="193" t="s">
        <v>470</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ht="13.5" x14ac:dyDescent="0.35">
      <c r="A11" s="109" t="s">
        <v>7</v>
      </c>
      <c r="B11" s="110" t="s">
        <v>365</v>
      </c>
      <c r="C11" s="111">
        <f>SUM(C12)</f>
        <v>7.4</v>
      </c>
      <c r="D11" s="111">
        <f>SUM(D12)</f>
        <v>7.4</v>
      </c>
      <c r="E11" s="111"/>
      <c r="F11" s="111"/>
      <c r="G11" s="111"/>
      <c r="H11" s="112"/>
    </row>
    <row r="12" spans="1:8" ht="20.25" customHeight="1" x14ac:dyDescent="0.35">
      <c r="A12" s="113" t="s">
        <v>69</v>
      </c>
      <c r="B12" s="14" t="s">
        <v>366</v>
      </c>
      <c r="C12" s="114">
        <f>SUM(D12:F12)</f>
        <v>7.4</v>
      </c>
      <c r="D12" s="114">
        <v>7.4</v>
      </c>
      <c r="E12" s="114"/>
      <c r="F12" s="114"/>
      <c r="G12" s="43" t="s">
        <v>106</v>
      </c>
      <c r="H12" s="115" t="s">
        <v>509</v>
      </c>
    </row>
    <row r="13" spans="1:8" ht="13.5" x14ac:dyDescent="0.35">
      <c r="A13" s="116" t="s">
        <v>12</v>
      </c>
      <c r="B13" s="117" t="s">
        <v>61</v>
      </c>
      <c r="C13" s="118">
        <f>SUM(C14:C14)</f>
        <v>3.5</v>
      </c>
      <c r="D13" s="118">
        <f>SUM(D14:D14)</f>
        <v>3.5</v>
      </c>
      <c r="E13" s="118"/>
      <c r="F13" s="118"/>
      <c r="G13" s="118"/>
      <c r="H13" s="105"/>
    </row>
    <row r="14" spans="1:8" ht="41.65" x14ac:dyDescent="0.35">
      <c r="A14" s="113" t="s">
        <v>69</v>
      </c>
      <c r="B14" s="14" t="s">
        <v>71</v>
      </c>
      <c r="C14" s="114">
        <f>SUM(D14:F14)</f>
        <v>3.5</v>
      </c>
      <c r="D14" s="114">
        <v>3.5</v>
      </c>
      <c r="E14" s="114"/>
      <c r="F14" s="114"/>
      <c r="G14" s="43" t="s">
        <v>72</v>
      </c>
      <c r="H14" s="115" t="s">
        <v>599</v>
      </c>
    </row>
    <row r="15" spans="1:8" ht="13.5" x14ac:dyDescent="0.35">
      <c r="A15" s="116" t="s">
        <v>14</v>
      </c>
      <c r="B15" s="117" t="s">
        <v>15</v>
      </c>
      <c r="C15" s="118">
        <f>SUM(C16:C24)</f>
        <v>14.149999999999999</v>
      </c>
      <c r="D15" s="118">
        <f>SUM(D16:D24)</f>
        <v>13.35</v>
      </c>
      <c r="E15" s="118">
        <f>SUM(E16:E24)</f>
        <v>0.8</v>
      </c>
      <c r="F15" s="118"/>
      <c r="G15" s="118"/>
      <c r="H15" s="105"/>
    </row>
    <row r="16" spans="1:8" ht="27.75" x14ac:dyDescent="0.35">
      <c r="A16" s="113" t="s">
        <v>69</v>
      </c>
      <c r="B16" s="81" t="s">
        <v>73</v>
      </c>
      <c r="C16" s="114">
        <f t="shared" ref="C16:C35" si="0">SUM(D16:F16)</f>
        <v>3.82</v>
      </c>
      <c r="D16" s="114">
        <v>3.82</v>
      </c>
      <c r="E16" s="114"/>
      <c r="F16" s="114"/>
      <c r="G16" s="114" t="s">
        <v>74</v>
      </c>
      <c r="H16" s="80" t="s">
        <v>75</v>
      </c>
    </row>
    <row r="17" spans="1:8" ht="27.75" x14ac:dyDescent="0.35">
      <c r="A17" s="113" t="s">
        <v>76</v>
      </c>
      <c r="B17" s="81" t="s">
        <v>78</v>
      </c>
      <c r="C17" s="114">
        <f t="shared" si="0"/>
        <v>1.7</v>
      </c>
      <c r="D17" s="114">
        <v>1.7</v>
      </c>
      <c r="E17" s="114"/>
      <c r="F17" s="114"/>
      <c r="G17" s="114" t="s">
        <v>70</v>
      </c>
      <c r="H17" s="80" t="s">
        <v>79</v>
      </c>
    </row>
    <row r="18" spans="1:8" ht="27.75" x14ac:dyDescent="0.35">
      <c r="A18" s="113" t="s">
        <v>77</v>
      </c>
      <c r="B18" s="81" t="s">
        <v>81</v>
      </c>
      <c r="C18" s="114">
        <f t="shared" si="0"/>
        <v>1.8</v>
      </c>
      <c r="D18" s="114">
        <v>1.8</v>
      </c>
      <c r="E18" s="114"/>
      <c r="F18" s="114"/>
      <c r="G18" s="114" t="str">
        <f>+G17</f>
        <v>Thị trấn Lộc Hà</v>
      </c>
      <c r="H18" s="80" t="s">
        <v>82</v>
      </c>
    </row>
    <row r="19" spans="1:8" ht="27.75" x14ac:dyDescent="0.35">
      <c r="A19" s="113" t="s">
        <v>80</v>
      </c>
      <c r="B19" s="81" t="s">
        <v>86</v>
      </c>
      <c r="C19" s="114">
        <f t="shared" si="0"/>
        <v>0.7</v>
      </c>
      <c r="D19" s="114">
        <v>0.7</v>
      </c>
      <c r="E19" s="114"/>
      <c r="F19" s="114"/>
      <c r="G19" s="114" t="s">
        <v>84</v>
      </c>
      <c r="H19" s="80" t="s">
        <v>367</v>
      </c>
    </row>
    <row r="20" spans="1:8" ht="27.75" x14ac:dyDescent="0.35">
      <c r="A20" s="113" t="s">
        <v>83</v>
      </c>
      <c r="B20" s="81" t="s">
        <v>88</v>
      </c>
      <c r="C20" s="114">
        <f t="shared" si="0"/>
        <v>1</v>
      </c>
      <c r="D20" s="114">
        <v>1</v>
      </c>
      <c r="E20" s="114"/>
      <c r="F20" s="114"/>
      <c r="G20" s="114" t="s">
        <v>89</v>
      </c>
      <c r="H20" s="80" t="s">
        <v>368</v>
      </c>
    </row>
    <row r="21" spans="1:8" ht="27.75" x14ac:dyDescent="0.35">
      <c r="A21" s="113" t="s">
        <v>85</v>
      </c>
      <c r="B21" s="81" t="s">
        <v>91</v>
      </c>
      <c r="C21" s="114">
        <f t="shared" si="0"/>
        <v>1.32</v>
      </c>
      <c r="D21" s="114">
        <v>1.32</v>
      </c>
      <c r="E21" s="114"/>
      <c r="F21" s="114"/>
      <c r="G21" s="114" t="s">
        <v>92</v>
      </c>
      <c r="H21" s="80" t="s">
        <v>369</v>
      </c>
    </row>
    <row r="22" spans="1:8" ht="27.75" x14ac:dyDescent="0.35">
      <c r="A22" s="113" t="s">
        <v>87</v>
      </c>
      <c r="B22" s="81" t="s">
        <v>94</v>
      </c>
      <c r="C22" s="114">
        <f t="shared" si="0"/>
        <v>0.11</v>
      </c>
      <c r="D22" s="114">
        <v>0.11</v>
      </c>
      <c r="E22" s="114"/>
      <c r="F22" s="114"/>
      <c r="G22" s="114" t="s">
        <v>95</v>
      </c>
      <c r="H22" s="80" t="s">
        <v>370</v>
      </c>
    </row>
    <row r="23" spans="1:8" ht="27.75" x14ac:dyDescent="0.35">
      <c r="A23" s="113" t="s">
        <v>90</v>
      </c>
      <c r="B23" s="81" t="s">
        <v>96</v>
      </c>
      <c r="C23" s="114">
        <f t="shared" si="0"/>
        <v>1</v>
      </c>
      <c r="D23" s="114">
        <v>1</v>
      </c>
      <c r="E23" s="114"/>
      <c r="F23" s="114"/>
      <c r="G23" s="114" t="s">
        <v>97</v>
      </c>
      <c r="H23" s="80" t="s">
        <v>371</v>
      </c>
    </row>
    <row r="24" spans="1:8" ht="41.65" x14ac:dyDescent="0.35">
      <c r="A24" s="113" t="s">
        <v>93</v>
      </c>
      <c r="B24" s="81" t="s">
        <v>98</v>
      </c>
      <c r="C24" s="114">
        <v>2.7</v>
      </c>
      <c r="D24" s="114">
        <v>1.9</v>
      </c>
      <c r="E24" s="114">
        <v>0.8</v>
      </c>
      <c r="F24" s="114"/>
      <c r="G24" s="114" t="s">
        <v>99</v>
      </c>
      <c r="H24" s="80" t="s">
        <v>100</v>
      </c>
    </row>
    <row r="25" spans="1:8" ht="13.5" x14ac:dyDescent="0.35">
      <c r="A25" s="116" t="s">
        <v>17</v>
      </c>
      <c r="B25" s="117" t="s">
        <v>18</v>
      </c>
      <c r="C25" s="118">
        <f>SUM(C26:C28)</f>
        <v>11</v>
      </c>
      <c r="D25" s="118">
        <f>SUM(D26:D28)</f>
        <v>9</v>
      </c>
      <c r="E25" s="118">
        <f>SUM(E26:E28)</f>
        <v>2</v>
      </c>
      <c r="F25" s="118"/>
      <c r="G25" s="118"/>
      <c r="H25" s="105"/>
    </row>
    <row r="26" spans="1:8" ht="55.5" x14ac:dyDescent="0.35">
      <c r="A26" s="113" t="s">
        <v>69</v>
      </c>
      <c r="B26" s="93" t="s">
        <v>101</v>
      </c>
      <c r="C26" s="114">
        <f t="shared" si="0"/>
        <v>7</v>
      </c>
      <c r="D26" s="114">
        <v>5</v>
      </c>
      <c r="E26" s="114">
        <v>2</v>
      </c>
      <c r="F26" s="114"/>
      <c r="G26" s="114" t="s">
        <v>102</v>
      </c>
      <c r="H26" s="80" t="s">
        <v>600</v>
      </c>
    </row>
    <row r="27" spans="1:8" ht="41.65" x14ac:dyDescent="0.35">
      <c r="A27" s="113" t="s">
        <v>76</v>
      </c>
      <c r="B27" s="81" t="s">
        <v>103</v>
      </c>
      <c r="C27" s="114">
        <f t="shared" si="0"/>
        <v>2</v>
      </c>
      <c r="D27" s="114">
        <v>2</v>
      </c>
      <c r="E27" s="114"/>
      <c r="F27" s="114"/>
      <c r="G27" s="114" t="s">
        <v>104</v>
      </c>
      <c r="H27" s="80" t="s">
        <v>601</v>
      </c>
    </row>
    <row r="28" spans="1:8" ht="27.75" x14ac:dyDescent="0.35">
      <c r="A28" s="183">
        <v>3</v>
      </c>
      <c r="B28" s="81" t="s">
        <v>372</v>
      </c>
      <c r="C28" s="114">
        <f t="shared" si="0"/>
        <v>2</v>
      </c>
      <c r="D28" s="114">
        <v>2</v>
      </c>
      <c r="E28" s="114"/>
      <c r="F28" s="114"/>
      <c r="G28" s="114" t="s">
        <v>105</v>
      </c>
      <c r="H28" s="80" t="s">
        <v>602</v>
      </c>
    </row>
    <row r="29" spans="1:8" ht="13.5" x14ac:dyDescent="0.35">
      <c r="A29" s="116" t="s">
        <v>20</v>
      </c>
      <c r="B29" s="117" t="s">
        <v>67</v>
      </c>
      <c r="C29" s="118">
        <f>SUM(C30:C33)</f>
        <v>0.91</v>
      </c>
      <c r="D29" s="118">
        <f>SUM(D30:D33)</f>
        <v>0.91</v>
      </c>
      <c r="E29" s="118"/>
      <c r="F29" s="118"/>
      <c r="G29" s="118"/>
      <c r="H29" s="105"/>
    </row>
    <row r="30" spans="1:8" ht="41.65" x14ac:dyDescent="0.35">
      <c r="A30" s="113" t="s">
        <v>69</v>
      </c>
      <c r="B30" s="119" t="s">
        <v>373</v>
      </c>
      <c r="C30" s="114">
        <f t="shared" si="0"/>
        <v>0.14000000000000001</v>
      </c>
      <c r="D30" s="114">
        <v>0.14000000000000001</v>
      </c>
      <c r="E30" s="114"/>
      <c r="F30" s="114"/>
      <c r="G30" s="114" t="s">
        <v>106</v>
      </c>
      <c r="H30" s="120" t="s">
        <v>603</v>
      </c>
    </row>
    <row r="31" spans="1:8" ht="41.65" x14ac:dyDescent="0.35">
      <c r="A31" s="113" t="s">
        <v>76</v>
      </c>
      <c r="B31" s="121" t="s">
        <v>107</v>
      </c>
      <c r="C31" s="114">
        <f t="shared" si="0"/>
        <v>0.3</v>
      </c>
      <c r="D31" s="114">
        <v>0.3</v>
      </c>
      <c r="E31" s="114"/>
      <c r="F31" s="114"/>
      <c r="G31" s="114" t="s">
        <v>97</v>
      </c>
      <c r="H31" s="120" t="s">
        <v>108</v>
      </c>
    </row>
    <row r="32" spans="1:8" ht="41.65" x14ac:dyDescent="0.35">
      <c r="A32" s="113" t="s">
        <v>77</v>
      </c>
      <c r="B32" s="93" t="s">
        <v>374</v>
      </c>
      <c r="C32" s="114">
        <v>0.3</v>
      </c>
      <c r="D32" s="114">
        <v>0.3</v>
      </c>
      <c r="E32" s="114"/>
      <c r="F32" s="114"/>
      <c r="G32" s="120" t="s">
        <v>84</v>
      </c>
      <c r="H32" s="80" t="s">
        <v>604</v>
      </c>
    </row>
    <row r="33" spans="1:8" ht="27.75" x14ac:dyDescent="0.35">
      <c r="A33" s="113" t="s">
        <v>80</v>
      </c>
      <c r="B33" s="121" t="s">
        <v>109</v>
      </c>
      <c r="C33" s="114">
        <f t="shared" si="0"/>
        <v>0.17</v>
      </c>
      <c r="D33" s="114">
        <v>0.17</v>
      </c>
      <c r="E33" s="114"/>
      <c r="F33" s="114"/>
      <c r="G33" s="120" t="s">
        <v>110</v>
      </c>
      <c r="H33" s="115" t="s">
        <v>605</v>
      </c>
    </row>
    <row r="34" spans="1:8" ht="13.5" x14ac:dyDescent="0.35">
      <c r="A34" s="116" t="s">
        <v>27</v>
      </c>
      <c r="B34" s="122" t="s">
        <v>52</v>
      </c>
      <c r="C34" s="118">
        <f>SUM(C35)</f>
        <v>0.2</v>
      </c>
      <c r="D34" s="118">
        <f>SUM(D35)</f>
        <v>0.2</v>
      </c>
      <c r="E34" s="118"/>
      <c r="F34" s="118"/>
      <c r="G34" s="118"/>
      <c r="H34" s="105"/>
    </row>
    <row r="35" spans="1:8" ht="27.75" x14ac:dyDescent="0.35">
      <c r="A35" s="113" t="s">
        <v>69</v>
      </c>
      <c r="B35" s="121" t="s">
        <v>111</v>
      </c>
      <c r="C35" s="114">
        <f t="shared" si="0"/>
        <v>0.2</v>
      </c>
      <c r="D35" s="114">
        <v>0.2</v>
      </c>
      <c r="E35" s="114"/>
      <c r="F35" s="114"/>
      <c r="G35" s="114" t="s">
        <v>97</v>
      </c>
      <c r="H35" s="120" t="s">
        <v>606</v>
      </c>
    </row>
    <row r="36" spans="1:8" ht="13.5" x14ac:dyDescent="0.35">
      <c r="A36" s="145">
        <f>+A35+A33+A28+A24+A14+A12</f>
        <v>19</v>
      </c>
      <c r="B36" s="12" t="s">
        <v>650</v>
      </c>
      <c r="C36" s="118">
        <f>+C34+C29+C25+C15+C13+C11</f>
        <v>37.159999999999997</v>
      </c>
      <c r="D36" s="118">
        <f>+D34+D29+D25+D15+D13+D11</f>
        <v>34.36</v>
      </c>
      <c r="E36" s="118">
        <f>+E34+E29+E25+E15+E13+E11</f>
        <v>2.8</v>
      </c>
      <c r="F36" s="118"/>
      <c r="G36" s="118"/>
      <c r="H36" s="123"/>
    </row>
    <row r="37" spans="1:8" ht="15" x14ac:dyDescent="0.2">
      <c r="C37" s="162"/>
    </row>
    <row r="38" spans="1:8" ht="15" x14ac:dyDescent="0.2">
      <c r="G38" s="189" t="str">
        <f>+'1.TP HT'!G51:H51</f>
        <v>ỦY BAN NHÂN DÂN TỈNH HÀ TĨNH</v>
      </c>
      <c r="H38" s="189"/>
    </row>
  </sheetData>
  <mergeCells count="16">
    <mergeCell ref="G38:H38"/>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conditionalFormatting sqref="B14">
    <cfRule type="cellIs" dxfId="7" priority="13" stopIfTrue="1" operator="equal">
      <formula>0</formula>
    </cfRule>
    <cfRule type="cellIs" dxfId="6" priority="14" stopIfTrue="1" operator="equal">
      <formula>0</formula>
    </cfRule>
    <cfRule type="cellIs" dxfId="5" priority="15" stopIfTrue="1" operator="equal">
      <formula>0</formula>
    </cfRule>
  </conditionalFormatting>
  <conditionalFormatting sqref="B12">
    <cfRule type="cellIs" dxfId="4" priority="5" stopIfTrue="1" operator="equal">
      <formula>0</formula>
    </cfRule>
    <cfRule type="cellIs" dxfId="3" priority="6" stopIfTrue="1" operator="equal">
      <formula>0</formula>
    </cfRule>
    <cfRule type="cellIs" dxfId="2" priority="7" stopIfTrue="1" operator="equal">
      <formula>0</formula>
    </cfRule>
  </conditionalFormatting>
  <conditionalFormatting sqref="B12">
    <cfRule type="duplicateValues" dxfId="1" priority="8"/>
  </conditionalFormatting>
  <conditionalFormatting sqref="B14">
    <cfRule type="duplicateValues" dxfId="0" priority="17"/>
  </conditionalFormatting>
  <pageMargins left="0.70866141732283472" right="0.70866141732283472" top="0.74803149606299213" bottom="0.74803149606299213" header="0.31496062992125984" footer="0.31496062992125984"/>
  <pageSetup paperSize="9" scale="95"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55" zoomScaleNormal="100" workbookViewId="0">
      <selection activeCell="G64" sqref="G64"/>
    </sheetView>
  </sheetViews>
  <sheetFormatPr defaultRowHeight="13.9" x14ac:dyDescent="0.35"/>
  <cols>
    <col min="1" max="1" width="5" style="10" bestFit="1" customWidth="1"/>
    <col min="2" max="2" width="31.59765625" style="9" customWidth="1"/>
    <col min="3" max="3" width="11.3984375" style="10" customWidth="1"/>
    <col min="4" max="4" width="7.86328125" style="10" customWidth="1"/>
    <col min="5" max="5" width="7.3984375" style="10" customWidth="1"/>
    <col min="6" max="6" width="7.73046875" style="10" customWidth="1"/>
    <col min="7" max="7" width="17.59765625" style="10" customWidth="1"/>
    <col min="8" max="8" width="48.2656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577</v>
      </c>
      <c r="B4" s="193"/>
      <c r="C4" s="193"/>
      <c r="D4" s="193"/>
      <c r="E4" s="193"/>
      <c r="F4" s="193"/>
      <c r="G4" s="193"/>
      <c r="H4" s="193"/>
    </row>
    <row r="5" spans="1:8" s="1" customFormat="1" ht="15" customHeight="1" x14ac:dyDescent="0.4">
      <c r="A5" s="193" t="s">
        <v>471</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x14ac:dyDescent="0.35">
      <c r="A11" s="124" t="s">
        <v>7</v>
      </c>
      <c r="B11" s="50" t="s">
        <v>365</v>
      </c>
      <c r="C11" s="151">
        <f>SUM(C12:C16)</f>
        <v>13.39</v>
      </c>
      <c r="D11" s="151">
        <f>SUM(D12:D16)</f>
        <v>13.39</v>
      </c>
      <c r="E11" s="35"/>
      <c r="F11" s="35"/>
      <c r="G11" s="124"/>
      <c r="H11" s="125"/>
    </row>
    <row r="12" spans="1:8" ht="27.75" x14ac:dyDescent="0.35">
      <c r="A12" s="125">
        <v>1</v>
      </c>
      <c r="B12" s="95" t="s">
        <v>365</v>
      </c>
      <c r="C12" s="152">
        <v>1.66</v>
      </c>
      <c r="D12" s="152">
        <v>1.66</v>
      </c>
      <c r="E12" s="35"/>
      <c r="F12" s="35"/>
      <c r="G12" s="126" t="s">
        <v>393</v>
      </c>
      <c r="H12" s="125"/>
    </row>
    <row r="13" spans="1:8" ht="41.65" x14ac:dyDescent="0.35">
      <c r="A13" s="127" t="s">
        <v>76</v>
      </c>
      <c r="B13" s="95" t="s">
        <v>365</v>
      </c>
      <c r="C13" s="152">
        <v>2.61</v>
      </c>
      <c r="D13" s="152">
        <v>2.61</v>
      </c>
      <c r="E13" s="35"/>
      <c r="F13" s="35"/>
      <c r="G13" s="125" t="s">
        <v>394</v>
      </c>
      <c r="H13" s="125"/>
    </row>
    <row r="14" spans="1:8" ht="41.65" x14ac:dyDescent="0.35">
      <c r="A14" s="125">
        <v>3</v>
      </c>
      <c r="B14" s="95" t="s">
        <v>365</v>
      </c>
      <c r="C14" s="152">
        <v>0.32</v>
      </c>
      <c r="D14" s="152">
        <v>0.32</v>
      </c>
      <c r="E14" s="35"/>
      <c r="F14" s="35"/>
      <c r="G14" s="125" t="s">
        <v>395</v>
      </c>
      <c r="H14" s="125"/>
    </row>
    <row r="15" spans="1:8" ht="27.75" x14ac:dyDescent="0.35">
      <c r="A15" s="127" t="s">
        <v>80</v>
      </c>
      <c r="B15" s="95" t="s">
        <v>365</v>
      </c>
      <c r="C15" s="152">
        <v>1.3</v>
      </c>
      <c r="D15" s="152">
        <v>1.3</v>
      </c>
      <c r="E15" s="35"/>
      <c r="F15" s="35"/>
      <c r="G15" s="125" t="s">
        <v>396</v>
      </c>
      <c r="H15" s="125"/>
    </row>
    <row r="16" spans="1:8" ht="97.15" x14ac:dyDescent="0.35">
      <c r="A16" s="125">
        <v>5</v>
      </c>
      <c r="B16" s="95" t="s">
        <v>365</v>
      </c>
      <c r="C16" s="152">
        <v>7.5</v>
      </c>
      <c r="D16" s="152">
        <v>7.5</v>
      </c>
      <c r="E16" s="35"/>
      <c r="F16" s="35"/>
      <c r="G16" s="125" t="s">
        <v>397</v>
      </c>
      <c r="H16" s="125"/>
    </row>
    <row r="17" spans="1:8" x14ac:dyDescent="0.35">
      <c r="A17" s="128" t="s">
        <v>12</v>
      </c>
      <c r="B17" s="129" t="s">
        <v>229</v>
      </c>
      <c r="C17" s="151">
        <f>SUM(C18)</f>
        <v>1.39</v>
      </c>
      <c r="D17" s="151">
        <f>SUM(D18)</f>
        <v>1.39</v>
      </c>
      <c r="E17" s="35"/>
      <c r="F17" s="35"/>
      <c r="G17" s="128"/>
      <c r="H17" s="125"/>
    </row>
    <row r="18" spans="1:8" ht="41.65" x14ac:dyDescent="0.35">
      <c r="A18" s="125">
        <v>1</v>
      </c>
      <c r="B18" s="130" t="s">
        <v>398</v>
      </c>
      <c r="C18" s="152">
        <v>1.39</v>
      </c>
      <c r="D18" s="152">
        <v>1.39</v>
      </c>
      <c r="E18" s="35"/>
      <c r="F18" s="35"/>
      <c r="G18" s="125" t="s">
        <v>230</v>
      </c>
      <c r="H18" s="125" t="s">
        <v>608</v>
      </c>
    </row>
    <row r="19" spans="1:8" x14ac:dyDescent="0.35">
      <c r="A19" s="128" t="s">
        <v>14</v>
      </c>
      <c r="B19" s="50" t="s">
        <v>324</v>
      </c>
      <c r="C19" s="151">
        <f>SUM(C20:C24)</f>
        <v>5.5</v>
      </c>
      <c r="D19" s="151">
        <f>SUM(D20:D24)</f>
        <v>5.5</v>
      </c>
      <c r="E19" s="35"/>
      <c r="F19" s="35"/>
      <c r="G19" s="128"/>
      <c r="H19" s="125"/>
    </row>
    <row r="20" spans="1:8" ht="27.75" x14ac:dyDescent="0.35">
      <c r="A20" s="125">
        <v>1</v>
      </c>
      <c r="B20" s="95" t="s">
        <v>399</v>
      </c>
      <c r="C20" s="152">
        <v>1</v>
      </c>
      <c r="D20" s="152">
        <v>1</v>
      </c>
      <c r="E20" s="35"/>
      <c r="F20" s="35"/>
      <c r="G20" s="125" t="s">
        <v>400</v>
      </c>
      <c r="H20" s="125" t="s">
        <v>612</v>
      </c>
    </row>
    <row r="21" spans="1:8" ht="27.75" x14ac:dyDescent="0.35">
      <c r="A21" s="125">
        <v>2</v>
      </c>
      <c r="B21" s="39" t="s">
        <v>401</v>
      </c>
      <c r="C21" s="152">
        <v>0.45</v>
      </c>
      <c r="D21" s="152">
        <v>0.45</v>
      </c>
      <c r="E21" s="35"/>
      <c r="F21" s="35"/>
      <c r="G21" s="126" t="s">
        <v>402</v>
      </c>
      <c r="H21" s="125" t="s">
        <v>403</v>
      </c>
    </row>
    <row r="22" spans="1:8" ht="41.65" x14ac:dyDescent="0.35">
      <c r="A22" s="125">
        <v>3</v>
      </c>
      <c r="B22" s="39" t="s">
        <v>324</v>
      </c>
      <c r="C22" s="152">
        <v>2.25</v>
      </c>
      <c r="D22" s="152">
        <v>2.25</v>
      </c>
      <c r="E22" s="35"/>
      <c r="F22" s="35"/>
      <c r="G22" s="125" t="s">
        <v>404</v>
      </c>
      <c r="H22" s="125" t="s">
        <v>405</v>
      </c>
    </row>
    <row r="23" spans="1:8" ht="27.75" x14ac:dyDescent="0.35">
      <c r="A23" s="125">
        <v>4</v>
      </c>
      <c r="B23" s="39" t="s">
        <v>324</v>
      </c>
      <c r="C23" s="152">
        <v>0.3</v>
      </c>
      <c r="D23" s="152">
        <v>0.3</v>
      </c>
      <c r="E23" s="35"/>
      <c r="F23" s="35"/>
      <c r="G23" s="125" t="s">
        <v>400</v>
      </c>
      <c r="H23" s="125" t="s">
        <v>610</v>
      </c>
    </row>
    <row r="24" spans="1:8" ht="41.65" x14ac:dyDescent="0.35">
      <c r="A24" s="125">
        <v>5</v>
      </c>
      <c r="B24" s="39" t="s">
        <v>406</v>
      </c>
      <c r="C24" s="152">
        <v>1.5</v>
      </c>
      <c r="D24" s="152">
        <v>1.5</v>
      </c>
      <c r="E24" s="35"/>
      <c r="F24" s="35"/>
      <c r="G24" s="125" t="s">
        <v>407</v>
      </c>
      <c r="H24" s="125" t="s">
        <v>611</v>
      </c>
    </row>
    <row r="25" spans="1:8" x14ac:dyDescent="0.35">
      <c r="A25" s="128" t="s">
        <v>17</v>
      </c>
      <c r="B25" s="89" t="s">
        <v>15</v>
      </c>
      <c r="C25" s="151">
        <f>SUM(C26:C27)</f>
        <v>0.95000000000000007</v>
      </c>
      <c r="D25" s="151">
        <f>SUM(D26:D27)</f>
        <v>0.95000000000000007</v>
      </c>
      <c r="E25" s="35"/>
      <c r="F25" s="35"/>
      <c r="G25" s="128"/>
      <c r="H25" s="128"/>
    </row>
    <row r="26" spans="1:8" ht="27.75" x14ac:dyDescent="0.35">
      <c r="A26" s="125">
        <v>1</v>
      </c>
      <c r="B26" s="130" t="s">
        <v>408</v>
      </c>
      <c r="C26" s="152">
        <v>0.8</v>
      </c>
      <c r="D26" s="152">
        <v>0.8</v>
      </c>
      <c r="E26" s="35"/>
      <c r="F26" s="35"/>
      <c r="G26" s="125" t="s">
        <v>231</v>
      </c>
      <c r="H26" s="125" t="s">
        <v>609</v>
      </c>
    </row>
    <row r="27" spans="1:8" ht="27.75" x14ac:dyDescent="0.35">
      <c r="A27" s="125">
        <v>2</v>
      </c>
      <c r="B27" s="131" t="s">
        <v>232</v>
      </c>
      <c r="C27" s="152">
        <v>0.15</v>
      </c>
      <c r="D27" s="152">
        <v>0.15</v>
      </c>
      <c r="E27" s="35"/>
      <c r="F27" s="35"/>
      <c r="G27" s="126" t="s">
        <v>233</v>
      </c>
      <c r="H27" s="128"/>
    </row>
    <row r="28" spans="1:8" x14ac:dyDescent="0.35">
      <c r="A28" s="128" t="s">
        <v>20</v>
      </c>
      <c r="B28" s="96" t="s">
        <v>200</v>
      </c>
      <c r="C28" s="151">
        <f>SUM(C29:C36)</f>
        <v>1.55</v>
      </c>
      <c r="D28" s="151">
        <f>SUM(D29:D36)</f>
        <v>1.55</v>
      </c>
      <c r="E28" s="35"/>
      <c r="F28" s="35"/>
      <c r="G28" s="132"/>
      <c r="H28" s="128"/>
    </row>
    <row r="29" spans="1:8" ht="55.5" x14ac:dyDescent="0.35">
      <c r="A29" s="125">
        <v>1</v>
      </c>
      <c r="B29" s="133" t="s">
        <v>234</v>
      </c>
      <c r="C29" s="152">
        <v>0.04</v>
      </c>
      <c r="D29" s="152">
        <v>0.04</v>
      </c>
      <c r="E29" s="35"/>
      <c r="F29" s="35"/>
      <c r="G29" s="24" t="s">
        <v>235</v>
      </c>
      <c r="H29" s="24" t="s">
        <v>217</v>
      </c>
    </row>
    <row r="30" spans="1:8" ht="69.400000000000006" x14ac:dyDescent="0.35">
      <c r="A30" s="125">
        <v>2</v>
      </c>
      <c r="B30" s="133" t="s">
        <v>409</v>
      </c>
      <c r="C30" s="152">
        <v>0.03</v>
      </c>
      <c r="D30" s="152">
        <v>0.03</v>
      </c>
      <c r="E30" s="35"/>
      <c r="F30" s="35"/>
      <c r="G30" s="24" t="s">
        <v>236</v>
      </c>
      <c r="H30" s="24" t="s">
        <v>613</v>
      </c>
    </row>
    <row r="31" spans="1:8" ht="55.5" x14ac:dyDescent="0.35">
      <c r="A31" s="125">
        <v>3</v>
      </c>
      <c r="B31" s="133" t="s">
        <v>237</v>
      </c>
      <c r="C31" s="152">
        <v>0.03</v>
      </c>
      <c r="D31" s="152">
        <v>0.03</v>
      </c>
      <c r="E31" s="35"/>
      <c r="F31" s="35"/>
      <c r="G31" s="24" t="s">
        <v>238</v>
      </c>
      <c r="H31" s="166" t="s">
        <v>613</v>
      </c>
    </row>
    <row r="32" spans="1:8" ht="97.15" x14ac:dyDescent="0.35">
      <c r="A32" s="125">
        <v>4</v>
      </c>
      <c r="B32" s="133" t="s">
        <v>410</v>
      </c>
      <c r="C32" s="152">
        <v>0.01</v>
      </c>
      <c r="D32" s="152">
        <v>0.01</v>
      </c>
      <c r="E32" s="35"/>
      <c r="F32" s="35"/>
      <c r="G32" s="24" t="s">
        <v>239</v>
      </c>
      <c r="H32" s="166" t="s">
        <v>217</v>
      </c>
    </row>
    <row r="33" spans="1:8" ht="55.5" x14ac:dyDescent="0.35">
      <c r="A33" s="125">
        <v>5</v>
      </c>
      <c r="B33" s="133" t="s">
        <v>240</v>
      </c>
      <c r="C33" s="152">
        <v>0.05</v>
      </c>
      <c r="D33" s="152">
        <v>0.05</v>
      </c>
      <c r="E33" s="35"/>
      <c r="F33" s="35"/>
      <c r="G33" s="24" t="s">
        <v>241</v>
      </c>
      <c r="H33" s="24" t="s">
        <v>614</v>
      </c>
    </row>
    <row r="34" spans="1:8" ht="83.25" x14ac:dyDescent="0.35">
      <c r="A34" s="125">
        <v>6</v>
      </c>
      <c r="B34" s="133" t="s">
        <v>242</v>
      </c>
      <c r="C34" s="152">
        <v>0.03</v>
      </c>
      <c r="D34" s="152">
        <v>0.03</v>
      </c>
      <c r="E34" s="35"/>
      <c r="F34" s="35"/>
      <c r="G34" s="24" t="s">
        <v>243</v>
      </c>
      <c r="H34" s="24" t="s">
        <v>118</v>
      </c>
    </row>
    <row r="35" spans="1:8" ht="55.5" x14ac:dyDescent="0.35">
      <c r="A35" s="125">
        <v>7</v>
      </c>
      <c r="B35" s="133" t="s">
        <v>244</v>
      </c>
      <c r="C35" s="152">
        <v>0.03</v>
      </c>
      <c r="D35" s="152">
        <v>0.03</v>
      </c>
      <c r="E35" s="35"/>
      <c r="F35" s="35"/>
      <c r="G35" s="24" t="s">
        <v>245</v>
      </c>
      <c r="H35" s="24" t="s">
        <v>615</v>
      </c>
    </row>
    <row r="36" spans="1:8" ht="27.75" x14ac:dyDescent="0.35">
      <c r="A36" s="125">
        <v>8</v>
      </c>
      <c r="B36" s="39" t="s">
        <v>246</v>
      </c>
      <c r="C36" s="152">
        <v>1.33</v>
      </c>
      <c r="D36" s="152">
        <v>1.33</v>
      </c>
      <c r="E36" s="35"/>
      <c r="F36" s="35"/>
      <c r="G36" s="24" t="s">
        <v>247</v>
      </c>
      <c r="H36" s="24" t="s">
        <v>616</v>
      </c>
    </row>
    <row r="37" spans="1:8" ht="27" x14ac:dyDescent="0.35">
      <c r="A37" s="128" t="s">
        <v>27</v>
      </c>
      <c r="B37" s="89" t="s">
        <v>183</v>
      </c>
      <c r="C37" s="151">
        <f>SUM(C38)</f>
        <v>0.78</v>
      </c>
      <c r="D37" s="151">
        <f>SUM(D38)</f>
        <v>0.78</v>
      </c>
      <c r="E37" s="35"/>
      <c r="F37" s="35"/>
      <c r="G37" s="128"/>
      <c r="H37" s="128"/>
    </row>
    <row r="38" spans="1:8" ht="27.75" x14ac:dyDescent="0.35">
      <c r="A38" s="125">
        <v>1</v>
      </c>
      <c r="B38" s="95" t="s">
        <v>248</v>
      </c>
      <c r="C38" s="152">
        <v>0.78</v>
      </c>
      <c r="D38" s="152">
        <v>0.78</v>
      </c>
      <c r="E38" s="35"/>
      <c r="F38" s="35"/>
      <c r="G38" s="126" t="s">
        <v>249</v>
      </c>
      <c r="H38" s="125" t="s">
        <v>411</v>
      </c>
    </row>
    <row r="39" spans="1:8" x14ac:dyDescent="0.35">
      <c r="A39" s="128" t="s">
        <v>47</v>
      </c>
      <c r="B39" s="89" t="s">
        <v>52</v>
      </c>
      <c r="C39" s="151">
        <f>SUM(C40)</f>
        <v>0.18</v>
      </c>
      <c r="D39" s="151">
        <f>SUM(D40)</f>
        <v>0.18</v>
      </c>
      <c r="E39" s="35"/>
      <c r="F39" s="35"/>
      <c r="G39" s="134"/>
      <c r="H39" s="128"/>
    </row>
    <row r="40" spans="1:8" ht="27.75" x14ac:dyDescent="0.35">
      <c r="A40" s="125">
        <v>1</v>
      </c>
      <c r="B40" s="39" t="s">
        <v>412</v>
      </c>
      <c r="C40" s="152">
        <v>0.18</v>
      </c>
      <c r="D40" s="152">
        <v>0.18</v>
      </c>
      <c r="E40" s="35"/>
      <c r="F40" s="35"/>
      <c r="G40" s="24" t="s">
        <v>253</v>
      </c>
      <c r="H40" s="125" t="s">
        <v>617</v>
      </c>
    </row>
    <row r="41" spans="1:8" x14ac:dyDescent="0.35">
      <c r="A41" s="128" t="s">
        <v>50</v>
      </c>
      <c r="B41" s="89" t="s">
        <v>190</v>
      </c>
      <c r="C41" s="151">
        <f>SUM(C42)</f>
        <v>0.38</v>
      </c>
      <c r="D41" s="151">
        <f>SUM(D42)</f>
        <v>0.38</v>
      </c>
      <c r="E41" s="35"/>
      <c r="F41" s="35"/>
      <c r="G41" s="25"/>
      <c r="H41" s="128"/>
    </row>
    <row r="42" spans="1:8" ht="27.75" x14ac:dyDescent="0.35">
      <c r="A42" s="135">
        <v>1</v>
      </c>
      <c r="B42" s="95" t="s">
        <v>250</v>
      </c>
      <c r="C42" s="152">
        <v>0.38</v>
      </c>
      <c r="D42" s="152">
        <v>0.38</v>
      </c>
      <c r="E42" s="35"/>
      <c r="F42" s="35"/>
      <c r="G42" s="125" t="s">
        <v>251</v>
      </c>
      <c r="H42" s="125" t="s">
        <v>252</v>
      </c>
    </row>
    <row r="43" spans="1:8" x14ac:dyDescent="0.35">
      <c r="A43" s="136" t="s">
        <v>51</v>
      </c>
      <c r="B43" s="50" t="s">
        <v>67</v>
      </c>
      <c r="C43" s="151">
        <f>SUM(C44:C56)</f>
        <v>10.040000000000001</v>
      </c>
      <c r="D43" s="151">
        <f>SUM(D44:D56)</f>
        <v>10.040000000000001</v>
      </c>
      <c r="E43" s="35"/>
      <c r="F43" s="35"/>
      <c r="G43" s="128"/>
      <c r="H43" s="136"/>
    </row>
    <row r="44" spans="1:8" ht="27.75" x14ac:dyDescent="0.35">
      <c r="A44" s="125">
        <v>1</v>
      </c>
      <c r="B44" s="39" t="s">
        <v>67</v>
      </c>
      <c r="C44" s="152">
        <v>0.41</v>
      </c>
      <c r="D44" s="152">
        <v>0.41</v>
      </c>
      <c r="E44" s="35"/>
      <c r="F44" s="35"/>
      <c r="G44" s="125" t="s">
        <v>255</v>
      </c>
      <c r="H44" s="125" t="s">
        <v>413</v>
      </c>
    </row>
    <row r="45" spans="1:8" ht="41.65" x14ac:dyDescent="0.35">
      <c r="A45" s="125">
        <v>2</v>
      </c>
      <c r="B45" s="95" t="s">
        <v>254</v>
      </c>
      <c r="C45" s="152">
        <v>0.31</v>
      </c>
      <c r="D45" s="152">
        <v>0.31</v>
      </c>
      <c r="E45" s="35"/>
      <c r="F45" s="35"/>
      <c r="G45" s="125" t="s">
        <v>414</v>
      </c>
      <c r="H45" s="125" t="s">
        <v>415</v>
      </c>
    </row>
    <row r="46" spans="1:8" ht="27.75" x14ac:dyDescent="0.35">
      <c r="A46" s="125">
        <v>3</v>
      </c>
      <c r="B46" s="39" t="s">
        <v>67</v>
      </c>
      <c r="C46" s="152">
        <v>1.17</v>
      </c>
      <c r="D46" s="152">
        <v>1.17</v>
      </c>
      <c r="E46" s="35"/>
      <c r="F46" s="35"/>
      <c r="G46" s="126" t="s">
        <v>416</v>
      </c>
      <c r="H46" s="137" t="s">
        <v>618</v>
      </c>
    </row>
    <row r="47" spans="1:8" ht="27.75" x14ac:dyDescent="0.35">
      <c r="A47" s="125">
        <v>4</v>
      </c>
      <c r="B47" s="39" t="s">
        <v>67</v>
      </c>
      <c r="C47" s="152">
        <v>0.45</v>
      </c>
      <c r="D47" s="152">
        <v>0.45</v>
      </c>
      <c r="E47" s="35"/>
      <c r="F47" s="35"/>
      <c r="G47" s="125" t="s">
        <v>417</v>
      </c>
      <c r="H47" s="125" t="s">
        <v>418</v>
      </c>
    </row>
    <row r="48" spans="1:8" ht="27.75" x14ac:dyDescent="0.35">
      <c r="A48" s="125">
        <v>5</v>
      </c>
      <c r="B48" s="39" t="s">
        <v>67</v>
      </c>
      <c r="C48" s="152">
        <v>0.54</v>
      </c>
      <c r="D48" s="152">
        <v>0.54</v>
      </c>
      <c r="E48" s="35"/>
      <c r="F48" s="35"/>
      <c r="G48" s="24" t="s">
        <v>256</v>
      </c>
      <c r="H48" s="125" t="s">
        <v>419</v>
      </c>
    </row>
    <row r="49" spans="1:8" ht="27.75" x14ac:dyDescent="0.35">
      <c r="A49" s="125">
        <v>6</v>
      </c>
      <c r="B49" s="39" t="s">
        <v>67</v>
      </c>
      <c r="C49" s="152">
        <v>1.38</v>
      </c>
      <c r="D49" s="152">
        <v>1.38</v>
      </c>
      <c r="E49" s="35"/>
      <c r="F49" s="35"/>
      <c r="G49" s="24" t="s">
        <v>257</v>
      </c>
      <c r="H49" s="125" t="s">
        <v>420</v>
      </c>
    </row>
    <row r="50" spans="1:8" ht="41.65" x14ac:dyDescent="0.35">
      <c r="A50" s="125">
        <v>7</v>
      </c>
      <c r="B50" s="39" t="s">
        <v>67</v>
      </c>
      <c r="C50" s="152">
        <v>1.44</v>
      </c>
      <c r="D50" s="152">
        <v>1.44</v>
      </c>
      <c r="E50" s="35"/>
      <c r="F50" s="35"/>
      <c r="G50" s="125" t="s">
        <v>421</v>
      </c>
      <c r="H50" s="125" t="s">
        <v>422</v>
      </c>
    </row>
    <row r="51" spans="1:8" ht="83.25" x14ac:dyDescent="0.35">
      <c r="A51" s="125">
        <v>8</v>
      </c>
      <c r="B51" s="39" t="s">
        <v>67</v>
      </c>
      <c r="C51" s="152">
        <v>0.36</v>
      </c>
      <c r="D51" s="152">
        <v>0.36</v>
      </c>
      <c r="E51" s="35"/>
      <c r="F51" s="35"/>
      <c r="G51" s="125" t="s">
        <v>259</v>
      </c>
      <c r="H51" s="138" t="s">
        <v>260</v>
      </c>
    </row>
    <row r="52" spans="1:8" ht="27.75" x14ac:dyDescent="0.35">
      <c r="A52" s="125">
        <v>9</v>
      </c>
      <c r="B52" s="39" t="s">
        <v>67</v>
      </c>
      <c r="C52" s="152">
        <v>1.03</v>
      </c>
      <c r="D52" s="152">
        <v>1.03</v>
      </c>
      <c r="E52" s="35"/>
      <c r="F52" s="35"/>
      <c r="G52" s="125" t="s">
        <v>423</v>
      </c>
      <c r="H52" s="125" t="s">
        <v>424</v>
      </c>
    </row>
    <row r="53" spans="1:8" ht="27.75" x14ac:dyDescent="0.35">
      <c r="A53" s="125">
        <v>10</v>
      </c>
      <c r="B53" s="39" t="s">
        <v>258</v>
      </c>
      <c r="C53" s="152">
        <v>0.05</v>
      </c>
      <c r="D53" s="152">
        <v>0.05</v>
      </c>
      <c r="E53" s="35"/>
      <c r="F53" s="35"/>
      <c r="G53" s="126" t="s">
        <v>249</v>
      </c>
      <c r="H53" s="138" t="s">
        <v>425</v>
      </c>
    </row>
    <row r="54" spans="1:8" ht="55.5" x14ac:dyDescent="0.35">
      <c r="A54" s="125">
        <v>11</v>
      </c>
      <c r="B54" s="39" t="s">
        <v>67</v>
      </c>
      <c r="C54" s="152">
        <v>1.89</v>
      </c>
      <c r="D54" s="152">
        <v>1.89</v>
      </c>
      <c r="E54" s="35"/>
      <c r="F54" s="35"/>
      <c r="G54" s="125" t="s">
        <v>426</v>
      </c>
      <c r="H54" s="125" t="s">
        <v>619</v>
      </c>
    </row>
    <row r="55" spans="1:8" ht="41.65" x14ac:dyDescent="0.35">
      <c r="A55" s="125">
        <v>12</v>
      </c>
      <c r="B55" s="39" t="s">
        <v>258</v>
      </c>
      <c r="C55" s="152">
        <v>0.29000000000000004</v>
      </c>
      <c r="D55" s="152">
        <v>0.29000000000000004</v>
      </c>
      <c r="E55" s="35"/>
      <c r="F55" s="35"/>
      <c r="G55" s="24" t="s">
        <v>261</v>
      </c>
      <c r="H55" s="24" t="s">
        <v>620</v>
      </c>
    </row>
    <row r="56" spans="1:8" ht="41.65" x14ac:dyDescent="0.35">
      <c r="A56" s="125">
        <v>13</v>
      </c>
      <c r="B56" s="39" t="s">
        <v>67</v>
      </c>
      <c r="C56" s="152">
        <v>0.72</v>
      </c>
      <c r="D56" s="152">
        <v>0.72</v>
      </c>
      <c r="E56" s="35"/>
      <c r="F56" s="35"/>
      <c r="G56" s="125" t="s">
        <v>262</v>
      </c>
      <c r="H56" s="125" t="s">
        <v>263</v>
      </c>
    </row>
    <row r="57" spans="1:8" x14ac:dyDescent="0.35">
      <c r="A57" s="128" t="s">
        <v>189</v>
      </c>
      <c r="B57" s="50" t="s">
        <v>264</v>
      </c>
      <c r="C57" s="151">
        <f>SUM(C58:C58)</f>
        <v>0.2</v>
      </c>
      <c r="D57" s="151">
        <f>SUM(D58:D58)</f>
        <v>0.2</v>
      </c>
      <c r="E57" s="35"/>
      <c r="F57" s="35"/>
      <c r="G57" s="25"/>
      <c r="H57" s="25"/>
    </row>
    <row r="58" spans="1:8" ht="27.75" x14ac:dyDescent="0.35">
      <c r="A58" s="125">
        <v>1</v>
      </c>
      <c r="B58" s="39" t="s">
        <v>264</v>
      </c>
      <c r="C58" s="152">
        <v>0.2</v>
      </c>
      <c r="D58" s="152">
        <v>0.2</v>
      </c>
      <c r="E58" s="35"/>
      <c r="F58" s="35"/>
      <c r="G58" s="24" t="s">
        <v>265</v>
      </c>
      <c r="H58" s="24" t="s">
        <v>427</v>
      </c>
    </row>
    <row r="59" spans="1:8" x14ac:dyDescent="0.35">
      <c r="A59" s="128" t="s">
        <v>192</v>
      </c>
      <c r="B59" s="50" t="s">
        <v>13</v>
      </c>
      <c r="C59" s="151">
        <f>SUM(C60)</f>
        <v>0.87</v>
      </c>
      <c r="D59" s="151">
        <f>SUM(D60)</f>
        <v>0.87</v>
      </c>
      <c r="E59" s="35"/>
      <c r="F59" s="35"/>
      <c r="G59" s="125"/>
      <c r="H59" s="128"/>
    </row>
    <row r="60" spans="1:8" ht="27.75" x14ac:dyDescent="0.35">
      <c r="A60" s="125">
        <v>1</v>
      </c>
      <c r="B60" s="39" t="s">
        <v>428</v>
      </c>
      <c r="C60" s="152">
        <v>0.87</v>
      </c>
      <c r="D60" s="152">
        <v>0.87</v>
      </c>
      <c r="E60" s="35"/>
      <c r="F60" s="35"/>
      <c r="G60" s="125" t="s">
        <v>429</v>
      </c>
      <c r="H60" s="125" t="s">
        <v>430</v>
      </c>
    </row>
    <row r="61" spans="1:8" x14ac:dyDescent="0.35">
      <c r="A61" s="125">
        <f>+A60+A58+A56+A42+A40+A38+A36+A27+A24+A18+A16</f>
        <v>39</v>
      </c>
      <c r="B61" s="25" t="s">
        <v>643</v>
      </c>
      <c r="C61" s="151">
        <f>+C59+C57+C43+C41+C39+C37+C28+C25+C19+C17+C11</f>
        <v>35.230000000000004</v>
      </c>
      <c r="D61" s="151">
        <f>SUM(D11,D17,D19,D25,D28,D37,D39,D41,D43,D57,D59)</f>
        <v>35.230000000000004</v>
      </c>
      <c r="E61" s="35"/>
      <c r="F61" s="35"/>
      <c r="G61" s="125"/>
      <c r="H61" s="125"/>
    </row>
    <row r="62" spans="1:8" ht="15" x14ac:dyDescent="0.2">
      <c r="C62" s="163"/>
    </row>
    <row r="63" spans="1:8" ht="15" x14ac:dyDescent="0.2">
      <c r="G63" s="189" t="str">
        <f>+'1.TP HT'!G51:H51</f>
        <v>ỦY BAN NHÂN DÂN TỈNH HÀ TĨNH</v>
      </c>
      <c r="H63" s="189"/>
    </row>
  </sheetData>
  <mergeCells count="16">
    <mergeCell ref="G63:H63"/>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5" zoomScale="115" zoomScaleNormal="115" workbookViewId="0">
      <selection activeCell="F44" sqref="F44"/>
    </sheetView>
  </sheetViews>
  <sheetFormatPr defaultRowHeight="13.9" x14ac:dyDescent="0.35"/>
  <cols>
    <col min="1" max="1" width="5" style="10" bestFit="1" customWidth="1"/>
    <col min="2" max="2" width="33.73046875" style="9" customWidth="1"/>
    <col min="3" max="3" width="11.3984375" style="10" customWidth="1"/>
    <col min="4" max="4" width="7.86328125" style="10" customWidth="1"/>
    <col min="5" max="5" width="7.3984375" style="10" customWidth="1"/>
    <col min="6" max="6" width="7.73046875" style="10" customWidth="1"/>
    <col min="7" max="7" width="15.59765625" style="10" customWidth="1"/>
    <col min="8" max="8" width="47.863281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2" customHeight="1" x14ac:dyDescent="0.25">
      <c r="A3" s="200"/>
      <c r="B3" s="200"/>
      <c r="C3" s="200"/>
      <c r="D3" s="200"/>
      <c r="E3" s="200"/>
      <c r="F3" s="200"/>
      <c r="G3" s="200"/>
      <c r="H3" s="200"/>
    </row>
    <row r="4" spans="1:8" s="1" customFormat="1" ht="15" customHeight="1" x14ac:dyDescent="0.4">
      <c r="A4" s="193" t="s">
        <v>578</v>
      </c>
      <c r="B4" s="193"/>
      <c r="C4" s="193"/>
      <c r="D4" s="193"/>
      <c r="E4" s="193"/>
      <c r="F4" s="193"/>
      <c r="G4" s="193"/>
      <c r="H4" s="193"/>
    </row>
    <row r="5" spans="1:8" s="1" customFormat="1" ht="15" customHeight="1" x14ac:dyDescent="0.4">
      <c r="A5" s="193" t="s">
        <v>468</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12"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ht="20.25" customHeight="1" x14ac:dyDescent="0.35">
      <c r="A11" s="18" t="s">
        <v>7</v>
      </c>
      <c r="B11" s="19" t="s">
        <v>472</v>
      </c>
      <c r="C11" s="37">
        <f>SUM(C12)</f>
        <v>0.94</v>
      </c>
      <c r="D11" s="37">
        <f>SUM(D12)</f>
        <v>0.94</v>
      </c>
      <c r="E11" s="37"/>
      <c r="F11" s="37"/>
      <c r="G11" s="94"/>
      <c r="H11" s="18"/>
    </row>
    <row r="12" spans="1:8" ht="41.65" x14ac:dyDescent="0.35">
      <c r="A12" s="16">
        <v>1</v>
      </c>
      <c r="B12" s="95" t="s">
        <v>195</v>
      </c>
      <c r="C12" s="30">
        <f>SUM(D12:F12)</f>
        <v>0.94</v>
      </c>
      <c r="D12" s="45">
        <v>0.94</v>
      </c>
      <c r="E12" s="16"/>
      <c r="F12" s="16"/>
      <c r="G12" s="94" t="s">
        <v>196</v>
      </c>
      <c r="H12" s="16" t="s">
        <v>621</v>
      </c>
    </row>
    <row r="13" spans="1:8" x14ac:dyDescent="0.35">
      <c r="A13" s="18" t="s">
        <v>12</v>
      </c>
      <c r="B13" s="19" t="s">
        <v>15</v>
      </c>
      <c r="C13" s="37">
        <f>SUM(C14:C16)</f>
        <v>5.3199999999999994</v>
      </c>
      <c r="D13" s="37">
        <f>SUM(D14:D16)</f>
        <v>0.2</v>
      </c>
      <c r="E13" s="37">
        <f>SUM(E14:E16)</f>
        <v>5.1199999999999992</v>
      </c>
      <c r="F13" s="37"/>
      <c r="G13" s="94"/>
      <c r="H13" s="18"/>
    </row>
    <row r="14" spans="1:8" ht="41.65" x14ac:dyDescent="0.35">
      <c r="A14" s="16">
        <v>1</v>
      </c>
      <c r="B14" s="95" t="s">
        <v>163</v>
      </c>
      <c r="C14" s="30">
        <f t="shared" ref="C14:C32" si="0">SUM(D14:F14)</f>
        <v>0.1</v>
      </c>
      <c r="D14" s="45"/>
      <c r="E14" s="45">
        <v>0.1</v>
      </c>
      <c r="F14" s="45"/>
      <c r="G14" s="94" t="s">
        <v>164</v>
      </c>
      <c r="H14" s="164" t="s">
        <v>621</v>
      </c>
    </row>
    <row r="15" spans="1:8" ht="27.75" x14ac:dyDescent="0.35">
      <c r="A15" s="16">
        <v>2</v>
      </c>
      <c r="B15" s="95" t="s">
        <v>165</v>
      </c>
      <c r="C15" s="30">
        <f t="shared" si="0"/>
        <v>5.0199999999999996</v>
      </c>
      <c r="D15" s="45"/>
      <c r="E15" s="94">
        <v>5.0199999999999996</v>
      </c>
      <c r="F15" s="16"/>
      <c r="G15" s="94" t="s">
        <v>387</v>
      </c>
      <c r="H15" s="94" t="s">
        <v>166</v>
      </c>
    </row>
    <row r="16" spans="1:8" ht="41.65" x14ac:dyDescent="0.35">
      <c r="A16" s="16">
        <v>3</v>
      </c>
      <c r="B16" s="95" t="s">
        <v>167</v>
      </c>
      <c r="C16" s="30">
        <f t="shared" si="0"/>
        <v>0.2</v>
      </c>
      <c r="D16" s="45">
        <v>0.2</v>
      </c>
      <c r="E16" s="94"/>
      <c r="F16" s="16"/>
      <c r="G16" s="94" t="s">
        <v>168</v>
      </c>
      <c r="H16" s="164" t="s">
        <v>621</v>
      </c>
    </row>
    <row r="17" spans="1:8" x14ac:dyDescent="0.35">
      <c r="A17" s="18" t="s">
        <v>14</v>
      </c>
      <c r="B17" s="96" t="s">
        <v>18</v>
      </c>
      <c r="C17" s="37">
        <f>SUM(C18:C20)</f>
        <v>0.5</v>
      </c>
      <c r="D17" s="37">
        <f>SUM(D18:D20)</f>
        <v>0.5</v>
      </c>
      <c r="E17" s="37"/>
      <c r="F17" s="37"/>
      <c r="G17" s="94"/>
      <c r="H17" s="18"/>
    </row>
    <row r="18" spans="1:8" ht="41.65" x14ac:dyDescent="0.35">
      <c r="A18" s="16">
        <v>1</v>
      </c>
      <c r="B18" s="97" t="s">
        <v>169</v>
      </c>
      <c r="C18" s="30">
        <f t="shared" si="0"/>
        <v>0.15</v>
      </c>
      <c r="D18" s="45">
        <v>0.15</v>
      </c>
      <c r="E18" s="94"/>
      <c r="F18" s="16"/>
      <c r="G18" s="94" t="s">
        <v>168</v>
      </c>
      <c r="H18" s="164" t="s">
        <v>621</v>
      </c>
    </row>
    <row r="19" spans="1:8" ht="41.65" x14ac:dyDescent="0.35">
      <c r="A19" s="16">
        <v>2</v>
      </c>
      <c r="B19" s="97" t="s">
        <v>170</v>
      </c>
      <c r="C19" s="30">
        <f t="shared" si="0"/>
        <v>0.2</v>
      </c>
      <c r="D19" s="45">
        <v>0.2</v>
      </c>
      <c r="E19" s="94"/>
      <c r="F19" s="16"/>
      <c r="G19" s="94" t="s">
        <v>171</v>
      </c>
      <c r="H19" s="164" t="s">
        <v>621</v>
      </c>
    </row>
    <row r="20" spans="1:8" ht="41.65" x14ac:dyDescent="0.35">
      <c r="A20" s="16">
        <v>3</v>
      </c>
      <c r="B20" s="97" t="s">
        <v>172</v>
      </c>
      <c r="C20" s="30">
        <f t="shared" si="0"/>
        <v>0.15</v>
      </c>
      <c r="D20" s="45">
        <v>0.15</v>
      </c>
      <c r="E20" s="94"/>
      <c r="F20" s="16"/>
      <c r="G20" s="94" t="s">
        <v>173</v>
      </c>
      <c r="H20" s="164" t="s">
        <v>621</v>
      </c>
    </row>
    <row r="21" spans="1:8" x14ac:dyDescent="0.35">
      <c r="A21" s="18" t="s">
        <v>17</v>
      </c>
      <c r="B21" s="19" t="s">
        <v>174</v>
      </c>
      <c r="C21" s="37">
        <f>SUM(C22)</f>
        <v>1.1000000000000001</v>
      </c>
      <c r="D21" s="37">
        <f>SUM(D22)</f>
        <v>1.1000000000000001</v>
      </c>
      <c r="E21" s="37"/>
      <c r="F21" s="37"/>
      <c r="G21" s="94"/>
      <c r="H21" s="18"/>
    </row>
    <row r="22" spans="1:8" ht="41.65" x14ac:dyDescent="0.35">
      <c r="A22" s="16">
        <v>1</v>
      </c>
      <c r="B22" s="95" t="s">
        <v>175</v>
      </c>
      <c r="C22" s="30">
        <f t="shared" si="0"/>
        <v>1.1000000000000001</v>
      </c>
      <c r="D22" s="45">
        <v>1.1000000000000001</v>
      </c>
      <c r="E22" s="45"/>
      <c r="F22" s="45"/>
      <c r="G22" s="94" t="s">
        <v>176</v>
      </c>
      <c r="H22" s="164" t="s">
        <v>621</v>
      </c>
    </row>
    <row r="23" spans="1:8" x14ac:dyDescent="0.35">
      <c r="A23" s="18" t="s">
        <v>20</v>
      </c>
      <c r="B23" s="19" t="s">
        <v>40</v>
      </c>
      <c r="C23" s="37">
        <f>SUM(C24:C25)</f>
        <v>0.12000000000000001</v>
      </c>
      <c r="D23" s="37">
        <f>SUM(D24:D25)</f>
        <v>0.12000000000000001</v>
      </c>
      <c r="E23" s="37"/>
      <c r="F23" s="37"/>
      <c r="G23" s="94"/>
      <c r="H23" s="18"/>
    </row>
    <row r="24" spans="1:8" ht="55.5" x14ac:dyDescent="0.35">
      <c r="A24" s="16">
        <v>1</v>
      </c>
      <c r="B24" s="95" t="s">
        <v>177</v>
      </c>
      <c r="C24" s="30">
        <f t="shared" si="0"/>
        <v>7.0000000000000007E-2</v>
      </c>
      <c r="D24" s="45">
        <v>7.0000000000000007E-2</v>
      </c>
      <c r="E24" s="45"/>
      <c r="F24" s="45"/>
      <c r="G24" s="94" t="s">
        <v>178</v>
      </c>
      <c r="H24" s="94" t="s">
        <v>179</v>
      </c>
    </row>
    <row r="25" spans="1:8" ht="55.5" x14ac:dyDescent="0.35">
      <c r="A25" s="24">
        <v>2</v>
      </c>
      <c r="B25" s="86" t="s">
        <v>180</v>
      </c>
      <c r="C25" s="98">
        <f>+D25</f>
        <v>0.05</v>
      </c>
      <c r="D25" s="98">
        <v>0.05</v>
      </c>
      <c r="E25" s="99"/>
      <c r="F25" s="99"/>
      <c r="G25" s="40" t="s">
        <v>181</v>
      </c>
      <c r="H25" s="24" t="s">
        <v>623</v>
      </c>
    </row>
    <row r="26" spans="1:8" ht="27" x14ac:dyDescent="0.35">
      <c r="A26" s="18" t="s">
        <v>27</v>
      </c>
      <c r="B26" s="19" t="s">
        <v>183</v>
      </c>
      <c r="C26" s="37">
        <f>SUM(C27)</f>
        <v>1.91</v>
      </c>
      <c r="D26" s="37">
        <f>SUM(D27)</f>
        <v>1.91</v>
      </c>
      <c r="E26" s="37"/>
      <c r="F26" s="37"/>
      <c r="G26" s="94"/>
      <c r="H26" s="18"/>
    </row>
    <row r="27" spans="1:8" ht="27.75" x14ac:dyDescent="0.35">
      <c r="A27" s="16">
        <v>1</v>
      </c>
      <c r="B27" s="95" t="s">
        <v>184</v>
      </c>
      <c r="C27" s="30">
        <f t="shared" si="0"/>
        <v>1.91</v>
      </c>
      <c r="D27" s="45">
        <v>1.91</v>
      </c>
      <c r="E27" s="45"/>
      <c r="F27" s="45"/>
      <c r="G27" s="94" t="s">
        <v>185</v>
      </c>
      <c r="H27" s="94" t="s">
        <v>186</v>
      </c>
    </row>
    <row r="28" spans="1:8" x14ac:dyDescent="0.35">
      <c r="A28" s="18" t="s">
        <v>47</v>
      </c>
      <c r="B28" s="19" t="s">
        <v>52</v>
      </c>
      <c r="C28" s="37">
        <f>SUM(C29:C30)</f>
        <v>0.29000000000000004</v>
      </c>
      <c r="D28" s="37">
        <f>SUM(D29:D30)</f>
        <v>0.29000000000000004</v>
      </c>
      <c r="E28" s="37"/>
      <c r="F28" s="37"/>
      <c r="G28" s="94"/>
      <c r="H28" s="18"/>
    </row>
    <row r="29" spans="1:8" ht="27.75" x14ac:dyDescent="0.35">
      <c r="A29" s="16">
        <v>1</v>
      </c>
      <c r="B29" s="95" t="s">
        <v>187</v>
      </c>
      <c r="C29" s="30">
        <f t="shared" si="0"/>
        <v>0.09</v>
      </c>
      <c r="D29" s="45">
        <v>0.09</v>
      </c>
      <c r="E29" s="16"/>
      <c r="F29" s="16"/>
      <c r="G29" s="94" t="s">
        <v>185</v>
      </c>
      <c r="H29" s="164" t="s">
        <v>621</v>
      </c>
    </row>
    <row r="30" spans="1:8" ht="27.75" x14ac:dyDescent="0.35">
      <c r="A30" s="16">
        <v>2</v>
      </c>
      <c r="B30" s="95" t="s">
        <v>188</v>
      </c>
      <c r="C30" s="30">
        <f t="shared" si="0"/>
        <v>0.2</v>
      </c>
      <c r="D30" s="45">
        <v>0.2</v>
      </c>
      <c r="E30" s="16"/>
      <c r="F30" s="16"/>
      <c r="G30" s="94" t="s">
        <v>182</v>
      </c>
      <c r="H30" s="164" t="s">
        <v>621</v>
      </c>
    </row>
    <row r="31" spans="1:8" x14ac:dyDescent="0.35">
      <c r="A31" s="18" t="s">
        <v>51</v>
      </c>
      <c r="B31" s="19" t="s">
        <v>190</v>
      </c>
      <c r="C31" s="37">
        <f>SUM(C32)</f>
        <v>6.4</v>
      </c>
      <c r="D31" s="37">
        <f>SUM(D32)</f>
        <v>6.4</v>
      </c>
      <c r="E31" s="37"/>
      <c r="F31" s="37"/>
      <c r="G31" s="94"/>
      <c r="H31" s="18"/>
    </row>
    <row r="32" spans="1:8" ht="27.75" x14ac:dyDescent="0.35">
      <c r="A32" s="16">
        <v>1</v>
      </c>
      <c r="B32" s="95" t="s">
        <v>191</v>
      </c>
      <c r="C32" s="30">
        <f t="shared" si="0"/>
        <v>6.4</v>
      </c>
      <c r="D32" s="45">
        <v>6.4</v>
      </c>
      <c r="E32" s="16"/>
      <c r="F32" s="16"/>
      <c r="G32" s="94" t="s">
        <v>185</v>
      </c>
      <c r="H32" s="164" t="s">
        <v>621</v>
      </c>
    </row>
    <row r="33" spans="1:8" ht="13.5" x14ac:dyDescent="0.35">
      <c r="A33" s="18" t="s">
        <v>189</v>
      </c>
      <c r="B33" s="96" t="s">
        <v>21</v>
      </c>
      <c r="C33" s="37">
        <f>SUM(C34)</f>
        <v>6.98</v>
      </c>
      <c r="D33" s="37">
        <f>SUM(D34)</f>
        <v>6.98</v>
      </c>
      <c r="E33" s="37"/>
      <c r="F33" s="37"/>
      <c r="G33" s="100"/>
      <c r="H33" s="18"/>
    </row>
    <row r="34" spans="1:8" ht="41.65" x14ac:dyDescent="0.35">
      <c r="A34" s="184">
        <v>1</v>
      </c>
      <c r="B34" s="188" t="s">
        <v>654</v>
      </c>
      <c r="C34" s="187">
        <f>SUM(D34:F34)</f>
        <v>6.98</v>
      </c>
      <c r="D34" s="185">
        <v>6.98</v>
      </c>
      <c r="E34" s="184"/>
      <c r="F34" s="184"/>
      <c r="G34" s="186" t="s">
        <v>652</v>
      </c>
      <c r="H34" s="186" t="s">
        <v>653</v>
      </c>
    </row>
    <row r="35" spans="1:8" ht="13.5" x14ac:dyDescent="0.35">
      <c r="A35" s="18" t="s">
        <v>192</v>
      </c>
      <c r="B35" s="96" t="s">
        <v>28</v>
      </c>
      <c r="C35" s="37">
        <f>SUM(C36)</f>
        <v>0.5</v>
      </c>
      <c r="D35" s="37">
        <f>SUM(D36)</f>
        <v>0.5</v>
      </c>
      <c r="E35" s="37"/>
      <c r="F35" s="37"/>
      <c r="G35" s="100"/>
      <c r="H35" s="18"/>
    </row>
    <row r="36" spans="1:8" ht="27.75" x14ac:dyDescent="0.35">
      <c r="A36" s="16">
        <v>1</v>
      </c>
      <c r="B36" s="95" t="s">
        <v>193</v>
      </c>
      <c r="C36" s="30">
        <f>SUM(D36:F36)</f>
        <v>0.5</v>
      </c>
      <c r="D36" s="45">
        <v>0.5</v>
      </c>
      <c r="E36" s="16"/>
      <c r="F36" s="16"/>
      <c r="G36" s="94" t="s">
        <v>194</v>
      </c>
      <c r="H36" s="94" t="s">
        <v>622</v>
      </c>
    </row>
    <row r="37" spans="1:8" x14ac:dyDescent="0.35">
      <c r="A37" s="18">
        <f>+A36+A32+A30+A27+A25+A22+A20+A16+A12+A34</f>
        <v>16</v>
      </c>
      <c r="B37" s="18" t="s">
        <v>651</v>
      </c>
      <c r="C37" s="37">
        <f>+C35+C31+C28+C26+C23+C21+C17+C13+C11+C33</f>
        <v>24.06</v>
      </c>
      <c r="D37" s="37">
        <f>+D35+D31+D28+D26+D23+D21+D17+D13+D11+D33</f>
        <v>18.939999999999998</v>
      </c>
      <c r="E37" s="37">
        <f t="shared" ref="E37" si="1">+E35+E31+E28+E26+E23+E21+E17+E13+E11</f>
        <v>5.1199999999999992</v>
      </c>
      <c r="F37" s="37"/>
      <c r="G37" s="94"/>
      <c r="H37" s="25"/>
    </row>
    <row r="38" spans="1:8" ht="15" x14ac:dyDescent="0.2">
      <c r="C38" s="106"/>
    </row>
    <row r="39" spans="1:8" ht="15" x14ac:dyDescent="0.2">
      <c r="G39" s="189" t="str">
        <f>+'1.TP HT'!G51:H51</f>
        <v>ỦY BAN NHÂN DÂN TỈNH HÀ TĨNH</v>
      </c>
      <c r="H39" s="189"/>
    </row>
  </sheetData>
  <mergeCells count="16">
    <mergeCell ref="G39:H39"/>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472" right="0.70866141732283472" top="0.74803149606299213" bottom="0.74803149606299213" header="0.31496062992125984" footer="0.31496062992125984"/>
  <pageSetup paperSize="9" scale="95"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25" workbookViewId="0">
      <selection activeCell="G37" sqref="G37"/>
    </sheetView>
  </sheetViews>
  <sheetFormatPr defaultRowHeight="13.9" x14ac:dyDescent="0.35"/>
  <cols>
    <col min="1" max="1" width="5" style="10" bestFit="1" customWidth="1"/>
    <col min="2" max="2" width="31.73046875" style="9" customWidth="1"/>
    <col min="3" max="3" width="11.3984375" style="10" customWidth="1"/>
    <col min="4" max="4" width="7.86328125" style="10" customWidth="1"/>
    <col min="5" max="5" width="7.3984375" style="10" customWidth="1"/>
    <col min="6" max="6" width="7.73046875" style="10" customWidth="1"/>
    <col min="7" max="7" width="21" style="10" customWidth="1"/>
    <col min="8" max="8" width="45.2656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
        <v>639</v>
      </c>
      <c r="B1" s="191"/>
      <c r="C1" s="191"/>
      <c r="D1" s="192" t="s">
        <v>0</v>
      </c>
      <c r="E1" s="192"/>
      <c r="F1" s="192"/>
      <c r="G1" s="192"/>
      <c r="H1" s="192"/>
    </row>
    <row r="2" spans="1:8" s="1" customFormat="1" x14ac:dyDescent="0.4">
      <c r="A2" s="192" t="s">
        <v>640</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579</v>
      </c>
      <c r="B4" s="193"/>
      <c r="C4" s="193"/>
      <c r="D4" s="193"/>
      <c r="E4" s="193"/>
      <c r="F4" s="193"/>
      <c r="G4" s="193"/>
      <c r="H4" s="193"/>
    </row>
    <row r="5" spans="1:8" s="1" customFormat="1" ht="15" customHeight="1" x14ac:dyDescent="0.4">
      <c r="A5" s="193" t="s">
        <v>467</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18.75"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ht="13.5" x14ac:dyDescent="0.35">
      <c r="A11" s="18" t="s">
        <v>7</v>
      </c>
      <c r="B11" s="19" t="s">
        <v>40</v>
      </c>
      <c r="C11" s="37">
        <f>SUM(C12:C13)</f>
        <v>0.08</v>
      </c>
      <c r="D11" s="37">
        <f>SUM(D12:D13)</f>
        <v>0.08</v>
      </c>
      <c r="E11" s="37"/>
      <c r="F11" s="37"/>
      <c r="G11" s="18"/>
      <c r="H11" s="18"/>
    </row>
    <row r="12" spans="1:8" ht="41.65" x14ac:dyDescent="0.35">
      <c r="A12" s="16">
        <v>1</v>
      </c>
      <c r="B12" s="44" t="s">
        <v>266</v>
      </c>
      <c r="C12" s="30">
        <f t="shared" ref="C12:C30" si="0">SUM(D12:F12)</f>
        <v>0.04</v>
      </c>
      <c r="D12" s="30">
        <v>0.04</v>
      </c>
      <c r="E12" s="30"/>
      <c r="F12" s="30"/>
      <c r="G12" s="16" t="s">
        <v>267</v>
      </c>
      <c r="H12" s="16" t="s">
        <v>624</v>
      </c>
    </row>
    <row r="13" spans="1:8" ht="55.5" x14ac:dyDescent="0.35">
      <c r="A13" s="16">
        <v>2</v>
      </c>
      <c r="B13" s="44" t="s">
        <v>268</v>
      </c>
      <c r="C13" s="30">
        <f t="shared" si="0"/>
        <v>0.04</v>
      </c>
      <c r="D13" s="30">
        <v>0.04</v>
      </c>
      <c r="E13" s="30"/>
      <c r="F13" s="30"/>
      <c r="G13" s="16" t="s">
        <v>269</v>
      </c>
      <c r="H13" s="16" t="s">
        <v>625</v>
      </c>
    </row>
    <row r="14" spans="1:8" ht="13.5" x14ac:dyDescent="0.35">
      <c r="A14" s="18" t="s">
        <v>12</v>
      </c>
      <c r="B14" s="19" t="s">
        <v>18</v>
      </c>
      <c r="C14" s="37">
        <f>SUM(C15:C16)</f>
        <v>1</v>
      </c>
      <c r="D14" s="37">
        <f>SUM(D15:D16)</f>
        <v>1</v>
      </c>
      <c r="E14" s="37"/>
      <c r="F14" s="37"/>
      <c r="G14" s="18"/>
      <c r="H14" s="18"/>
    </row>
    <row r="15" spans="1:8" ht="27.75" x14ac:dyDescent="0.35">
      <c r="A15" s="16">
        <v>1</v>
      </c>
      <c r="B15" s="44" t="s">
        <v>270</v>
      </c>
      <c r="C15" s="30">
        <f t="shared" si="0"/>
        <v>0.5</v>
      </c>
      <c r="D15" s="30">
        <v>0.5</v>
      </c>
      <c r="E15" s="30"/>
      <c r="F15" s="30"/>
      <c r="G15" s="16" t="s">
        <v>271</v>
      </c>
      <c r="H15" s="16" t="s">
        <v>626</v>
      </c>
    </row>
    <row r="16" spans="1:8" ht="27.75" x14ac:dyDescent="0.35">
      <c r="A16" s="16">
        <v>2</v>
      </c>
      <c r="B16" s="44" t="s">
        <v>272</v>
      </c>
      <c r="C16" s="30">
        <f t="shared" si="0"/>
        <v>0.5</v>
      </c>
      <c r="D16" s="30">
        <v>0.5</v>
      </c>
      <c r="E16" s="30"/>
      <c r="F16" s="30"/>
      <c r="G16" s="16" t="s">
        <v>273</v>
      </c>
      <c r="H16" s="16" t="s">
        <v>626</v>
      </c>
    </row>
    <row r="17" spans="1:8" s="178" customFormat="1" x14ac:dyDescent="0.4">
      <c r="A17" s="18" t="s">
        <v>14</v>
      </c>
      <c r="B17" s="19" t="s">
        <v>15</v>
      </c>
      <c r="C17" s="37">
        <f>C18</f>
        <v>0.68</v>
      </c>
      <c r="D17" s="37">
        <f t="shared" ref="D17" si="1">D18</f>
        <v>0.68</v>
      </c>
      <c r="E17" s="37"/>
      <c r="F17" s="37"/>
      <c r="G17" s="18"/>
      <c r="H17" s="18"/>
    </row>
    <row r="18" spans="1:8" s="7" customFormat="1" ht="46.15" x14ac:dyDescent="0.35">
      <c r="A18" s="177">
        <v>1</v>
      </c>
      <c r="B18" s="179" t="s">
        <v>644</v>
      </c>
      <c r="C18" s="180">
        <v>0.68</v>
      </c>
      <c r="D18" s="180">
        <v>0.68</v>
      </c>
      <c r="E18" s="181"/>
      <c r="F18" s="181"/>
      <c r="G18" s="180" t="s">
        <v>645</v>
      </c>
      <c r="H18" s="182" t="s">
        <v>646</v>
      </c>
    </row>
    <row r="19" spans="1:8" ht="13.5" x14ac:dyDescent="0.35">
      <c r="A19" s="18" t="s">
        <v>17</v>
      </c>
      <c r="B19" s="19" t="s">
        <v>21</v>
      </c>
      <c r="C19" s="37">
        <f>SUM(C20:C24)</f>
        <v>5.2299999999999995</v>
      </c>
      <c r="D19" s="37">
        <f>SUM(D20:D24)</f>
        <v>5.2299999999999995</v>
      </c>
      <c r="E19" s="37"/>
      <c r="F19" s="37"/>
      <c r="G19" s="18"/>
      <c r="H19" s="18"/>
    </row>
    <row r="20" spans="1:8" ht="27.75" x14ac:dyDescent="0.35">
      <c r="A20" s="16">
        <v>1</v>
      </c>
      <c r="B20" s="44" t="s">
        <v>274</v>
      </c>
      <c r="C20" s="30">
        <f>SUM(D20:F20)</f>
        <v>1.93</v>
      </c>
      <c r="D20" s="30">
        <v>1.93</v>
      </c>
      <c r="E20" s="30"/>
      <c r="F20" s="30"/>
      <c r="G20" s="16" t="s">
        <v>275</v>
      </c>
      <c r="H20" s="16" t="s">
        <v>276</v>
      </c>
    </row>
    <row r="21" spans="1:8" ht="27.75" x14ac:dyDescent="0.35">
      <c r="A21" s="16">
        <v>2</v>
      </c>
      <c r="B21" s="44" t="s">
        <v>277</v>
      </c>
      <c r="C21" s="30">
        <f>SUM(D21:F21)</f>
        <v>0.7</v>
      </c>
      <c r="D21" s="30">
        <v>0.7</v>
      </c>
      <c r="E21" s="30"/>
      <c r="F21" s="30"/>
      <c r="G21" s="16" t="s">
        <v>431</v>
      </c>
      <c r="H21" s="16" t="s">
        <v>279</v>
      </c>
    </row>
    <row r="22" spans="1:8" ht="27.75" x14ac:dyDescent="0.35">
      <c r="A22" s="16">
        <v>3</v>
      </c>
      <c r="B22" s="44" t="s">
        <v>432</v>
      </c>
      <c r="C22" s="30">
        <f>SUM(D22:F22)</f>
        <v>0.19</v>
      </c>
      <c r="D22" s="30">
        <v>0.19</v>
      </c>
      <c r="E22" s="30"/>
      <c r="F22" s="30"/>
      <c r="G22" s="16" t="s">
        <v>433</v>
      </c>
      <c r="H22" s="16" t="s">
        <v>627</v>
      </c>
    </row>
    <row r="23" spans="1:8" ht="27.75" x14ac:dyDescent="0.35">
      <c r="A23" s="16">
        <v>4</v>
      </c>
      <c r="B23" s="44" t="s">
        <v>434</v>
      </c>
      <c r="C23" s="30">
        <f>SUM(D23:F23)</f>
        <v>0.11</v>
      </c>
      <c r="D23" s="30">
        <v>0.11</v>
      </c>
      <c r="E23" s="30"/>
      <c r="F23" s="30"/>
      <c r="G23" s="16" t="s">
        <v>435</v>
      </c>
      <c r="H23" s="16" t="s">
        <v>280</v>
      </c>
    </row>
    <row r="24" spans="1:8" ht="27.75" x14ac:dyDescent="0.35">
      <c r="A24" s="16">
        <v>5</v>
      </c>
      <c r="B24" s="93" t="s">
        <v>281</v>
      </c>
      <c r="C24" s="30">
        <v>2.2999999999999998</v>
      </c>
      <c r="D24" s="30">
        <v>2.2999999999999998</v>
      </c>
      <c r="E24" s="30"/>
      <c r="F24" s="30"/>
      <c r="G24" s="16" t="s">
        <v>278</v>
      </c>
      <c r="H24" s="16" t="s">
        <v>280</v>
      </c>
    </row>
    <row r="25" spans="1:8" ht="13.5" x14ac:dyDescent="0.35">
      <c r="A25" s="18" t="s">
        <v>20</v>
      </c>
      <c r="B25" s="19" t="s">
        <v>127</v>
      </c>
      <c r="C25" s="37">
        <f>SUM(C26:C27)</f>
        <v>1.4</v>
      </c>
      <c r="D25" s="37">
        <f>SUM(D26:D27)</f>
        <v>1.4</v>
      </c>
      <c r="E25" s="37"/>
      <c r="F25" s="37"/>
      <c r="G25" s="18"/>
      <c r="H25" s="18"/>
    </row>
    <row r="26" spans="1:8" ht="27.75" x14ac:dyDescent="0.35">
      <c r="A26" s="16">
        <v>1</v>
      </c>
      <c r="B26" s="44" t="s">
        <v>436</v>
      </c>
      <c r="C26" s="30">
        <f t="shared" si="0"/>
        <v>0.4</v>
      </c>
      <c r="D26" s="30">
        <v>0.4</v>
      </c>
      <c r="E26" s="30"/>
      <c r="F26" s="30"/>
      <c r="G26" s="16" t="s">
        <v>437</v>
      </c>
      <c r="H26" s="16" t="s">
        <v>438</v>
      </c>
    </row>
    <row r="27" spans="1:8" ht="27.75" x14ac:dyDescent="0.35">
      <c r="A27" s="16">
        <v>2</v>
      </c>
      <c r="B27" s="44" t="s">
        <v>439</v>
      </c>
      <c r="C27" s="30">
        <f t="shared" si="0"/>
        <v>1</v>
      </c>
      <c r="D27" s="30">
        <v>1</v>
      </c>
      <c r="E27" s="30"/>
      <c r="F27" s="30"/>
      <c r="G27" s="16" t="s">
        <v>440</v>
      </c>
      <c r="H27" s="16" t="s">
        <v>438</v>
      </c>
    </row>
    <row r="28" spans="1:8" ht="13.5" x14ac:dyDescent="0.35">
      <c r="A28" s="18" t="s">
        <v>27</v>
      </c>
      <c r="B28" s="19" t="s">
        <v>353</v>
      </c>
      <c r="C28" s="37">
        <f>SUM(C29:C31)</f>
        <v>0.7</v>
      </c>
      <c r="D28" s="37">
        <f>SUM(D29:D31)</f>
        <v>0.7</v>
      </c>
      <c r="E28" s="37"/>
      <c r="F28" s="37"/>
      <c r="G28" s="18"/>
      <c r="H28" s="18"/>
    </row>
    <row r="29" spans="1:8" ht="27.75" x14ac:dyDescent="0.35">
      <c r="A29" s="16">
        <v>1</v>
      </c>
      <c r="B29" s="44" t="s">
        <v>441</v>
      </c>
      <c r="C29" s="30">
        <f t="shared" si="0"/>
        <v>0.1</v>
      </c>
      <c r="D29" s="30">
        <v>0.1</v>
      </c>
      <c r="E29" s="30"/>
      <c r="F29" s="30"/>
      <c r="G29" s="16" t="s">
        <v>442</v>
      </c>
      <c r="H29" s="16" t="s">
        <v>628</v>
      </c>
    </row>
    <row r="30" spans="1:8" ht="27.75" x14ac:dyDescent="0.35">
      <c r="A30" s="16">
        <v>2</v>
      </c>
      <c r="B30" s="44" t="s">
        <v>443</v>
      </c>
      <c r="C30" s="30">
        <f t="shared" si="0"/>
        <v>0.1</v>
      </c>
      <c r="D30" s="30">
        <v>0.1</v>
      </c>
      <c r="E30" s="30"/>
      <c r="F30" s="30"/>
      <c r="G30" s="16" t="s">
        <v>444</v>
      </c>
      <c r="H30" s="16" t="s">
        <v>629</v>
      </c>
    </row>
    <row r="31" spans="1:8" ht="27.75" x14ac:dyDescent="0.35">
      <c r="A31" s="16">
        <v>3</v>
      </c>
      <c r="B31" s="44" t="s">
        <v>445</v>
      </c>
      <c r="C31" s="30">
        <v>0.5</v>
      </c>
      <c r="D31" s="30">
        <v>0.5</v>
      </c>
      <c r="E31" s="30"/>
      <c r="F31" s="30"/>
      <c r="G31" s="16" t="s">
        <v>446</v>
      </c>
      <c r="H31" s="16" t="s">
        <v>630</v>
      </c>
    </row>
    <row r="32" spans="1:8" ht="13.5" x14ac:dyDescent="0.35">
      <c r="A32" s="18" t="s">
        <v>47</v>
      </c>
      <c r="B32" s="19" t="s">
        <v>447</v>
      </c>
      <c r="C32" s="37">
        <f>SUM(C33)</f>
        <v>4.0999999999999996</v>
      </c>
      <c r="D32" s="37">
        <f>SUM(D33)</f>
        <v>4.0999999999999996</v>
      </c>
      <c r="E32" s="37"/>
      <c r="F32" s="37"/>
      <c r="G32" s="18"/>
      <c r="H32" s="18"/>
    </row>
    <row r="33" spans="1:8" ht="27.75" x14ac:dyDescent="0.35">
      <c r="A33" s="16">
        <v>1</v>
      </c>
      <c r="B33" s="44" t="s">
        <v>448</v>
      </c>
      <c r="C33" s="30">
        <v>4.0999999999999996</v>
      </c>
      <c r="D33" s="30">
        <v>4.0999999999999996</v>
      </c>
      <c r="E33" s="30"/>
      <c r="F33" s="30"/>
      <c r="G33" s="16" t="s">
        <v>449</v>
      </c>
      <c r="H33" s="24" t="s">
        <v>631</v>
      </c>
    </row>
    <row r="34" spans="1:8" ht="13.5" x14ac:dyDescent="0.35">
      <c r="A34" s="18">
        <f>+A33+A31+A27+A24+A16+A13+A18</f>
        <v>16</v>
      </c>
      <c r="B34" s="18" t="s">
        <v>647</v>
      </c>
      <c r="C34" s="37">
        <f>+C32+C28+C25+C19+C14+C11+C17</f>
        <v>13.19</v>
      </c>
      <c r="D34" s="37">
        <f>+D32+D28+D25+D19+D14+D11+D17</f>
        <v>13.19</v>
      </c>
      <c r="E34" s="37"/>
      <c r="F34" s="37"/>
      <c r="G34" s="18"/>
      <c r="H34" s="18"/>
    </row>
    <row r="35" spans="1:8" ht="15" x14ac:dyDescent="0.2">
      <c r="C35" s="106"/>
    </row>
    <row r="36" spans="1:8" ht="15" x14ac:dyDescent="0.2">
      <c r="G36" s="189" t="str">
        <f>+'1.TP HT'!G51:H51</f>
        <v>ỦY BAN NHÂN DÂN TỈNH HÀ TĨNH</v>
      </c>
      <c r="H36" s="189"/>
    </row>
  </sheetData>
  <mergeCells count="16">
    <mergeCell ref="G36:H36"/>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115" zoomScaleNormal="115" workbookViewId="0">
      <selection activeCell="G51" sqref="G51:H51"/>
    </sheetView>
  </sheetViews>
  <sheetFormatPr defaultRowHeight="13.9" x14ac:dyDescent="0.35"/>
  <cols>
    <col min="1" max="1" width="5" style="10" bestFit="1" customWidth="1"/>
    <col min="2" max="2" width="34.73046875" style="9" customWidth="1"/>
    <col min="3" max="3" width="11.3984375" style="10" customWidth="1"/>
    <col min="4" max="4" width="7.86328125" style="10" customWidth="1"/>
    <col min="5" max="5" width="7.3984375" style="10" customWidth="1"/>
    <col min="6" max="6" width="7.73046875" style="10" customWidth="1"/>
    <col min="7" max="7" width="14.73046875" style="10" customWidth="1"/>
    <col min="8" max="8" width="49" style="9" customWidth="1"/>
    <col min="9" max="251" width="9.1328125" style="2"/>
    <col min="252" max="252" width="8.1328125" style="2" customWidth="1"/>
    <col min="253" max="253" width="48.1328125" style="2" customWidth="1"/>
    <col min="254" max="254" width="11.3984375" style="2" customWidth="1"/>
    <col min="255" max="255" width="7.86328125" style="2" customWidth="1"/>
    <col min="256" max="256" width="7.3984375" style="2" customWidth="1"/>
    <col min="257" max="257" width="7.73046875" style="2" customWidth="1"/>
    <col min="258" max="258" width="26.86328125" style="2" customWidth="1"/>
    <col min="259" max="259" width="49.86328125" style="2" customWidth="1"/>
    <col min="260" max="260" width="28.1328125" style="2" customWidth="1"/>
    <col min="261" max="261" width="58.59765625" style="2" customWidth="1"/>
    <col min="262" max="507" width="9.1328125" style="2"/>
    <col min="508" max="508" width="8.1328125" style="2" customWidth="1"/>
    <col min="509" max="509" width="48.1328125" style="2" customWidth="1"/>
    <col min="510" max="510" width="11.3984375" style="2" customWidth="1"/>
    <col min="511" max="511" width="7.86328125" style="2" customWidth="1"/>
    <col min="512" max="512" width="7.3984375" style="2" customWidth="1"/>
    <col min="513" max="513" width="7.73046875" style="2" customWidth="1"/>
    <col min="514" max="514" width="26.86328125" style="2" customWidth="1"/>
    <col min="515" max="515" width="49.86328125" style="2" customWidth="1"/>
    <col min="516" max="516" width="28.1328125" style="2" customWidth="1"/>
    <col min="517" max="517" width="58.59765625" style="2" customWidth="1"/>
    <col min="518" max="763" width="9.1328125" style="2"/>
    <col min="764" max="764" width="8.1328125" style="2" customWidth="1"/>
    <col min="765" max="765" width="48.1328125" style="2" customWidth="1"/>
    <col min="766" max="766" width="11.3984375" style="2" customWidth="1"/>
    <col min="767" max="767" width="7.86328125" style="2" customWidth="1"/>
    <col min="768" max="768" width="7.3984375" style="2" customWidth="1"/>
    <col min="769" max="769" width="7.73046875" style="2" customWidth="1"/>
    <col min="770" max="770" width="26.86328125" style="2" customWidth="1"/>
    <col min="771" max="771" width="49.86328125" style="2" customWidth="1"/>
    <col min="772" max="772" width="28.1328125" style="2" customWidth="1"/>
    <col min="773" max="773" width="58.59765625" style="2" customWidth="1"/>
    <col min="774" max="1019" width="9.1328125" style="2"/>
    <col min="1020" max="1020" width="8.1328125" style="2" customWidth="1"/>
    <col min="1021" max="1021" width="48.1328125" style="2" customWidth="1"/>
    <col min="1022" max="1022" width="11.3984375" style="2" customWidth="1"/>
    <col min="1023" max="1023" width="7.86328125" style="2" customWidth="1"/>
    <col min="1024" max="1024" width="7.3984375" style="2" customWidth="1"/>
    <col min="1025" max="1025" width="7.73046875" style="2" customWidth="1"/>
    <col min="1026" max="1026" width="26.86328125" style="2" customWidth="1"/>
    <col min="1027" max="1027" width="49.86328125" style="2" customWidth="1"/>
    <col min="1028" max="1028" width="28.1328125" style="2" customWidth="1"/>
    <col min="1029" max="1029" width="58.59765625" style="2" customWidth="1"/>
    <col min="1030" max="1275" width="9.1328125" style="2"/>
    <col min="1276" max="1276" width="8.1328125" style="2" customWidth="1"/>
    <col min="1277" max="1277" width="48.1328125" style="2" customWidth="1"/>
    <col min="1278" max="1278" width="11.3984375" style="2" customWidth="1"/>
    <col min="1279" max="1279" width="7.86328125" style="2" customWidth="1"/>
    <col min="1280" max="1280" width="7.3984375" style="2" customWidth="1"/>
    <col min="1281" max="1281" width="7.73046875" style="2" customWidth="1"/>
    <col min="1282" max="1282" width="26.86328125" style="2" customWidth="1"/>
    <col min="1283" max="1283" width="49.86328125" style="2" customWidth="1"/>
    <col min="1284" max="1284" width="28.1328125" style="2" customWidth="1"/>
    <col min="1285" max="1285" width="58.59765625" style="2" customWidth="1"/>
    <col min="1286" max="1531" width="9.1328125" style="2"/>
    <col min="1532" max="1532" width="8.1328125" style="2" customWidth="1"/>
    <col min="1533" max="1533" width="48.1328125" style="2" customWidth="1"/>
    <col min="1534" max="1534" width="11.3984375" style="2" customWidth="1"/>
    <col min="1535" max="1535" width="7.86328125" style="2" customWidth="1"/>
    <col min="1536" max="1536" width="7.3984375" style="2" customWidth="1"/>
    <col min="1537" max="1537" width="7.73046875" style="2" customWidth="1"/>
    <col min="1538" max="1538" width="26.86328125" style="2" customWidth="1"/>
    <col min="1539" max="1539" width="49.86328125" style="2" customWidth="1"/>
    <col min="1540" max="1540" width="28.1328125" style="2" customWidth="1"/>
    <col min="1541" max="1541" width="58.59765625" style="2" customWidth="1"/>
    <col min="1542" max="1787" width="9.1328125" style="2"/>
    <col min="1788" max="1788" width="8.1328125" style="2" customWidth="1"/>
    <col min="1789" max="1789" width="48.1328125" style="2" customWidth="1"/>
    <col min="1790" max="1790" width="11.3984375" style="2" customWidth="1"/>
    <col min="1791" max="1791" width="7.86328125" style="2" customWidth="1"/>
    <col min="1792" max="1792" width="7.3984375" style="2" customWidth="1"/>
    <col min="1793" max="1793" width="7.73046875" style="2" customWidth="1"/>
    <col min="1794" max="1794" width="26.86328125" style="2" customWidth="1"/>
    <col min="1795" max="1795" width="49.86328125" style="2" customWidth="1"/>
    <col min="1796" max="1796" width="28.1328125" style="2" customWidth="1"/>
    <col min="1797" max="1797" width="58.59765625" style="2" customWidth="1"/>
    <col min="1798" max="2043" width="9.1328125" style="2"/>
    <col min="2044" max="2044" width="8.1328125" style="2" customWidth="1"/>
    <col min="2045" max="2045" width="48.1328125" style="2" customWidth="1"/>
    <col min="2046" max="2046" width="11.3984375" style="2" customWidth="1"/>
    <col min="2047" max="2047" width="7.86328125" style="2" customWidth="1"/>
    <col min="2048" max="2048" width="7.3984375" style="2" customWidth="1"/>
    <col min="2049" max="2049" width="7.73046875" style="2" customWidth="1"/>
    <col min="2050" max="2050" width="26.86328125" style="2" customWidth="1"/>
    <col min="2051" max="2051" width="49.86328125" style="2" customWidth="1"/>
    <col min="2052" max="2052" width="28.1328125" style="2" customWidth="1"/>
    <col min="2053" max="2053" width="58.59765625" style="2" customWidth="1"/>
    <col min="2054" max="2299" width="9.1328125" style="2"/>
    <col min="2300" max="2300" width="8.1328125" style="2" customWidth="1"/>
    <col min="2301" max="2301" width="48.1328125" style="2" customWidth="1"/>
    <col min="2302" max="2302" width="11.3984375" style="2" customWidth="1"/>
    <col min="2303" max="2303" width="7.86328125" style="2" customWidth="1"/>
    <col min="2304" max="2304" width="7.3984375" style="2" customWidth="1"/>
    <col min="2305" max="2305" width="7.73046875" style="2" customWidth="1"/>
    <col min="2306" max="2306" width="26.86328125" style="2" customWidth="1"/>
    <col min="2307" max="2307" width="49.86328125" style="2" customWidth="1"/>
    <col min="2308" max="2308" width="28.1328125" style="2" customWidth="1"/>
    <col min="2309" max="2309" width="58.59765625" style="2" customWidth="1"/>
    <col min="2310" max="2555" width="9.1328125" style="2"/>
    <col min="2556" max="2556" width="8.1328125" style="2" customWidth="1"/>
    <col min="2557" max="2557" width="48.1328125" style="2" customWidth="1"/>
    <col min="2558" max="2558" width="11.3984375" style="2" customWidth="1"/>
    <col min="2559" max="2559" width="7.86328125" style="2" customWidth="1"/>
    <col min="2560" max="2560" width="7.3984375" style="2" customWidth="1"/>
    <col min="2561" max="2561" width="7.73046875" style="2" customWidth="1"/>
    <col min="2562" max="2562" width="26.86328125" style="2" customWidth="1"/>
    <col min="2563" max="2563" width="49.86328125" style="2" customWidth="1"/>
    <col min="2564" max="2564" width="28.1328125" style="2" customWidth="1"/>
    <col min="2565" max="2565" width="58.59765625" style="2" customWidth="1"/>
    <col min="2566" max="2811" width="9.1328125" style="2"/>
    <col min="2812" max="2812" width="8.1328125" style="2" customWidth="1"/>
    <col min="2813" max="2813" width="48.1328125" style="2" customWidth="1"/>
    <col min="2814" max="2814" width="11.3984375" style="2" customWidth="1"/>
    <col min="2815" max="2815" width="7.86328125" style="2" customWidth="1"/>
    <col min="2816" max="2816" width="7.3984375" style="2" customWidth="1"/>
    <col min="2817" max="2817" width="7.73046875" style="2" customWidth="1"/>
    <col min="2818" max="2818" width="26.86328125" style="2" customWidth="1"/>
    <col min="2819" max="2819" width="49.86328125" style="2" customWidth="1"/>
    <col min="2820" max="2820" width="28.1328125" style="2" customWidth="1"/>
    <col min="2821" max="2821" width="58.59765625" style="2" customWidth="1"/>
    <col min="2822" max="3067" width="9.1328125" style="2"/>
    <col min="3068" max="3068" width="8.1328125" style="2" customWidth="1"/>
    <col min="3069" max="3069" width="48.1328125" style="2" customWidth="1"/>
    <col min="3070" max="3070" width="11.3984375" style="2" customWidth="1"/>
    <col min="3071" max="3071" width="7.86328125" style="2" customWidth="1"/>
    <col min="3072" max="3072" width="7.3984375" style="2" customWidth="1"/>
    <col min="3073" max="3073" width="7.73046875" style="2" customWidth="1"/>
    <col min="3074" max="3074" width="26.86328125" style="2" customWidth="1"/>
    <col min="3075" max="3075" width="49.86328125" style="2" customWidth="1"/>
    <col min="3076" max="3076" width="28.1328125" style="2" customWidth="1"/>
    <col min="3077" max="3077" width="58.59765625" style="2" customWidth="1"/>
    <col min="3078" max="3323" width="9.1328125" style="2"/>
    <col min="3324" max="3324" width="8.1328125" style="2" customWidth="1"/>
    <col min="3325" max="3325" width="48.1328125" style="2" customWidth="1"/>
    <col min="3326" max="3326" width="11.3984375" style="2" customWidth="1"/>
    <col min="3327" max="3327" width="7.86328125" style="2" customWidth="1"/>
    <col min="3328" max="3328" width="7.3984375" style="2" customWidth="1"/>
    <col min="3329" max="3329" width="7.73046875" style="2" customWidth="1"/>
    <col min="3330" max="3330" width="26.86328125" style="2" customWidth="1"/>
    <col min="3331" max="3331" width="49.86328125" style="2" customWidth="1"/>
    <col min="3332" max="3332" width="28.1328125" style="2" customWidth="1"/>
    <col min="3333" max="3333" width="58.59765625" style="2" customWidth="1"/>
    <col min="3334" max="3579" width="9.1328125" style="2"/>
    <col min="3580" max="3580" width="8.1328125" style="2" customWidth="1"/>
    <col min="3581" max="3581" width="48.1328125" style="2" customWidth="1"/>
    <col min="3582" max="3582" width="11.3984375" style="2" customWidth="1"/>
    <col min="3583" max="3583" width="7.86328125" style="2" customWidth="1"/>
    <col min="3584" max="3584" width="7.3984375" style="2" customWidth="1"/>
    <col min="3585" max="3585" width="7.73046875" style="2" customWidth="1"/>
    <col min="3586" max="3586" width="26.86328125" style="2" customWidth="1"/>
    <col min="3587" max="3587" width="49.86328125" style="2" customWidth="1"/>
    <col min="3588" max="3588" width="28.1328125" style="2" customWidth="1"/>
    <col min="3589" max="3589" width="58.59765625" style="2" customWidth="1"/>
    <col min="3590" max="3835" width="9.1328125" style="2"/>
    <col min="3836" max="3836" width="8.1328125" style="2" customWidth="1"/>
    <col min="3837" max="3837" width="48.1328125" style="2" customWidth="1"/>
    <col min="3838" max="3838" width="11.3984375" style="2" customWidth="1"/>
    <col min="3839" max="3839" width="7.86328125" style="2" customWidth="1"/>
    <col min="3840" max="3840" width="7.3984375" style="2" customWidth="1"/>
    <col min="3841" max="3841" width="7.73046875" style="2" customWidth="1"/>
    <col min="3842" max="3842" width="26.86328125" style="2" customWidth="1"/>
    <col min="3843" max="3843" width="49.86328125" style="2" customWidth="1"/>
    <col min="3844" max="3844" width="28.1328125" style="2" customWidth="1"/>
    <col min="3845" max="3845" width="58.59765625" style="2" customWidth="1"/>
    <col min="3846" max="4091" width="9.1328125" style="2"/>
    <col min="4092" max="4092" width="8.1328125" style="2" customWidth="1"/>
    <col min="4093" max="4093" width="48.1328125" style="2" customWidth="1"/>
    <col min="4094" max="4094" width="11.3984375" style="2" customWidth="1"/>
    <col min="4095" max="4095" width="7.86328125" style="2" customWidth="1"/>
    <col min="4096" max="4096" width="7.3984375" style="2" customWidth="1"/>
    <col min="4097" max="4097" width="7.73046875" style="2" customWidth="1"/>
    <col min="4098" max="4098" width="26.86328125" style="2" customWidth="1"/>
    <col min="4099" max="4099" width="49.86328125" style="2" customWidth="1"/>
    <col min="4100" max="4100" width="28.1328125" style="2" customWidth="1"/>
    <col min="4101" max="4101" width="58.59765625" style="2" customWidth="1"/>
    <col min="4102" max="4347" width="9.1328125" style="2"/>
    <col min="4348" max="4348" width="8.1328125" style="2" customWidth="1"/>
    <col min="4349" max="4349" width="48.1328125" style="2" customWidth="1"/>
    <col min="4350" max="4350" width="11.3984375" style="2" customWidth="1"/>
    <col min="4351" max="4351" width="7.86328125" style="2" customWidth="1"/>
    <col min="4352" max="4352" width="7.3984375" style="2" customWidth="1"/>
    <col min="4353" max="4353" width="7.73046875" style="2" customWidth="1"/>
    <col min="4354" max="4354" width="26.86328125" style="2" customWidth="1"/>
    <col min="4355" max="4355" width="49.86328125" style="2" customWidth="1"/>
    <col min="4356" max="4356" width="28.1328125" style="2" customWidth="1"/>
    <col min="4357" max="4357" width="58.59765625" style="2" customWidth="1"/>
    <col min="4358" max="4603" width="9.1328125" style="2"/>
    <col min="4604" max="4604" width="8.1328125" style="2" customWidth="1"/>
    <col min="4605" max="4605" width="48.1328125" style="2" customWidth="1"/>
    <col min="4606" max="4606" width="11.3984375" style="2" customWidth="1"/>
    <col min="4607" max="4607" width="7.86328125" style="2" customWidth="1"/>
    <col min="4608" max="4608" width="7.3984375" style="2" customWidth="1"/>
    <col min="4609" max="4609" width="7.73046875" style="2" customWidth="1"/>
    <col min="4610" max="4610" width="26.86328125" style="2" customWidth="1"/>
    <col min="4611" max="4611" width="49.86328125" style="2" customWidth="1"/>
    <col min="4612" max="4612" width="28.1328125" style="2" customWidth="1"/>
    <col min="4613" max="4613" width="58.59765625" style="2" customWidth="1"/>
    <col min="4614" max="4859" width="9.1328125" style="2"/>
    <col min="4860" max="4860" width="8.1328125" style="2" customWidth="1"/>
    <col min="4861" max="4861" width="48.1328125" style="2" customWidth="1"/>
    <col min="4862" max="4862" width="11.3984375" style="2" customWidth="1"/>
    <col min="4863" max="4863" width="7.86328125" style="2" customWidth="1"/>
    <col min="4864" max="4864" width="7.3984375" style="2" customWidth="1"/>
    <col min="4865" max="4865" width="7.73046875" style="2" customWidth="1"/>
    <col min="4866" max="4866" width="26.86328125" style="2" customWidth="1"/>
    <col min="4867" max="4867" width="49.86328125" style="2" customWidth="1"/>
    <col min="4868" max="4868" width="28.1328125" style="2" customWidth="1"/>
    <col min="4869" max="4869" width="58.59765625" style="2" customWidth="1"/>
    <col min="4870" max="5115" width="9.1328125" style="2"/>
    <col min="5116" max="5116" width="8.1328125" style="2" customWidth="1"/>
    <col min="5117" max="5117" width="48.1328125" style="2" customWidth="1"/>
    <col min="5118" max="5118" width="11.3984375" style="2" customWidth="1"/>
    <col min="5119" max="5119" width="7.86328125" style="2" customWidth="1"/>
    <col min="5120" max="5120" width="7.3984375" style="2" customWidth="1"/>
    <col min="5121" max="5121" width="7.73046875" style="2" customWidth="1"/>
    <col min="5122" max="5122" width="26.86328125" style="2" customWidth="1"/>
    <col min="5123" max="5123" width="49.86328125" style="2" customWidth="1"/>
    <col min="5124" max="5124" width="28.1328125" style="2" customWidth="1"/>
    <col min="5125" max="5125" width="58.59765625" style="2" customWidth="1"/>
    <col min="5126" max="5371" width="9.1328125" style="2"/>
    <col min="5372" max="5372" width="8.1328125" style="2" customWidth="1"/>
    <col min="5373" max="5373" width="48.1328125" style="2" customWidth="1"/>
    <col min="5374" max="5374" width="11.3984375" style="2" customWidth="1"/>
    <col min="5375" max="5375" width="7.86328125" style="2" customWidth="1"/>
    <col min="5376" max="5376" width="7.3984375" style="2" customWidth="1"/>
    <col min="5377" max="5377" width="7.73046875" style="2" customWidth="1"/>
    <col min="5378" max="5378" width="26.86328125" style="2" customWidth="1"/>
    <col min="5379" max="5379" width="49.86328125" style="2" customWidth="1"/>
    <col min="5380" max="5380" width="28.1328125" style="2" customWidth="1"/>
    <col min="5381" max="5381" width="58.59765625" style="2" customWidth="1"/>
    <col min="5382" max="5627" width="9.1328125" style="2"/>
    <col min="5628" max="5628" width="8.1328125" style="2" customWidth="1"/>
    <col min="5629" max="5629" width="48.1328125" style="2" customWidth="1"/>
    <col min="5630" max="5630" width="11.3984375" style="2" customWidth="1"/>
    <col min="5631" max="5631" width="7.86328125" style="2" customWidth="1"/>
    <col min="5632" max="5632" width="7.3984375" style="2" customWidth="1"/>
    <col min="5633" max="5633" width="7.73046875" style="2" customWidth="1"/>
    <col min="5634" max="5634" width="26.86328125" style="2" customWidth="1"/>
    <col min="5635" max="5635" width="49.86328125" style="2" customWidth="1"/>
    <col min="5636" max="5636" width="28.1328125" style="2" customWidth="1"/>
    <col min="5637" max="5637" width="58.59765625" style="2" customWidth="1"/>
    <col min="5638" max="5883" width="9.1328125" style="2"/>
    <col min="5884" max="5884" width="8.1328125" style="2" customWidth="1"/>
    <col min="5885" max="5885" width="48.1328125" style="2" customWidth="1"/>
    <col min="5886" max="5886" width="11.3984375" style="2" customWidth="1"/>
    <col min="5887" max="5887" width="7.86328125" style="2" customWidth="1"/>
    <col min="5888" max="5888" width="7.3984375" style="2" customWidth="1"/>
    <col min="5889" max="5889" width="7.73046875" style="2" customWidth="1"/>
    <col min="5890" max="5890" width="26.86328125" style="2" customWidth="1"/>
    <col min="5891" max="5891" width="49.86328125" style="2" customWidth="1"/>
    <col min="5892" max="5892" width="28.1328125" style="2" customWidth="1"/>
    <col min="5893" max="5893" width="58.59765625" style="2" customWidth="1"/>
    <col min="5894" max="6139" width="9.1328125" style="2"/>
    <col min="6140" max="6140" width="8.1328125" style="2" customWidth="1"/>
    <col min="6141" max="6141" width="48.1328125" style="2" customWidth="1"/>
    <col min="6142" max="6142" width="11.3984375" style="2" customWidth="1"/>
    <col min="6143" max="6143" width="7.86328125" style="2" customWidth="1"/>
    <col min="6144" max="6144" width="7.3984375" style="2" customWidth="1"/>
    <col min="6145" max="6145" width="7.73046875" style="2" customWidth="1"/>
    <col min="6146" max="6146" width="26.86328125" style="2" customWidth="1"/>
    <col min="6147" max="6147" width="49.86328125" style="2" customWidth="1"/>
    <col min="6148" max="6148" width="28.1328125" style="2" customWidth="1"/>
    <col min="6149" max="6149" width="58.59765625" style="2" customWidth="1"/>
    <col min="6150" max="6395" width="9.1328125" style="2"/>
    <col min="6396" max="6396" width="8.1328125" style="2" customWidth="1"/>
    <col min="6397" max="6397" width="48.1328125" style="2" customWidth="1"/>
    <col min="6398" max="6398" width="11.3984375" style="2" customWidth="1"/>
    <col min="6399" max="6399" width="7.86328125" style="2" customWidth="1"/>
    <col min="6400" max="6400" width="7.3984375" style="2" customWidth="1"/>
    <col min="6401" max="6401" width="7.73046875" style="2" customWidth="1"/>
    <col min="6402" max="6402" width="26.86328125" style="2" customWidth="1"/>
    <col min="6403" max="6403" width="49.86328125" style="2" customWidth="1"/>
    <col min="6404" max="6404" width="28.1328125" style="2" customWidth="1"/>
    <col min="6405" max="6405" width="58.59765625" style="2" customWidth="1"/>
    <col min="6406" max="6651" width="9.1328125" style="2"/>
    <col min="6652" max="6652" width="8.1328125" style="2" customWidth="1"/>
    <col min="6653" max="6653" width="48.1328125" style="2" customWidth="1"/>
    <col min="6654" max="6654" width="11.3984375" style="2" customWidth="1"/>
    <col min="6655" max="6655" width="7.86328125" style="2" customWidth="1"/>
    <col min="6656" max="6656" width="7.3984375" style="2" customWidth="1"/>
    <col min="6657" max="6657" width="7.73046875" style="2" customWidth="1"/>
    <col min="6658" max="6658" width="26.86328125" style="2" customWidth="1"/>
    <col min="6659" max="6659" width="49.86328125" style="2" customWidth="1"/>
    <col min="6660" max="6660" width="28.1328125" style="2" customWidth="1"/>
    <col min="6661" max="6661" width="58.59765625" style="2" customWidth="1"/>
    <col min="6662" max="6907" width="9.1328125" style="2"/>
    <col min="6908" max="6908" width="8.1328125" style="2" customWidth="1"/>
    <col min="6909" max="6909" width="48.1328125" style="2" customWidth="1"/>
    <col min="6910" max="6910" width="11.3984375" style="2" customWidth="1"/>
    <col min="6911" max="6911" width="7.86328125" style="2" customWidth="1"/>
    <col min="6912" max="6912" width="7.3984375" style="2" customWidth="1"/>
    <col min="6913" max="6913" width="7.73046875" style="2" customWidth="1"/>
    <col min="6914" max="6914" width="26.86328125" style="2" customWidth="1"/>
    <col min="6915" max="6915" width="49.86328125" style="2" customWidth="1"/>
    <col min="6916" max="6916" width="28.1328125" style="2" customWidth="1"/>
    <col min="6917" max="6917" width="58.59765625" style="2" customWidth="1"/>
    <col min="6918" max="7163" width="9.1328125" style="2"/>
    <col min="7164" max="7164" width="8.1328125" style="2" customWidth="1"/>
    <col min="7165" max="7165" width="48.1328125" style="2" customWidth="1"/>
    <col min="7166" max="7166" width="11.3984375" style="2" customWidth="1"/>
    <col min="7167" max="7167" width="7.86328125" style="2" customWidth="1"/>
    <col min="7168" max="7168" width="7.3984375" style="2" customWidth="1"/>
    <col min="7169" max="7169" width="7.73046875" style="2" customWidth="1"/>
    <col min="7170" max="7170" width="26.86328125" style="2" customWidth="1"/>
    <col min="7171" max="7171" width="49.86328125" style="2" customWidth="1"/>
    <col min="7172" max="7172" width="28.1328125" style="2" customWidth="1"/>
    <col min="7173" max="7173" width="58.59765625" style="2" customWidth="1"/>
    <col min="7174" max="7419" width="9.1328125" style="2"/>
    <col min="7420" max="7420" width="8.1328125" style="2" customWidth="1"/>
    <col min="7421" max="7421" width="48.1328125" style="2" customWidth="1"/>
    <col min="7422" max="7422" width="11.3984375" style="2" customWidth="1"/>
    <col min="7423" max="7423" width="7.86328125" style="2" customWidth="1"/>
    <col min="7424" max="7424" width="7.3984375" style="2" customWidth="1"/>
    <col min="7425" max="7425" width="7.73046875" style="2" customWidth="1"/>
    <col min="7426" max="7426" width="26.86328125" style="2" customWidth="1"/>
    <col min="7427" max="7427" width="49.86328125" style="2" customWidth="1"/>
    <col min="7428" max="7428" width="28.1328125" style="2" customWidth="1"/>
    <col min="7429" max="7429" width="58.59765625" style="2" customWidth="1"/>
    <col min="7430" max="7675" width="9.1328125" style="2"/>
    <col min="7676" max="7676" width="8.1328125" style="2" customWidth="1"/>
    <col min="7677" max="7677" width="48.1328125" style="2" customWidth="1"/>
    <col min="7678" max="7678" width="11.3984375" style="2" customWidth="1"/>
    <col min="7679" max="7679" width="7.86328125" style="2" customWidth="1"/>
    <col min="7680" max="7680" width="7.3984375" style="2" customWidth="1"/>
    <col min="7681" max="7681" width="7.73046875" style="2" customWidth="1"/>
    <col min="7682" max="7682" width="26.86328125" style="2" customWidth="1"/>
    <col min="7683" max="7683" width="49.86328125" style="2" customWidth="1"/>
    <col min="7684" max="7684" width="28.1328125" style="2" customWidth="1"/>
    <col min="7685" max="7685" width="58.59765625" style="2" customWidth="1"/>
    <col min="7686" max="7931" width="9.1328125" style="2"/>
    <col min="7932" max="7932" width="8.1328125" style="2" customWidth="1"/>
    <col min="7933" max="7933" width="48.1328125" style="2" customWidth="1"/>
    <col min="7934" max="7934" width="11.3984375" style="2" customWidth="1"/>
    <col min="7935" max="7935" width="7.86328125" style="2" customWidth="1"/>
    <col min="7936" max="7936" width="7.3984375" style="2" customWidth="1"/>
    <col min="7937" max="7937" width="7.73046875" style="2" customWidth="1"/>
    <col min="7938" max="7938" width="26.86328125" style="2" customWidth="1"/>
    <col min="7939" max="7939" width="49.86328125" style="2" customWidth="1"/>
    <col min="7940" max="7940" width="28.1328125" style="2" customWidth="1"/>
    <col min="7941" max="7941" width="58.59765625" style="2" customWidth="1"/>
    <col min="7942" max="8187" width="9.1328125" style="2"/>
    <col min="8188" max="8188" width="8.1328125" style="2" customWidth="1"/>
    <col min="8189" max="8189" width="48.1328125" style="2" customWidth="1"/>
    <col min="8190" max="8190" width="11.3984375" style="2" customWidth="1"/>
    <col min="8191" max="8191" width="7.86328125" style="2" customWidth="1"/>
    <col min="8192" max="8192" width="7.3984375" style="2" customWidth="1"/>
    <col min="8193" max="8193" width="7.73046875" style="2" customWidth="1"/>
    <col min="8194" max="8194" width="26.86328125" style="2" customWidth="1"/>
    <col min="8195" max="8195" width="49.86328125" style="2" customWidth="1"/>
    <col min="8196" max="8196" width="28.1328125" style="2" customWidth="1"/>
    <col min="8197" max="8197" width="58.59765625" style="2" customWidth="1"/>
    <col min="8198" max="8443" width="9.1328125" style="2"/>
    <col min="8444" max="8444" width="8.1328125" style="2" customWidth="1"/>
    <col min="8445" max="8445" width="48.1328125" style="2" customWidth="1"/>
    <col min="8446" max="8446" width="11.3984375" style="2" customWidth="1"/>
    <col min="8447" max="8447" width="7.86328125" style="2" customWidth="1"/>
    <col min="8448" max="8448" width="7.3984375" style="2" customWidth="1"/>
    <col min="8449" max="8449" width="7.73046875" style="2" customWidth="1"/>
    <col min="8450" max="8450" width="26.86328125" style="2" customWidth="1"/>
    <col min="8451" max="8451" width="49.86328125" style="2" customWidth="1"/>
    <col min="8452" max="8452" width="28.1328125" style="2" customWidth="1"/>
    <col min="8453" max="8453" width="58.59765625" style="2" customWidth="1"/>
    <col min="8454" max="8699" width="9.1328125" style="2"/>
    <col min="8700" max="8700" width="8.1328125" style="2" customWidth="1"/>
    <col min="8701" max="8701" width="48.1328125" style="2" customWidth="1"/>
    <col min="8702" max="8702" width="11.3984375" style="2" customWidth="1"/>
    <col min="8703" max="8703" width="7.86328125" style="2" customWidth="1"/>
    <col min="8704" max="8704" width="7.3984375" style="2" customWidth="1"/>
    <col min="8705" max="8705" width="7.73046875" style="2" customWidth="1"/>
    <col min="8706" max="8706" width="26.86328125" style="2" customWidth="1"/>
    <col min="8707" max="8707" width="49.86328125" style="2" customWidth="1"/>
    <col min="8708" max="8708" width="28.1328125" style="2" customWidth="1"/>
    <col min="8709" max="8709" width="58.59765625" style="2" customWidth="1"/>
    <col min="8710" max="8955" width="9.1328125" style="2"/>
    <col min="8956" max="8956" width="8.1328125" style="2" customWidth="1"/>
    <col min="8957" max="8957" width="48.1328125" style="2" customWidth="1"/>
    <col min="8958" max="8958" width="11.3984375" style="2" customWidth="1"/>
    <col min="8959" max="8959" width="7.86328125" style="2" customWidth="1"/>
    <col min="8960" max="8960" width="7.3984375" style="2" customWidth="1"/>
    <col min="8961" max="8961" width="7.73046875" style="2" customWidth="1"/>
    <col min="8962" max="8962" width="26.86328125" style="2" customWidth="1"/>
    <col min="8963" max="8963" width="49.86328125" style="2" customWidth="1"/>
    <col min="8964" max="8964" width="28.1328125" style="2" customWidth="1"/>
    <col min="8965" max="8965" width="58.59765625" style="2" customWidth="1"/>
    <col min="8966" max="9211" width="9.1328125" style="2"/>
    <col min="9212" max="9212" width="8.1328125" style="2" customWidth="1"/>
    <col min="9213" max="9213" width="48.1328125" style="2" customWidth="1"/>
    <col min="9214" max="9214" width="11.3984375" style="2" customWidth="1"/>
    <col min="9215" max="9215" width="7.86328125" style="2" customWidth="1"/>
    <col min="9216" max="9216" width="7.3984375" style="2" customWidth="1"/>
    <col min="9217" max="9217" width="7.73046875" style="2" customWidth="1"/>
    <col min="9218" max="9218" width="26.86328125" style="2" customWidth="1"/>
    <col min="9219" max="9219" width="49.86328125" style="2" customWidth="1"/>
    <col min="9220" max="9220" width="28.1328125" style="2" customWidth="1"/>
    <col min="9221" max="9221" width="58.59765625" style="2" customWidth="1"/>
    <col min="9222" max="9467" width="9.1328125" style="2"/>
    <col min="9468" max="9468" width="8.1328125" style="2" customWidth="1"/>
    <col min="9469" max="9469" width="48.1328125" style="2" customWidth="1"/>
    <col min="9470" max="9470" width="11.3984375" style="2" customWidth="1"/>
    <col min="9471" max="9471" width="7.86328125" style="2" customWidth="1"/>
    <col min="9472" max="9472" width="7.3984375" style="2" customWidth="1"/>
    <col min="9473" max="9473" width="7.73046875" style="2" customWidth="1"/>
    <col min="9474" max="9474" width="26.86328125" style="2" customWidth="1"/>
    <col min="9475" max="9475" width="49.86328125" style="2" customWidth="1"/>
    <col min="9476" max="9476" width="28.1328125" style="2" customWidth="1"/>
    <col min="9477" max="9477" width="58.59765625" style="2" customWidth="1"/>
    <col min="9478" max="9723" width="9.1328125" style="2"/>
    <col min="9724" max="9724" width="8.1328125" style="2" customWidth="1"/>
    <col min="9725" max="9725" width="48.1328125" style="2" customWidth="1"/>
    <col min="9726" max="9726" width="11.3984375" style="2" customWidth="1"/>
    <col min="9727" max="9727" width="7.86328125" style="2" customWidth="1"/>
    <col min="9728" max="9728" width="7.3984375" style="2" customWidth="1"/>
    <col min="9729" max="9729" width="7.73046875" style="2" customWidth="1"/>
    <col min="9730" max="9730" width="26.86328125" style="2" customWidth="1"/>
    <col min="9731" max="9731" width="49.86328125" style="2" customWidth="1"/>
    <col min="9732" max="9732" width="28.1328125" style="2" customWidth="1"/>
    <col min="9733" max="9733" width="58.59765625" style="2" customWidth="1"/>
    <col min="9734" max="9979" width="9.1328125" style="2"/>
    <col min="9980" max="9980" width="8.1328125" style="2" customWidth="1"/>
    <col min="9981" max="9981" width="48.1328125" style="2" customWidth="1"/>
    <col min="9982" max="9982" width="11.3984375" style="2" customWidth="1"/>
    <col min="9983" max="9983" width="7.86328125" style="2" customWidth="1"/>
    <col min="9984" max="9984" width="7.3984375" style="2" customWidth="1"/>
    <col min="9985" max="9985" width="7.73046875" style="2" customWidth="1"/>
    <col min="9986" max="9986" width="26.86328125" style="2" customWidth="1"/>
    <col min="9987" max="9987" width="49.86328125" style="2" customWidth="1"/>
    <col min="9988" max="9988" width="28.1328125" style="2" customWidth="1"/>
    <col min="9989" max="9989" width="58.59765625" style="2" customWidth="1"/>
    <col min="9990" max="10235" width="9.1328125" style="2"/>
    <col min="10236" max="10236" width="8.1328125" style="2" customWidth="1"/>
    <col min="10237" max="10237" width="48.1328125" style="2" customWidth="1"/>
    <col min="10238" max="10238" width="11.3984375" style="2" customWidth="1"/>
    <col min="10239" max="10239" width="7.86328125" style="2" customWidth="1"/>
    <col min="10240" max="10240" width="7.3984375" style="2" customWidth="1"/>
    <col min="10241" max="10241" width="7.73046875" style="2" customWidth="1"/>
    <col min="10242" max="10242" width="26.86328125" style="2" customWidth="1"/>
    <col min="10243" max="10243" width="49.86328125" style="2" customWidth="1"/>
    <col min="10244" max="10244" width="28.1328125" style="2" customWidth="1"/>
    <col min="10245" max="10245" width="58.59765625" style="2" customWidth="1"/>
    <col min="10246" max="10491" width="9.1328125" style="2"/>
    <col min="10492" max="10492" width="8.1328125" style="2" customWidth="1"/>
    <col min="10493" max="10493" width="48.1328125" style="2" customWidth="1"/>
    <col min="10494" max="10494" width="11.3984375" style="2" customWidth="1"/>
    <col min="10495" max="10495" width="7.86328125" style="2" customWidth="1"/>
    <col min="10496" max="10496" width="7.3984375" style="2" customWidth="1"/>
    <col min="10497" max="10497" width="7.73046875" style="2" customWidth="1"/>
    <col min="10498" max="10498" width="26.86328125" style="2" customWidth="1"/>
    <col min="10499" max="10499" width="49.86328125" style="2" customWidth="1"/>
    <col min="10500" max="10500" width="28.1328125" style="2" customWidth="1"/>
    <col min="10501" max="10501" width="58.59765625" style="2" customWidth="1"/>
    <col min="10502" max="10747" width="9.1328125" style="2"/>
    <col min="10748" max="10748" width="8.1328125" style="2" customWidth="1"/>
    <col min="10749" max="10749" width="48.1328125" style="2" customWidth="1"/>
    <col min="10750" max="10750" width="11.3984375" style="2" customWidth="1"/>
    <col min="10751" max="10751" width="7.86328125" style="2" customWidth="1"/>
    <col min="10752" max="10752" width="7.3984375" style="2" customWidth="1"/>
    <col min="10753" max="10753" width="7.73046875" style="2" customWidth="1"/>
    <col min="10754" max="10754" width="26.86328125" style="2" customWidth="1"/>
    <col min="10755" max="10755" width="49.86328125" style="2" customWidth="1"/>
    <col min="10756" max="10756" width="28.1328125" style="2" customWidth="1"/>
    <col min="10757" max="10757" width="58.59765625" style="2" customWidth="1"/>
    <col min="10758" max="11003" width="9.1328125" style="2"/>
    <col min="11004" max="11004" width="8.1328125" style="2" customWidth="1"/>
    <col min="11005" max="11005" width="48.1328125" style="2" customWidth="1"/>
    <col min="11006" max="11006" width="11.3984375" style="2" customWidth="1"/>
    <col min="11007" max="11007" width="7.86328125" style="2" customWidth="1"/>
    <col min="11008" max="11008" width="7.3984375" style="2" customWidth="1"/>
    <col min="11009" max="11009" width="7.73046875" style="2" customWidth="1"/>
    <col min="11010" max="11010" width="26.86328125" style="2" customWidth="1"/>
    <col min="11011" max="11011" width="49.86328125" style="2" customWidth="1"/>
    <col min="11012" max="11012" width="28.1328125" style="2" customWidth="1"/>
    <col min="11013" max="11013" width="58.59765625" style="2" customWidth="1"/>
    <col min="11014" max="11259" width="9.1328125" style="2"/>
    <col min="11260" max="11260" width="8.1328125" style="2" customWidth="1"/>
    <col min="11261" max="11261" width="48.1328125" style="2" customWidth="1"/>
    <col min="11262" max="11262" width="11.3984375" style="2" customWidth="1"/>
    <col min="11263" max="11263" width="7.86328125" style="2" customWidth="1"/>
    <col min="11264" max="11264" width="7.3984375" style="2" customWidth="1"/>
    <col min="11265" max="11265" width="7.73046875" style="2" customWidth="1"/>
    <col min="11266" max="11266" width="26.86328125" style="2" customWidth="1"/>
    <col min="11267" max="11267" width="49.86328125" style="2" customWidth="1"/>
    <col min="11268" max="11268" width="28.1328125" style="2" customWidth="1"/>
    <col min="11269" max="11269" width="58.59765625" style="2" customWidth="1"/>
    <col min="11270" max="11515" width="9.1328125" style="2"/>
    <col min="11516" max="11516" width="8.1328125" style="2" customWidth="1"/>
    <col min="11517" max="11517" width="48.1328125" style="2" customWidth="1"/>
    <col min="11518" max="11518" width="11.3984375" style="2" customWidth="1"/>
    <col min="11519" max="11519" width="7.86328125" style="2" customWidth="1"/>
    <col min="11520" max="11520" width="7.3984375" style="2" customWidth="1"/>
    <col min="11521" max="11521" width="7.73046875" style="2" customWidth="1"/>
    <col min="11522" max="11522" width="26.86328125" style="2" customWidth="1"/>
    <col min="11523" max="11523" width="49.86328125" style="2" customWidth="1"/>
    <col min="11524" max="11524" width="28.1328125" style="2" customWidth="1"/>
    <col min="11525" max="11525" width="58.59765625" style="2" customWidth="1"/>
    <col min="11526" max="11771" width="9.1328125" style="2"/>
    <col min="11772" max="11772" width="8.1328125" style="2" customWidth="1"/>
    <col min="11773" max="11773" width="48.1328125" style="2" customWidth="1"/>
    <col min="11774" max="11774" width="11.3984375" style="2" customWidth="1"/>
    <col min="11775" max="11775" width="7.86328125" style="2" customWidth="1"/>
    <col min="11776" max="11776" width="7.3984375" style="2" customWidth="1"/>
    <col min="11777" max="11777" width="7.73046875" style="2" customWidth="1"/>
    <col min="11778" max="11778" width="26.86328125" style="2" customWidth="1"/>
    <col min="11779" max="11779" width="49.86328125" style="2" customWidth="1"/>
    <col min="11780" max="11780" width="28.1328125" style="2" customWidth="1"/>
    <col min="11781" max="11781" width="58.59765625" style="2" customWidth="1"/>
    <col min="11782" max="12027" width="9.1328125" style="2"/>
    <col min="12028" max="12028" width="8.1328125" style="2" customWidth="1"/>
    <col min="12029" max="12029" width="48.1328125" style="2" customWidth="1"/>
    <col min="12030" max="12030" width="11.3984375" style="2" customWidth="1"/>
    <col min="12031" max="12031" width="7.86328125" style="2" customWidth="1"/>
    <col min="12032" max="12032" width="7.3984375" style="2" customWidth="1"/>
    <col min="12033" max="12033" width="7.73046875" style="2" customWidth="1"/>
    <col min="12034" max="12034" width="26.86328125" style="2" customWidth="1"/>
    <col min="12035" max="12035" width="49.86328125" style="2" customWidth="1"/>
    <col min="12036" max="12036" width="28.1328125" style="2" customWidth="1"/>
    <col min="12037" max="12037" width="58.59765625" style="2" customWidth="1"/>
    <col min="12038" max="12283" width="9.1328125" style="2"/>
    <col min="12284" max="12284" width="8.1328125" style="2" customWidth="1"/>
    <col min="12285" max="12285" width="48.1328125" style="2" customWidth="1"/>
    <col min="12286" max="12286" width="11.3984375" style="2" customWidth="1"/>
    <col min="12287" max="12287" width="7.86328125" style="2" customWidth="1"/>
    <col min="12288" max="12288" width="7.3984375" style="2" customWidth="1"/>
    <col min="12289" max="12289" width="7.73046875" style="2" customWidth="1"/>
    <col min="12290" max="12290" width="26.86328125" style="2" customWidth="1"/>
    <col min="12291" max="12291" width="49.86328125" style="2" customWidth="1"/>
    <col min="12292" max="12292" width="28.1328125" style="2" customWidth="1"/>
    <col min="12293" max="12293" width="58.59765625" style="2" customWidth="1"/>
    <col min="12294" max="12539" width="9.1328125" style="2"/>
    <col min="12540" max="12540" width="8.1328125" style="2" customWidth="1"/>
    <col min="12541" max="12541" width="48.1328125" style="2" customWidth="1"/>
    <col min="12542" max="12542" width="11.3984375" style="2" customWidth="1"/>
    <col min="12543" max="12543" width="7.86328125" style="2" customWidth="1"/>
    <col min="12544" max="12544" width="7.3984375" style="2" customWidth="1"/>
    <col min="12545" max="12545" width="7.73046875" style="2" customWidth="1"/>
    <col min="12546" max="12546" width="26.86328125" style="2" customWidth="1"/>
    <col min="12547" max="12547" width="49.86328125" style="2" customWidth="1"/>
    <col min="12548" max="12548" width="28.1328125" style="2" customWidth="1"/>
    <col min="12549" max="12549" width="58.59765625" style="2" customWidth="1"/>
    <col min="12550" max="12795" width="9.1328125" style="2"/>
    <col min="12796" max="12796" width="8.1328125" style="2" customWidth="1"/>
    <col min="12797" max="12797" width="48.1328125" style="2" customWidth="1"/>
    <col min="12798" max="12798" width="11.3984375" style="2" customWidth="1"/>
    <col min="12799" max="12799" width="7.86328125" style="2" customWidth="1"/>
    <col min="12800" max="12800" width="7.3984375" style="2" customWidth="1"/>
    <col min="12801" max="12801" width="7.73046875" style="2" customWidth="1"/>
    <col min="12802" max="12802" width="26.86328125" style="2" customWidth="1"/>
    <col min="12803" max="12803" width="49.86328125" style="2" customWidth="1"/>
    <col min="12804" max="12804" width="28.1328125" style="2" customWidth="1"/>
    <col min="12805" max="12805" width="58.59765625" style="2" customWidth="1"/>
    <col min="12806" max="13051" width="9.1328125" style="2"/>
    <col min="13052" max="13052" width="8.1328125" style="2" customWidth="1"/>
    <col min="13053" max="13053" width="48.1328125" style="2" customWidth="1"/>
    <col min="13054" max="13054" width="11.3984375" style="2" customWidth="1"/>
    <col min="13055" max="13055" width="7.86328125" style="2" customWidth="1"/>
    <col min="13056" max="13056" width="7.3984375" style="2" customWidth="1"/>
    <col min="13057" max="13057" width="7.73046875" style="2" customWidth="1"/>
    <col min="13058" max="13058" width="26.86328125" style="2" customWidth="1"/>
    <col min="13059" max="13059" width="49.86328125" style="2" customWidth="1"/>
    <col min="13060" max="13060" width="28.1328125" style="2" customWidth="1"/>
    <col min="13061" max="13061" width="58.59765625" style="2" customWidth="1"/>
    <col min="13062" max="13307" width="9.1328125" style="2"/>
    <col min="13308" max="13308" width="8.1328125" style="2" customWidth="1"/>
    <col min="13309" max="13309" width="48.1328125" style="2" customWidth="1"/>
    <col min="13310" max="13310" width="11.3984375" style="2" customWidth="1"/>
    <col min="13311" max="13311" width="7.86328125" style="2" customWidth="1"/>
    <col min="13312" max="13312" width="7.3984375" style="2" customWidth="1"/>
    <col min="13313" max="13313" width="7.73046875" style="2" customWidth="1"/>
    <col min="13314" max="13314" width="26.86328125" style="2" customWidth="1"/>
    <col min="13315" max="13315" width="49.86328125" style="2" customWidth="1"/>
    <col min="13316" max="13316" width="28.1328125" style="2" customWidth="1"/>
    <col min="13317" max="13317" width="58.59765625" style="2" customWidth="1"/>
    <col min="13318" max="13563" width="9.1328125" style="2"/>
    <col min="13564" max="13564" width="8.1328125" style="2" customWidth="1"/>
    <col min="13565" max="13565" width="48.1328125" style="2" customWidth="1"/>
    <col min="13566" max="13566" width="11.3984375" style="2" customWidth="1"/>
    <col min="13567" max="13567" width="7.86328125" style="2" customWidth="1"/>
    <col min="13568" max="13568" width="7.3984375" style="2" customWidth="1"/>
    <col min="13569" max="13569" width="7.73046875" style="2" customWidth="1"/>
    <col min="13570" max="13570" width="26.86328125" style="2" customWidth="1"/>
    <col min="13571" max="13571" width="49.86328125" style="2" customWidth="1"/>
    <col min="13572" max="13572" width="28.1328125" style="2" customWidth="1"/>
    <col min="13573" max="13573" width="58.59765625" style="2" customWidth="1"/>
    <col min="13574" max="13819" width="9.1328125" style="2"/>
    <col min="13820" max="13820" width="8.1328125" style="2" customWidth="1"/>
    <col min="13821" max="13821" width="48.1328125" style="2" customWidth="1"/>
    <col min="13822" max="13822" width="11.3984375" style="2" customWidth="1"/>
    <col min="13823" max="13823" width="7.86328125" style="2" customWidth="1"/>
    <col min="13824" max="13824" width="7.3984375" style="2" customWidth="1"/>
    <col min="13825" max="13825" width="7.73046875" style="2" customWidth="1"/>
    <col min="13826" max="13826" width="26.86328125" style="2" customWidth="1"/>
    <col min="13827" max="13827" width="49.86328125" style="2" customWidth="1"/>
    <col min="13828" max="13828" width="28.1328125" style="2" customWidth="1"/>
    <col min="13829" max="13829" width="58.59765625" style="2" customWidth="1"/>
    <col min="13830" max="14075" width="9.1328125" style="2"/>
    <col min="14076" max="14076" width="8.1328125" style="2" customWidth="1"/>
    <col min="14077" max="14077" width="48.1328125" style="2" customWidth="1"/>
    <col min="14078" max="14078" width="11.3984375" style="2" customWidth="1"/>
    <col min="14079" max="14079" width="7.86328125" style="2" customWidth="1"/>
    <col min="14080" max="14080" width="7.3984375" style="2" customWidth="1"/>
    <col min="14081" max="14081" width="7.73046875" style="2" customWidth="1"/>
    <col min="14082" max="14082" width="26.86328125" style="2" customWidth="1"/>
    <col min="14083" max="14083" width="49.86328125" style="2" customWidth="1"/>
    <col min="14084" max="14084" width="28.1328125" style="2" customWidth="1"/>
    <col min="14085" max="14085" width="58.59765625" style="2" customWidth="1"/>
    <col min="14086" max="14331" width="9.1328125" style="2"/>
    <col min="14332" max="14332" width="8.1328125" style="2" customWidth="1"/>
    <col min="14333" max="14333" width="48.1328125" style="2" customWidth="1"/>
    <col min="14334" max="14334" width="11.3984375" style="2" customWidth="1"/>
    <col min="14335" max="14335" width="7.86328125" style="2" customWidth="1"/>
    <col min="14336" max="14336" width="7.3984375" style="2" customWidth="1"/>
    <col min="14337" max="14337" width="7.73046875" style="2" customWidth="1"/>
    <col min="14338" max="14338" width="26.86328125" style="2" customWidth="1"/>
    <col min="14339" max="14339" width="49.86328125" style="2" customWidth="1"/>
    <col min="14340" max="14340" width="28.1328125" style="2" customWidth="1"/>
    <col min="14341" max="14341" width="58.59765625" style="2" customWidth="1"/>
    <col min="14342" max="14587" width="9.1328125" style="2"/>
    <col min="14588" max="14588" width="8.1328125" style="2" customWidth="1"/>
    <col min="14589" max="14589" width="48.1328125" style="2" customWidth="1"/>
    <col min="14590" max="14590" width="11.3984375" style="2" customWidth="1"/>
    <col min="14591" max="14591" width="7.86328125" style="2" customWidth="1"/>
    <col min="14592" max="14592" width="7.3984375" style="2" customWidth="1"/>
    <col min="14593" max="14593" width="7.73046875" style="2" customWidth="1"/>
    <col min="14594" max="14594" width="26.86328125" style="2" customWidth="1"/>
    <col min="14595" max="14595" width="49.86328125" style="2" customWidth="1"/>
    <col min="14596" max="14596" width="28.1328125" style="2" customWidth="1"/>
    <col min="14597" max="14597" width="58.59765625" style="2" customWidth="1"/>
    <col min="14598" max="14843" width="9.1328125" style="2"/>
    <col min="14844" max="14844" width="8.1328125" style="2" customWidth="1"/>
    <col min="14845" max="14845" width="48.1328125" style="2" customWidth="1"/>
    <col min="14846" max="14846" width="11.3984375" style="2" customWidth="1"/>
    <col min="14847" max="14847" width="7.86328125" style="2" customWidth="1"/>
    <col min="14848" max="14848" width="7.3984375" style="2" customWidth="1"/>
    <col min="14849" max="14849" width="7.73046875" style="2" customWidth="1"/>
    <col min="14850" max="14850" width="26.86328125" style="2" customWidth="1"/>
    <col min="14851" max="14851" width="49.86328125" style="2" customWidth="1"/>
    <col min="14852" max="14852" width="28.1328125" style="2" customWidth="1"/>
    <col min="14853" max="14853" width="58.59765625" style="2" customWidth="1"/>
    <col min="14854" max="15099" width="9.1328125" style="2"/>
    <col min="15100" max="15100" width="8.1328125" style="2" customWidth="1"/>
    <col min="15101" max="15101" width="48.1328125" style="2" customWidth="1"/>
    <col min="15102" max="15102" width="11.3984375" style="2" customWidth="1"/>
    <col min="15103" max="15103" width="7.86328125" style="2" customWidth="1"/>
    <col min="15104" max="15104" width="7.3984375" style="2" customWidth="1"/>
    <col min="15105" max="15105" width="7.73046875" style="2" customWidth="1"/>
    <col min="15106" max="15106" width="26.86328125" style="2" customWidth="1"/>
    <col min="15107" max="15107" width="49.86328125" style="2" customWidth="1"/>
    <col min="15108" max="15108" width="28.1328125" style="2" customWidth="1"/>
    <col min="15109" max="15109" width="58.59765625" style="2" customWidth="1"/>
    <col min="15110" max="15355" width="9.1328125" style="2"/>
    <col min="15356" max="15356" width="8.1328125" style="2" customWidth="1"/>
    <col min="15357" max="15357" width="48.1328125" style="2" customWidth="1"/>
    <col min="15358" max="15358" width="11.3984375" style="2" customWidth="1"/>
    <col min="15359" max="15359" width="7.86328125" style="2" customWidth="1"/>
    <col min="15360" max="15360" width="7.3984375" style="2" customWidth="1"/>
    <col min="15361" max="15361" width="7.73046875" style="2" customWidth="1"/>
    <col min="15362" max="15362" width="26.86328125" style="2" customWidth="1"/>
    <col min="15363" max="15363" width="49.86328125" style="2" customWidth="1"/>
    <col min="15364" max="15364" width="28.1328125" style="2" customWidth="1"/>
    <col min="15365" max="15365" width="58.59765625" style="2" customWidth="1"/>
    <col min="15366" max="15611" width="9.1328125" style="2"/>
    <col min="15612" max="15612" width="8.1328125" style="2" customWidth="1"/>
    <col min="15613" max="15613" width="48.1328125" style="2" customWidth="1"/>
    <col min="15614" max="15614" width="11.3984375" style="2" customWidth="1"/>
    <col min="15615" max="15615" width="7.86328125" style="2" customWidth="1"/>
    <col min="15616" max="15616" width="7.3984375" style="2" customWidth="1"/>
    <col min="15617" max="15617" width="7.73046875" style="2" customWidth="1"/>
    <col min="15618" max="15618" width="26.86328125" style="2" customWidth="1"/>
    <col min="15619" max="15619" width="49.86328125" style="2" customWidth="1"/>
    <col min="15620" max="15620" width="28.1328125" style="2" customWidth="1"/>
    <col min="15621" max="15621" width="58.59765625" style="2" customWidth="1"/>
    <col min="15622" max="15867" width="9.1328125" style="2"/>
    <col min="15868" max="15868" width="8.1328125" style="2" customWidth="1"/>
    <col min="15869" max="15869" width="48.1328125" style="2" customWidth="1"/>
    <col min="15870" max="15870" width="11.3984375" style="2" customWidth="1"/>
    <col min="15871" max="15871" width="7.86328125" style="2" customWidth="1"/>
    <col min="15872" max="15872" width="7.3984375" style="2" customWidth="1"/>
    <col min="15873" max="15873" width="7.73046875" style="2" customWidth="1"/>
    <col min="15874" max="15874" width="26.86328125" style="2" customWidth="1"/>
    <col min="15875" max="15875" width="49.86328125" style="2" customWidth="1"/>
    <col min="15876" max="15876" width="28.1328125" style="2" customWidth="1"/>
    <col min="15877" max="15877" width="58.59765625" style="2" customWidth="1"/>
    <col min="15878" max="16123" width="9.1328125" style="2"/>
    <col min="16124" max="16124" width="8.1328125" style="2" customWidth="1"/>
    <col min="16125" max="16125" width="48.1328125" style="2" customWidth="1"/>
    <col min="16126" max="16126" width="11.3984375" style="2" customWidth="1"/>
    <col min="16127" max="16127" width="7.86328125" style="2" customWidth="1"/>
    <col min="16128" max="16128" width="7.3984375" style="2" customWidth="1"/>
    <col min="16129" max="16129" width="7.73046875" style="2" customWidth="1"/>
    <col min="16130" max="16130" width="26.86328125" style="2" customWidth="1"/>
    <col min="16131" max="16131" width="49.86328125" style="2" customWidth="1"/>
    <col min="16132" max="16132" width="28.1328125" style="2" customWidth="1"/>
    <col min="16133" max="16133" width="58.59765625" style="2" customWidth="1"/>
    <col min="16134" max="16384" width="9.1328125" style="2"/>
  </cols>
  <sheetData>
    <row r="1" spans="1:8" s="1" customFormat="1" ht="15" customHeight="1" x14ac:dyDescent="0.4">
      <c r="A1" s="191" t="s">
        <v>639</v>
      </c>
      <c r="B1" s="191"/>
      <c r="C1" s="191"/>
      <c r="D1" s="192" t="s">
        <v>0</v>
      </c>
      <c r="E1" s="192"/>
      <c r="F1" s="192"/>
      <c r="G1" s="192"/>
      <c r="H1" s="192"/>
    </row>
    <row r="2" spans="1:8" s="1" customFormat="1" ht="15" customHeight="1" x14ac:dyDescent="0.4">
      <c r="A2" s="192" t="s">
        <v>640</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549</v>
      </c>
      <c r="B4" s="193"/>
      <c r="C4" s="193"/>
      <c r="D4" s="193"/>
      <c r="E4" s="193"/>
      <c r="F4" s="193"/>
      <c r="G4" s="193"/>
      <c r="H4" s="193"/>
    </row>
    <row r="5" spans="1:8" s="1" customFormat="1" ht="15" customHeight="1" x14ac:dyDescent="0.4">
      <c r="A5" s="193" t="s">
        <v>458</v>
      </c>
      <c r="B5" s="193"/>
      <c r="C5" s="193"/>
      <c r="D5" s="193"/>
      <c r="E5" s="193"/>
      <c r="F5" s="193"/>
      <c r="G5" s="193"/>
      <c r="H5" s="193"/>
    </row>
    <row r="6" spans="1:8" s="1" customFormat="1" ht="15.75" customHeight="1" x14ac:dyDescent="0.4">
      <c r="A6" s="194" t="s">
        <v>641</v>
      </c>
      <c r="B6" s="194"/>
      <c r="C6" s="194"/>
      <c r="D6" s="194"/>
      <c r="E6" s="194"/>
      <c r="F6" s="194"/>
      <c r="G6" s="194"/>
      <c r="H6" s="194"/>
    </row>
    <row r="7" spans="1:8" ht="16.5"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ht="13.5" x14ac:dyDescent="0.35">
      <c r="A11" s="25" t="s">
        <v>7</v>
      </c>
      <c r="B11" s="36" t="s">
        <v>450</v>
      </c>
      <c r="C11" s="153">
        <f>SUM(C12)</f>
        <v>0.5</v>
      </c>
      <c r="D11" s="153">
        <f>SUM(D12)</f>
        <v>0.5</v>
      </c>
      <c r="E11" s="37"/>
      <c r="F11" s="37"/>
      <c r="G11" s="37"/>
      <c r="H11" s="37"/>
    </row>
    <row r="12" spans="1:8" ht="41.65" x14ac:dyDescent="0.35">
      <c r="A12" s="24">
        <v>1</v>
      </c>
      <c r="B12" s="38" t="s">
        <v>451</v>
      </c>
      <c r="C12" s="154">
        <v>0.5</v>
      </c>
      <c r="D12" s="154">
        <f>C12</f>
        <v>0.5</v>
      </c>
      <c r="E12" s="30"/>
      <c r="F12" s="30"/>
      <c r="G12" s="30" t="s">
        <v>637</v>
      </c>
      <c r="H12" s="24" t="s">
        <v>452</v>
      </c>
    </row>
    <row r="13" spans="1:8" ht="13.5" x14ac:dyDescent="0.35">
      <c r="A13" s="25" t="s">
        <v>12</v>
      </c>
      <c r="B13" s="36" t="s">
        <v>282</v>
      </c>
      <c r="C13" s="153">
        <f>SUM(C14)</f>
        <v>0.15</v>
      </c>
      <c r="D13" s="153">
        <f>SUM(D14)</f>
        <v>0.15</v>
      </c>
      <c r="E13" s="37"/>
      <c r="F13" s="37"/>
      <c r="G13" s="37"/>
      <c r="H13" s="25"/>
    </row>
    <row r="14" spans="1:8" ht="27.75" x14ac:dyDescent="0.35">
      <c r="A14" s="24">
        <v>1</v>
      </c>
      <c r="B14" s="39" t="s">
        <v>283</v>
      </c>
      <c r="C14" s="154">
        <v>0.15</v>
      </c>
      <c r="D14" s="154">
        <f>C14</f>
        <v>0.15</v>
      </c>
      <c r="E14" s="30"/>
      <c r="F14" s="30"/>
      <c r="G14" s="24" t="s">
        <v>284</v>
      </c>
      <c r="H14" s="40" t="s">
        <v>532</v>
      </c>
    </row>
    <row r="15" spans="1:8" ht="13.5" x14ac:dyDescent="0.35">
      <c r="A15" s="25" t="s">
        <v>14</v>
      </c>
      <c r="B15" s="41" t="s">
        <v>15</v>
      </c>
      <c r="C15" s="153">
        <f>SUM(C16:C23)</f>
        <v>3.7199999999999998</v>
      </c>
      <c r="D15" s="153">
        <f>SUM(D16:D23)</f>
        <v>3.7199999999999998</v>
      </c>
      <c r="E15" s="37"/>
      <c r="F15" s="37"/>
      <c r="G15" s="37"/>
      <c r="H15" s="25"/>
    </row>
    <row r="16" spans="1:8" ht="41.65" x14ac:dyDescent="0.35">
      <c r="A16" s="24">
        <v>1</v>
      </c>
      <c r="B16" s="42" t="s">
        <v>285</v>
      </c>
      <c r="C16" s="154">
        <v>0.6</v>
      </c>
      <c r="D16" s="154">
        <f t="shared" ref="D16:D21" si="0">C16</f>
        <v>0.6</v>
      </c>
      <c r="E16" s="30"/>
      <c r="F16" s="30"/>
      <c r="G16" s="30" t="s">
        <v>286</v>
      </c>
      <c r="H16" s="24" t="s">
        <v>524</v>
      </c>
    </row>
    <row r="17" spans="1:8" ht="41.65" x14ac:dyDescent="0.35">
      <c r="A17" s="24">
        <v>2</v>
      </c>
      <c r="B17" s="39" t="s">
        <v>287</v>
      </c>
      <c r="C17" s="154">
        <v>0.27</v>
      </c>
      <c r="D17" s="154">
        <f t="shared" si="0"/>
        <v>0.27</v>
      </c>
      <c r="E17" s="30"/>
      <c r="F17" s="30"/>
      <c r="G17" s="43" t="s">
        <v>284</v>
      </c>
      <c r="H17" s="24" t="s">
        <v>525</v>
      </c>
    </row>
    <row r="18" spans="1:8" ht="27.75" x14ac:dyDescent="0.35">
      <c r="A18" s="24">
        <v>3</v>
      </c>
      <c r="B18" s="44" t="s">
        <v>288</v>
      </c>
      <c r="C18" s="155" t="s">
        <v>453</v>
      </c>
      <c r="D18" s="155" t="str">
        <f t="shared" si="0"/>
        <v xml:space="preserve">0,5 </v>
      </c>
      <c r="E18" s="16"/>
      <c r="F18" s="16"/>
      <c r="G18" s="16" t="s">
        <v>289</v>
      </c>
      <c r="H18" s="16" t="s">
        <v>528</v>
      </c>
    </row>
    <row r="19" spans="1:8" ht="27.75" x14ac:dyDescent="0.35">
      <c r="A19" s="24">
        <v>4</v>
      </c>
      <c r="B19" s="44" t="s">
        <v>290</v>
      </c>
      <c r="C19" s="156">
        <v>0.05</v>
      </c>
      <c r="D19" s="156">
        <f t="shared" si="0"/>
        <v>0.05</v>
      </c>
      <c r="E19" s="16"/>
      <c r="F19" s="16"/>
      <c r="G19" s="16" t="s">
        <v>291</v>
      </c>
      <c r="H19" s="16" t="s">
        <v>527</v>
      </c>
    </row>
    <row r="20" spans="1:8" ht="27.75" x14ac:dyDescent="0.35">
      <c r="A20" s="149">
        <v>5</v>
      </c>
      <c r="B20" s="46" t="s">
        <v>285</v>
      </c>
      <c r="C20" s="156">
        <v>0.6</v>
      </c>
      <c r="D20" s="156">
        <f t="shared" si="0"/>
        <v>0.6</v>
      </c>
      <c r="E20" s="16"/>
      <c r="F20" s="16"/>
      <c r="G20" s="43" t="s">
        <v>454</v>
      </c>
      <c r="H20" s="24" t="s">
        <v>526</v>
      </c>
    </row>
    <row r="21" spans="1:8" ht="41.65" x14ac:dyDescent="0.35">
      <c r="A21" s="149">
        <v>6</v>
      </c>
      <c r="B21" s="46" t="s">
        <v>292</v>
      </c>
      <c r="C21" s="156">
        <v>2.16</v>
      </c>
      <c r="D21" s="156">
        <f t="shared" si="0"/>
        <v>2.16</v>
      </c>
      <c r="E21" s="16"/>
      <c r="F21" s="16"/>
      <c r="G21" s="43" t="s">
        <v>293</v>
      </c>
      <c r="H21" s="24" t="s">
        <v>294</v>
      </c>
    </row>
    <row r="22" spans="1:8" ht="27.75" x14ac:dyDescent="0.35">
      <c r="A22" s="149">
        <v>7</v>
      </c>
      <c r="B22" s="47" t="s">
        <v>295</v>
      </c>
      <c r="C22" s="154">
        <v>0.03</v>
      </c>
      <c r="D22" s="154">
        <v>0.03</v>
      </c>
      <c r="E22" s="30"/>
      <c r="F22" s="30"/>
      <c r="G22" s="30" t="s">
        <v>516</v>
      </c>
      <c r="H22" s="30" t="s">
        <v>529</v>
      </c>
    </row>
    <row r="23" spans="1:8" ht="41.65" x14ac:dyDescent="0.35">
      <c r="A23" s="149">
        <v>8</v>
      </c>
      <c r="B23" s="47" t="s">
        <v>297</v>
      </c>
      <c r="C23" s="154">
        <f>+D23</f>
        <v>0.01</v>
      </c>
      <c r="D23" s="154">
        <v>0.01</v>
      </c>
      <c r="E23" s="30"/>
      <c r="F23" s="30"/>
      <c r="G23" s="30" t="s">
        <v>516</v>
      </c>
      <c r="H23" s="30" t="s">
        <v>530</v>
      </c>
    </row>
    <row r="24" spans="1:8" ht="13.5" x14ac:dyDescent="0.35">
      <c r="A24" s="25" t="s">
        <v>17</v>
      </c>
      <c r="B24" s="41" t="s">
        <v>298</v>
      </c>
      <c r="C24" s="101">
        <f>SUM(C25:C28)</f>
        <v>1.03</v>
      </c>
      <c r="D24" s="101">
        <f>SUM(D25:D28)</f>
        <v>1.03</v>
      </c>
      <c r="E24" s="13"/>
      <c r="F24" s="13"/>
      <c r="G24" s="13"/>
      <c r="H24" s="25"/>
    </row>
    <row r="25" spans="1:8" ht="27.75" x14ac:dyDescent="0.35">
      <c r="A25" s="24">
        <v>1</v>
      </c>
      <c r="B25" s="48" t="s">
        <v>299</v>
      </c>
      <c r="C25" s="156">
        <v>0.4</v>
      </c>
      <c r="D25" s="156">
        <f>C25</f>
        <v>0.4</v>
      </c>
      <c r="E25" s="16"/>
      <c r="F25" s="16"/>
      <c r="G25" s="49" t="s">
        <v>300</v>
      </c>
      <c r="H25" s="24" t="s">
        <v>531</v>
      </c>
    </row>
    <row r="26" spans="1:8" ht="27.75" x14ac:dyDescent="0.35">
      <c r="A26" s="24">
        <v>2</v>
      </c>
      <c r="B26" s="44" t="s">
        <v>303</v>
      </c>
      <c r="C26" s="154">
        <v>0.5</v>
      </c>
      <c r="D26" s="154">
        <f>C26</f>
        <v>0.5</v>
      </c>
      <c r="E26" s="30"/>
      <c r="F26" s="30"/>
      <c r="G26" s="43" t="s">
        <v>304</v>
      </c>
      <c r="H26" s="24" t="s">
        <v>533</v>
      </c>
    </row>
    <row r="27" spans="1:8" ht="41.65" x14ac:dyDescent="0.35">
      <c r="A27" s="24">
        <v>3</v>
      </c>
      <c r="B27" s="44" t="s">
        <v>301</v>
      </c>
      <c r="C27" s="154">
        <v>0.1</v>
      </c>
      <c r="D27" s="154">
        <f>C27</f>
        <v>0.1</v>
      </c>
      <c r="E27" s="30"/>
      <c r="F27" s="30"/>
      <c r="G27" s="43" t="s">
        <v>302</v>
      </c>
      <c r="H27" s="24" t="s">
        <v>495</v>
      </c>
    </row>
    <row r="28" spans="1:8" ht="27.75" x14ac:dyDescent="0.35">
      <c r="A28" s="24">
        <v>4</v>
      </c>
      <c r="B28" s="47" t="s">
        <v>305</v>
      </c>
      <c r="C28" s="154">
        <v>0.03</v>
      </c>
      <c r="D28" s="154">
        <v>0.03</v>
      </c>
      <c r="E28" s="30"/>
      <c r="F28" s="30"/>
      <c r="G28" s="30" t="s">
        <v>306</v>
      </c>
      <c r="H28" s="30" t="s">
        <v>534</v>
      </c>
    </row>
    <row r="29" spans="1:8" ht="13.5" x14ac:dyDescent="0.35">
      <c r="A29" s="25" t="s">
        <v>20</v>
      </c>
      <c r="B29" s="50" t="s">
        <v>308</v>
      </c>
      <c r="C29" s="153">
        <f>SUM(C30:C31)</f>
        <v>3.7600000000000002</v>
      </c>
      <c r="D29" s="153">
        <f>SUM(D30:D31)</f>
        <v>3.7600000000000002</v>
      </c>
      <c r="E29" s="37"/>
      <c r="F29" s="37"/>
      <c r="G29" s="37"/>
      <c r="H29" s="25"/>
    </row>
    <row r="30" spans="1:8" ht="27.75" x14ac:dyDescent="0.35">
      <c r="A30" s="24">
        <v>1</v>
      </c>
      <c r="B30" s="39" t="s">
        <v>309</v>
      </c>
      <c r="C30" s="154">
        <v>0.12</v>
      </c>
      <c r="D30" s="154">
        <f>C30</f>
        <v>0.12</v>
      </c>
      <c r="E30" s="30"/>
      <c r="F30" s="30"/>
      <c r="G30" s="24" t="s">
        <v>455</v>
      </c>
      <c r="H30" s="24" t="s">
        <v>535</v>
      </c>
    </row>
    <row r="31" spans="1:8" ht="41.65" x14ac:dyDescent="0.35">
      <c r="A31" s="24">
        <v>2</v>
      </c>
      <c r="B31" s="39" t="s">
        <v>496</v>
      </c>
      <c r="C31" s="154">
        <v>3.64</v>
      </c>
      <c r="D31" s="154">
        <f>C31</f>
        <v>3.64</v>
      </c>
      <c r="E31" s="30"/>
      <c r="F31" s="30"/>
      <c r="G31" s="24" t="s">
        <v>497</v>
      </c>
      <c r="H31" s="24" t="s">
        <v>310</v>
      </c>
    </row>
    <row r="32" spans="1:8" ht="13.5" x14ac:dyDescent="0.35">
      <c r="A32" s="25" t="s">
        <v>27</v>
      </c>
      <c r="B32" s="50" t="s">
        <v>52</v>
      </c>
      <c r="C32" s="153">
        <f>SUM(C33)</f>
        <v>0.11</v>
      </c>
      <c r="D32" s="153">
        <f>SUM(D33)</f>
        <v>0.11</v>
      </c>
      <c r="E32" s="37"/>
      <c r="F32" s="37"/>
      <c r="G32" s="37"/>
      <c r="H32" s="25"/>
    </row>
    <row r="33" spans="1:8" ht="27.75" x14ac:dyDescent="0.35">
      <c r="A33" s="24">
        <v>1</v>
      </c>
      <c r="B33" s="39" t="s">
        <v>311</v>
      </c>
      <c r="C33" s="154">
        <v>0.11</v>
      </c>
      <c r="D33" s="154">
        <f>C33</f>
        <v>0.11</v>
      </c>
      <c r="E33" s="30"/>
      <c r="F33" s="30"/>
      <c r="G33" s="43" t="s">
        <v>312</v>
      </c>
      <c r="H33" s="24" t="s">
        <v>537</v>
      </c>
    </row>
    <row r="34" spans="1:8" ht="13.5" x14ac:dyDescent="0.35">
      <c r="A34" s="25" t="s">
        <v>47</v>
      </c>
      <c r="B34" s="36" t="s">
        <v>21</v>
      </c>
      <c r="C34" s="153">
        <f>SUM(C35:C37)</f>
        <v>2.3499999999999996</v>
      </c>
      <c r="D34" s="153">
        <f>SUM(D35:D37)</f>
        <v>2.3499999999999996</v>
      </c>
      <c r="E34" s="37"/>
      <c r="F34" s="37"/>
      <c r="G34" s="37"/>
      <c r="H34" s="25"/>
    </row>
    <row r="35" spans="1:8" ht="27.75" x14ac:dyDescent="0.35">
      <c r="A35" s="24">
        <v>1</v>
      </c>
      <c r="B35" s="39" t="s">
        <v>313</v>
      </c>
      <c r="C35" s="154">
        <v>0.75</v>
      </c>
      <c r="D35" s="154">
        <f>C35</f>
        <v>0.75</v>
      </c>
      <c r="E35" s="30"/>
      <c r="F35" s="30"/>
      <c r="G35" s="24" t="s">
        <v>314</v>
      </c>
      <c r="H35" s="24" t="s">
        <v>536</v>
      </c>
    </row>
    <row r="36" spans="1:8" ht="27.75" x14ac:dyDescent="0.35">
      <c r="A36" s="24">
        <v>2</v>
      </c>
      <c r="B36" s="39" t="s">
        <v>315</v>
      </c>
      <c r="C36" s="154">
        <v>1.3</v>
      </c>
      <c r="D36" s="154">
        <f>C36</f>
        <v>1.3</v>
      </c>
      <c r="E36" s="30"/>
      <c r="F36" s="30"/>
      <c r="G36" s="24" t="s">
        <v>316</v>
      </c>
      <c r="H36" s="24" t="s">
        <v>538</v>
      </c>
    </row>
    <row r="37" spans="1:8" ht="27.75" x14ac:dyDescent="0.35">
      <c r="A37" s="24">
        <v>3</v>
      </c>
      <c r="B37" s="39" t="s">
        <v>317</v>
      </c>
      <c r="C37" s="154">
        <v>0.3</v>
      </c>
      <c r="D37" s="154">
        <f>C37</f>
        <v>0.3</v>
      </c>
      <c r="E37" s="30"/>
      <c r="F37" s="30"/>
      <c r="G37" s="24" t="s">
        <v>318</v>
      </c>
      <c r="H37" s="24" t="s">
        <v>539</v>
      </c>
    </row>
    <row r="38" spans="1:8" ht="13.5" x14ac:dyDescent="0.35">
      <c r="A38" s="25" t="s">
        <v>50</v>
      </c>
      <c r="B38" s="50" t="s">
        <v>319</v>
      </c>
      <c r="C38" s="153">
        <f>SUM(C39:C41)</f>
        <v>19.999999999999996</v>
      </c>
      <c r="D38" s="153">
        <f>SUM(D39:D41)</f>
        <v>19.999999999999996</v>
      </c>
      <c r="E38" s="37"/>
      <c r="F38" s="37"/>
      <c r="G38" s="37"/>
      <c r="H38" s="25"/>
    </row>
    <row r="39" spans="1:8" ht="30.75" x14ac:dyDescent="0.35">
      <c r="A39" s="168">
        <v>1</v>
      </c>
      <c r="B39" s="169" t="s">
        <v>320</v>
      </c>
      <c r="C39" s="170">
        <v>9.1999999999999993</v>
      </c>
      <c r="D39" s="170">
        <f>C39</f>
        <v>9.1999999999999993</v>
      </c>
      <c r="E39" s="171"/>
      <c r="F39" s="171"/>
      <c r="G39" s="168" t="s">
        <v>296</v>
      </c>
      <c r="H39" s="168" t="s">
        <v>632</v>
      </c>
    </row>
    <row r="40" spans="1:8" ht="30.75" x14ac:dyDescent="0.35">
      <c r="A40" s="168">
        <v>2</v>
      </c>
      <c r="B40" s="169" t="s">
        <v>321</v>
      </c>
      <c r="C40" s="170">
        <v>9.06</v>
      </c>
      <c r="D40" s="170">
        <v>9.06</v>
      </c>
      <c r="E40" s="171"/>
      <c r="F40" s="171"/>
      <c r="G40" s="168" t="s">
        <v>304</v>
      </c>
      <c r="H40" s="168" t="s">
        <v>633</v>
      </c>
    </row>
    <row r="41" spans="1:8" ht="30.75" x14ac:dyDescent="0.35">
      <c r="A41" s="168">
        <v>3</v>
      </c>
      <c r="B41" s="172" t="s">
        <v>323</v>
      </c>
      <c r="C41" s="170">
        <v>1.74</v>
      </c>
      <c r="D41" s="170">
        <v>1.74</v>
      </c>
      <c r="E41" s="171"/>
      <c r="F41" s="171"/>
      <c r="G41" s="171" t="s">
        <v>322</v>
      </c>
      <c r="H41" s="171" t="s">
        <v>540</v>
      </c>
    </row>
    <row r="42" spans="1:8" ht="76.900000000000006" x14ac:dyDescent="0.35">
      <c r="A42" s="168">
        <v>4</v>
      </c>
      <c r="B42" s="173" t="s">
        <v>635</v>
      </c>
      <c r="C42" s="174">
        <v>1.86</v>
      </c>
      <c r="D42" s="174">
        <v>1.86</v>
      </c>
      <c r="E42" s="174"/>
      <c r="F42" s="174"/>
      <c r="G42" s="174" t="s">
        <v>304</v>
      </c>
      <c r="H42" s="175" t="s">
        <v>636</v>
      </c>
    </row>
    <row r="43" spans="1:8" ht="13.5" x14ac:dyDescent="0.35">
      <c r="A43" s="25" t="s">
        <v>51</v>
      </c>
      <c r="B43" s="50" t="s">
        <v>324</v>
      </c>
      <c r="C43" s="153">
        <f>SUM(C44)</f>
        <v>0.95</v>
      </c>
      <c r="D43" s="153">
        <f>SUM(D44)</f>
        <v>0.95</v>
      </c>
      <c r="E43" s="37"/>
      <c r="F43" s="37"/>
      <c r="G43" s="25"/>
      <c r="H43" s="25"/>
    </row>
    <row r="44" spans="1:8" ht="41.65" x14ac:dyDescent="0.35">
      <c r="A44" s="24">
        <v>1</v>
      </c>
      <c r="B44" s="39" t="s">
        <v>456</v>
      </c>
      <c r="C44" s="154">
        <v>0.95</v>
      </c>
      <c r="D44" s="154">
        <v>0.95</v>
      </c>
      <c r="E44" s="30"/>
      <c r="F44" s="30"/>
      <c r="G44" s="24" t="s">
        <v>304</v>
      </c>
      <c r="H44" s="24" t="s">
        <v>325</v>
      </c>
    </row>
    <row r="45" spans="1:8" ht="13.5" x14ac:dyDescent="0.35">
      <c r="A45" s="25" t="s">
        <v>189</v>
      </c>
      <c r="B45" s="50" t="s">
        <v>326</v>
      </c>
      <c r="C45" s="153">
        <f>SUM(C46)</f>
        <v>0.15</v>
      </c>
      <c r="D45" s="153">
        <f>SUM(D46)</f>
        <v>0.15</v>
      </c>
      <c r="E45" s="37"/>
      <c r="F45" s="37"/>
      <c r="G45" s="37"/>
      <c r="H45" s="25"/>
    </row>
    <row r="46" spans="1:8" ht="27.75" x14ac:dyDescent="0.35">
      <c r="A46" s="24">
        <v>1</v>
      </c>
      <c r="B46" s="39" t="s">
        <v>327</v>
      </c>
      <c r="C46" s="154">
        <v>0.15</v>
      </c>
      <c r="D46" s="154">
        <v>0.15</v>
      </c>
      <c r="E46" s="30"/>
      <c r="F46" s="30"/>
      <c r="G46" s="24" t="s">
        <v>328</v>
      </c>
      <c r="H46" s="24" t="s">
        <v>541</v>
      </c>
    </row>
    <row r="47" spans="1:8" s="8" customFormat="1" x14ac:dyDescent="0.4">
      <c r="A47" s="25" t="s">
        <v>192</v>
      </c>
      <c r="B47" s="50" t="s">
        <v>457</v>
      </c>
      <c r="C47" s="153">
        <f>SUM(C48)</f>
        <v>0.97</v>
      </c>
      <c r="D47" s="153">
        <f>SUM(D48)</f>
        <v>0.97</v>
      </c>
      <c r="E47" s="37"/>
      <c r="F47" s="37"/>
      <c r="G47" s="25"/>
      <c r="H47" s="25"/>
    </row>
    <row r="48" spans="1:8" ht="27.75" x14ac:dyDescent="0.35">
      <c r="A48" s="24">
        <v>1</v>
      </c>
      <c r="B48" s="38" t="s">
        <v>498</v>
      </c>
      <c r="C48" s="154">
        <v>0.97</v>
      </c>
      <c r="D48" s="154">
        <v>0.97</v>
      </c>
      <c r="E48" s="30"/>
      <c r="F48" s="30"/>
      <c r="G48" s="30" t="s">
        <v>307</v>
      </c>
      <c r="H48" s="24" t="s">
        <v>542</v>
      </c>
    </row>
    <row r="49" spans="1:8" x14ac:dyDescent="0.35">
      <c r="A49" s="6">
        <f>A12+A14+A23+A28+A31+A33+A37+A42+A44+A46+A48</f>
        <v>27</v>
      </c>
      <c r="B49" s="51" t="s">
        <v>515</v>
      </c>
      <c r="C49" s="157">
        <f>C11+C13+C15+C24+C29+C32+C38+C43+C45+C47</f>
        <v>31.339999999999993</v>
      </c>
      <c r="D49" s="157">
        <f t="shared" ref="D49:F49" si="1">D11+D13+D15+D24+D29+D32+D38+D43+D45+D47</f>
        <v>31.339999999999993</v>
      </c>
      <c r="E49" s="157">
        <f t="shared" si="1"/>
        <v>0</v>
      </c>
      <c r="F49" s="157">
        <f t="shared" si="1"/>
        <v>0</v>
      </c>
      <c r="G49" s="6"/>
      <c r="H49" s="6"/>
    </row>
    <row r="50" spans="1:8" x14ac:dyDescent="0.35">
      <c r="C50" s="158"/>
    </row>
    <row r="51" spans="1:8" x14ac:dyDescent="0.35">
      <c r="C51" s="159"/>
      <c r="G51" s="189" t="s">
        <v>638</v>
      </c>
      <c r="H51" s="189"/>
    </row>
  </sheetData>
  <mergeCells count="16">
    <mergeCell ref="G51:H51"/>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9" workbookViewId="0">
      <selection activeCell="G26" sqref="G26"/>
    </sheetView>
  </sheetViews>
  <sheetFormatPr defaultRowHeight="13.9" x14ac:dyDescent="0.35"/>
  <cols>
    <col min="1" max="1" width="5" style="10" bestFit="1" customWidth="1"/>
    <col min="2" max="2" width="38.265625" style="9" customWidth="1"/>
    <col min="3" max="3" width="11.3984375" style="10" customWidth="1"/>
    <col min="4" max="4" width="7.86328125" style="10" customWidth="1"/>
    <col min="5" max="5" width="7.3984375" style="10" customWidth="1"/>
    <col min="6" max="6" width="7.73046875" style="10" customWidth="1"/>
    <col min="7" max="7" width="16.3984375" style="10" customWidth="1"/>
    <col min="8" max="8" width="43.7304687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550</v>
      </c>
      <c r="B4" s="193"/>
      <c r="C4" s="193"/>
      <c r="D4" s="193"/>
      <c r="E4" s="193"/>
      <c r="F4" s="193"/>
      <c r="G4" s="193"/>
      <c r="H4" s="193"/>
    </row>
    <row r="5" spans="1:8" s="1" customFormat="1" ht="15" customHeight="1" x14ac:dyDescent="0.4">
      <c r="A5" s="193" t="s">
        <v>461</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5.5"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x14ac:dyDescent="0.35">
      <c r="A11" s="52" t="s">
        <v>7</v>
      </c>
      <c r="B11" s="53" t="s">
        <v>353</v>
      </c>
      <c r="C11" s="32">
        <f>SUM(C12:C13)</f>
        <v>3.23</v>
      </c>
      <c r="D11" s="32">
        <f>SUM(D12:D13)</f>
        <v>3.23</v>
      </c>
      <c r="E11" s="32"/>
      <c r="F11" s="32"/>
      <c r="G11" s="54"/>
      <c r="H11" s="24"/>
    </row>
    <row r="12" spans="1:8" ht="27.75" x14ac:dyDescent="0.35">
      <c r="A12" s="6">
        <v>1</v>
      </c>
      <c r="B12" s="55" t="s">
        <v>388</v>
      </c>
      <c r="C12" s="21">
        <f>SUM(D12:F12)</f>
        <v>2</v>
      </c>
      <c r="D12" s="21">
        <v>2</v>
      </c>
      <c r="E12" s="37"/>
      <c r="F12" s="37"/>
      <c r="G12" s="54" t="s">
        <v>389</v>
      </c>
      <c r="H12" s="24" t="s">
        <v>390</v>
      </c>
    </row>
    <row r="13" spans="1:8" ht="27.75" x14ac:dyDescent="0.35">
      <c r="A13" s="6">
        <v>2</v>
      </c>
      <c r="B13" s="55" t="s">
        <v>391</v>
      </c>
      <c r="C13" s="21">
        <f>SUM(D13:F13)</f>
        <v>1.23</v>
      </c>
      <c r="D13" s="21">
        <v>1.23</v>
      </c>
      <c r="E13" s="37"/>
      <c r="F13" s="37"/>
      <c r="G13" s="54" t="s">
        <v>389</v>
      </c>
      <c r="H13" s="24" t="s">
        <v>390</v>
      </c>
    </row>
    <row r="14" spans="1:8" ht="13.5" x14ac:dyDescent="0.35">
      <c r="A14" s="25" t="s">
        <v>12</v>
      </c>
      <c r="B14" s="50" t="s">
        <v>15</v>
      </c>
      <c r="C14" s="37">
        <f>SUM(C15:C15)</f>
        <v>0.1</v>
      </c>
      <c r="D14" s="37">
        <f>SUM(D15:D15)</f>
        <v>0.1</v>
      </c>
      <c r="E14" s="37"/>
      <c r="F14" s="37"/>
      <c r="G14" s="37"/>
      <c r="H14" s="25"/>
    </row>
    <row r="15" spans="1:8" ht="41.65" x14ac:dyDescent="0.35">
      <c r="A15" s="6">
        <v>1</v>
      </c>
      <c r="B15" s="57" t="s">
        <v>204</v>
      </c>
      <c r="C15" s="58">
        <v>0.1</v>
      </c>
      <c r="D15" s="58">
        <v>0.1</v>
      </c>
      <c r="E15" s="58"/>
      <c r="F15" s="58"/>
      <c r="G15" s="58" t="s">
        <v>205</v>
      </c>
      <c r="H15" s="58" t="s">
        <v>543</v>
      </c>
    </row>
    <row r="16" spans="1:8" ht="13.5" x14ac:dyDescent="0.35">
      <c r="A16" s="25" t="s">
        <v>14</v>
      </c>
      <c r="B16" s="50" t="s">
        <v>206</v>
      </c>
      <c r="C16" s="37">
        <f>SUM(C17:C18)</f>
        <v>6.2</v>
      </c>
      <c r="D16" s="37">
        <f>SUM(D17:D18)</f>
        <v>6.2</v>
      </c>
      <c r="E16" s="37"/>
      <c r="F16" s="37"/>
      <c r="G16" s="37"/>
      <c r="H16" s="25"/>
    </row>
    <row r="17" spans="1:8" ht="27.75" x14ac:dyDescent="0.35">
      <c r="A17" s="6">
        <v>1</v>
      </c>
      <c r="B17" s="59" t="s">
        <v>207</v>
      </c>
      <c r="C17" s="21">
        <f>SUM(D17:F17)</f>
        <v>4.2</v>
      </c>
      <c r="D17" s="21">
        <v>4.2</v>
      </c>
      <c r="E17" s="37"/>
      <c r="F17" s="37"/>
      <c r="G17" s="54" t="s">
        <v>208</v>
      </c>
      <c r="H17" s="24" t="s">
        <v>544</v>
      </c>
    </row>
    <row r="18" spans="1:8" ht="27.75" x14ac:dyDescent="0.35">
      <c r="A18" s="6">
        <v>2</v>
      </c>
      <c r="B18" s="55" t="s">
        <v>209</v>
      </c>
      <c r="C18" s="21">
        <f>SUM(D18:F18)</f>
        <v>2</v>
      </c>
      <c r="D18" s="21">
        <v>2</v>
      </c>
      <c r="E18" s="37"/>
      <c r="F18" s="37"/>
      <c r="G18" s="54" t="s">
        <v>210</v>
      </c>
      <c r="H18" s="24" t="s">
        <v>211</v>
      </c>
    </row>
    <row r="19" spans="1:8" x14ac:dyDescent="0.35">
      <c r="A19" s="25" t="s">
        <v>17</v>
      </c>
      <c r="B19" s="50" t="s">
        <v>21</v>
      </c>
      <c r="C19" s="60">
        <f>SUM(C20)</f>
        <v>0.9</v>
      </c>
      <c r="D19" s="60">
        <f>SUM(D20)</f>
        <v>0.9</v>
      </c>
      <c r="E19" s="60"/>
      <c r="F19" s="60"/>
      <c r="G19" s="60"/>
      <c r="H19" s="24"/>
    </row>
    <row r="20" spans="1:8" ht="27.75" x14ac:dyDescent="0.35">
      <c r="A20" s="6">
        <v>1</v>
      </c>
      <c r="B20" s="56" t="s">
        <v>212</v>
      </c>
      <c r="C20" s="61">
        <v>0.9</v>
      </c>
      <c r="D20" s="62">
        <v>0.9</v>
      </c>
      <c r="E20" s="63"/>
      <c r="F20" s="63"/>
      <c r="G20" s="62" t="s">
        <v>213</v>
      </c>
      <c r="H20" s="24" t="s">
        <v>214</v>
      </c>
    </row>
    <row r="21" spans="1:8" x14ac:dyDescent="0.35">
      <c r="A21" s="34" t="s">
        <v>20</v>
      </c>
      <c r="B21" s="50" t="s">
        <v>40</v>
      </c>
      <c r="C21" s="37">
        <f>SUM(C22)</f>
        <v>0.01</v>
      </c>
      <c r="D21" s="37">
        <f>SUM(D22)</f>
        <v>0.01</v>
      </c>
      <c r="E21" s="37"/>
      <c r="F21" s="37"/>
      <c r="G21" s="58"/>
      <c r="H21" s="58"/>
    </row>
    <row r="22" spans="1:8" ht="55.5" x14ac:dyDescent="0.35">
      <c r="A22" s="6">
        <v>1</v>
      </c>
      <c r="B22" s="57" t="s">
        <v>215</v>
      </c>
      <c r="C22" s="30">
        <f>D22</f>
        <v>0.01</v>
      </c>
      <c r="D22" s="30">
        <v>0.01</v>
      </c>
      <c r="E22" s="58"/>
      <c r="F22" s="58"/>
      <c r="G22" s="30" t="s">
        <v>216</v>
      </c>
      <c r="H22" s="24" t="s">
        <v>217</v>
      </c>
    </row>
    <row r="23" spans="1:8" x14ac:dyDescent="0.35">
      <c r="A23" s="64">
        <f>+A22+A20+A18+A15+A13</f>
        <v>7</v>
      </c>
      <c r="B23" s="18" t="s">
        <v>505</v>
      </c>
      <c r="C23" s="65">
        <f>+C21+C19+C16+C14+C11</f>
        <v>10.44</v>
      </c>
      <c r="D23" s="65">
        <f t="shared" ref="D23" si="0">+D21+D19+D16+D14+D11</f>
        <v>10.44</v>
      </c>
      <c r="E23" s="65"/>
      <c r="F23" s="65"/>
      <c r="G23" s="65"/>
      <c r="H23" s="24"/>
    </row>
    <row r="25" spans="1:8" ht="15" x14ac:dyDescent="0.2">
      <c r="G25" s="189" t="str">
        <f>+'1.TP HT'!G51:H51</f>
        <v>ỦY BAN NHÂN DÂN TỈNH HÀ TĨNH</v>
      </c>
      <c r="H25" s="189"/>
    </row>
  </sheetData>
  <mergeCells count="16">
    <mergeCell ref="G25:H25"/>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8" workbookViewId="0">
      <selection activeCell="G36" sqref="G36:H36"/>
    </sheetView>
  </sheetViews>
  <sheetFormatPr defaultRowHeight="13.9" x14ac:dyDescent="0.35"/>
  <cols>
    <col min="1" max="1" width="5" style="10" bestFit="1" customWidth="1"/>
    <col min="2" max="2" width="34.265625" style="9" customWidth="1"/>
    <col min="3" max="3" width="11.3984375" style="10" customWidth="1"/>
    <col min="4" max="4" width="7.86328125" style="10" customWidth="1"/>
    <col min="5" max="5" width="7.3984375" style="10" customWidth="1"/>
    <col min="6" max="6" width="7.73046875" style="10" customWidth="1"/>
    <col min="7" max="7" width="16.1328125" style="10" customWidth="1"/>
    <col min="8" max="8" width="47.597656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551</v>
      </c>
      <c r="B4" s="193"/>
      <c r="C4" s="193"/>
      <c r="D4" s="193"/>
      <c r="E4" s="193"/>
      <c r="F4" s="193"/>
      <c r="G4" s="193"/>
      <c r="H4" s="193"/>
    </row>
    <row r="5" spans="1:8" s="1" customFormat="1" ht="15" customHeight="1" x14ac:dyDescent="0.4">
      <c r="A5" s="193" t="s">
        <v>459</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s="7" customFormat="1" ht="13.5" x14ac:dyDescent="0.35">
      <c r="A11" s="18" t="s">
        <v>7</v>
      </c>
      <c r="B11" s="19" t="s">
        <v>344</v>
      </c>
      <c r="C11" s="37">
        <f>SUM(C12)</f>
        <v>0.11</v>
      </c>
      <c r="D11" s="37">
        <f>SUM(D12)</f>
        <v>0.11</v>
      </c>
      <c r="E11" s="37"/>
      <c r="F11" s="37"/>
      <c r="G11" s="18"/>
      <c r="H11" s="18"/>
    </row>
    <row r="12" spans="1:8" s="7" customFormat="1" ht="27.75" x14ac:dyDescent="0.35">
      <c r="A12" s="16">
        <v>1</v>
      </c>
      <c r="B12" s="44" t="s">
        <v>345</v>
      </c>
      <c r="C12" s="30">
        <f>SUM(D12:F12)</f>
        <v>0.11</v>
      </c>
      <c r="D12" s="30">
        <v>0.11</v>
      </c>
      <c r="E12" s="30"/>
      <c r="F12" s="30"/>
      <c r="G12" s="16" t="s">
        <v>346</v>
      </c>
      <c r="H12" s="16" t="s">
        <v>347</v>
      </c>
    </row>
    <row r="13" spans="1:8" s="7" customFormat="1" ht="13.5" x14ac:dyDescent="0.35">
      <c r="A13" s="18" t="s">
        <v>12</v>
      </c>
      <c r="B13" s="19" t="s">
        <v>348</v>
      </c>
      <c r="C13" s="37">
        <f>SUM(C14:C15)</f>
        <v>0.55000000000000004</v>
      </c>
      <c r="D13" s="37">
        <f>SUM(D14:D15)</f>
        <v>0.55000000000000004</v>
      </c>
      <c r="E13" s="37"/>
      <c r="F13" s="37"/>
      <c r="G13" s="18"/>
      <c r="H13" s="18"/>
    </row>
    <row r="14" spans="1:8" s="7" customFormat="1" ht="27.75" x14ac:dyDescent="0.35">
      <c r="A14" s="16">
        <v>1</v>
      </c>
      <c r="B14" s="44" t="s">
        <v>349</v>
      </c>
      <c r="C14" s="30">
        <f>SUM(D14:F14)</f>
        <v>0.25</v>
      </c>
      <c r="D14" s="30">
        <v>0.25</v>
      </c>
      <c r="E14" s="30"/>
      <c r="F14" s="30"/>
      <c r="G14" s="16" t="s">
        <v>350</v>
      </c>
      <c r="H14" s="16" t="s">
        <v>351</v>
      </c>
    </row>
    <row r="15" spans="1:8" s="7" customFormat="1" ht="27.75" x14ac:dyDescent="0.35">
      <c r="A15" s="24">
        <v>2</v>
      </c>
      <c r="B15" s="42" t="s">
        <v>352</v>
      </c>
      <c r="C15" s="45">
        <f>SUM(D15:F15)</f>
        <v>0.3</v>
      </c>
      <c r="D15" s="45">
        <v>0.3</v>
      </c>
      <c r="E15" s="66"/>
      <c r="F15" s="30"/>
      <c r="G15" s="67" t="s">
        <v>60</v>
      </c>
      <c r="H15" s="66" t="s">
        <v>545</v>
      </c>
    </row>
    <row r="16" spans="1:8" s="7" customFormat="1" ht="13.5" x14ac:dyDescent="0.35">
      <c r="A16" s="18" t="s">
        <v>14</v>
      </c>
      <c r="B16" s="19" t="s">
        <v>353</v>
      </c>
      <c r="C16" s="37">
        <f>SUM(C17:C18)</f>
        <v>6.21</v>
      </c>
      <c r="D16" s="37"/>
      <c r="E16" s="37">
        <f>SUM(E17:E18)</f>
        <v>6.21</v>
      </c>
      <c r="F16" s="37"/>
      <c r="G16" s="18"/>
      <c r="H16" s="18"/>
    </row>
    <row r="17" spans="1:8" s="7" customFormat="1" ht="41.65" x14ac:dyDescent="0.35">
      <c r="A17" s="16">
        <v>1</v>
      </c>
      <c r="B17" s="44" t="s">
        <v>501</v>
      </c>
      <c r="C17" s="30">
        <v>3.5</v>
      </c>
      <c r="D17" s="30"/>
      <c r="E17" s="30">
        <v>3.5</v>
      </c>
      <c r="F17" s="30"/>
      <c r="G17" s="16" t="s">
        <v>354</v>
      </c>
      <c r="H17" s="16" t="s">
        <v>355</v>
      </c>
    </row>
    <row r="18" spans="1:8" s="7" customFormat="1" ht="27.75" x14ac:dyDescent="0.35">
      <c r="A18" s="16">
        <v>2</v>
      </c>
      <c r="B18" s="44" t="s">
        <v>356</v>
      </c>
      <c r="C18" s="30">
        <f>SUM(C19:C21)</f>
        <v>2.71</v>
      </c>
      <c r="D18" s="30"/>
      <c r="E18" s="30">
        <f>SUM(E19:E21)</f>
        <v>2.71</v>
      </c>
      <c r="F18" s="30"/>
      <c r="G18" s="16" t="s">
        <v>55</v>
      </c>
      <c r="H18" s="16" t="s">
        <v>357</v>
      </c>
    </row>
    <row r="19" spans="1:8" s="7" customFormat="1" x14ac:dyDescent="0.35">
      <c r="A19" s="68"/>
      <c r="B19" s="69" t="s">
        <v>358</v>
      </c>
      <c r="C19" s="70">
        <f t="shared" ref="C19:C26" si="0">SUM(D19:F19)</f>
        <v>1.36</v>
      </c>
      <c r="D19" s="70"/>
      <c r="E19" s="70">
        <v>1.36</v>
      </c>
      <c r="F19" s="70"/>
      <c r="G19" s="68"/>
      <c r="H19" s="68"/>
    </row>
    <row r="20" spans="1:8" s="7" customFormat="1" x14ac:dyDescent="0.35">
      <c r="A20" s="68"/>
      <c r="B20" s="69" t="s">
        <v>359</v>
      </c>
      <c r="C20" s="70">
        <f t="shared" si="0"/>
        <v>1.03</v>
      </c>
      <c r="D20" s="70"/>
      <c r="E20" s="70">
        <v>1.03</v>
      </c>
      <c r="F20" s="70"/>
      <c r="G20" s="68"/>
      <c r="H20" s="68"/>
    </row>
    <row r="21" spans="1:8" s="7" customFormat="1" x14ac:dyDescent="0.35">
      <c r="A21" s="68"/>
      <c r="B21" s="69" t="s">
        <v>360</v>
      </c>
      <c r="C21" s="70">
        <f t="shared" si="0"/>
        <v>0.32</v>
      </c>
      <c r="D21" s="70"/>
      <c r="E21" s="70">
        <v>0.32</v>
      </c>
      <c r="F21" s="70"/>
      <c r="G21" s="68"/>
      <c r="H21" s="68"/>
    </row>
    <row r="22" spans="1:8" s="7" customFormat="1" ht="27" x14ac:dyDescent="0.35">
      <c r="A22" s="18" t="s">
        <v>17</v>
      </c>
      <c r="B22" s="19" t="s">
        <v>361</v>
      </c>
      <c r="C22" s="37">
        <f>SUM(C23)</f>
        <v>0.8</v>
      </c>
      <c r="D22" s="37">
        <f>D23</f>
        <v>0.8</v>
      </c>
      <c r="E22" s="37"/>
      <c r="F22" s="37"/>
      <c r="G22" s="18"/>
      <c r="H22" s="18"/>
    </row>
    <row r="23" spans="1:8" s="7" customFormat="1" ht="27.75" x14ac:dyDescent="0.35">
      <c r="A23" s="16">
        <v>1</v>
      </c>
      <c r="B23" s="44" t="s">
        <v>502</v>
      </c>
      <c r="C23" s="30">
        <f t="shared" si="0"/>
        <v>0.8</v>
      </c>
      <c r="D23" s="30">
        <v>0.8</v>
      </c>
      <c r="E23" s="30"/>
      <c r="F23" s="30"/>
      <c r="G23" s="16" t="s">
        <v>362</v>
      </c>
      <c r="H23" s="146" t="s">
        <v>491</v>
      </c>
    </row>
    <row r="24" spans="1:8" s="7" customFormat="1" ht="13.5" x14ac:dyDescent="0.35">
      <c r="A24" s="18" t="s">
        <v>20</v>
      </c>
      <c r="B24" s="19" t="s">
        <v>15</v>
      </c>
      <c r="C24" s="37">
        <f>SUM(C25:C26)</f>
        <v>11</v>
      </c>
      <c r="D24" s="37"/>
      <c r="E24" s="37">
        <f>SUM(E25:E26)</f>
        <v>11</v>
      </c>
      <c r="F24" s="37"/>
      <c r="G24" s="18"/>
      <c r="H24" s="18"/>
    </row>
    <row r="25" spans="1:8" s="7" customFormat="1" ht="27.75" x14ac:dyDescent="0.35">
      <c r="A25" s="16">
        <v>1</v>
      </c>
      <c r="B25" s="44" t="s">
        <v>54</v>
      </c>
      <c r="C25" s="30">
        <f t="shared" si="0"/>
        <v>5</v>
      </c>
      <c r="D25" s="30"/>
      <c r="E25" s="30">
        <v>5</v>
      </c>
      <c r="F25" s="30"/>
      <c r="G25" s="16" t="s">
        <v>55</v>
      </c>
      <c r="H25" s="16" t="s">
        <v>56</v>
      </c>
    </row>
    <row r="26" spans="1:8" s="7" customFormat="1" ht="55.5" x14ac:dyDescent="0.35">
      <c r="A26" s="16">
        <v>2</v>
      </c>
      <c r="B26" s="44" t="s">
        <v>57</v>
      </c>
      <c r="C26" s="30">
        <f t="shared" si="0"/>
        <v>6</v>
      </c>
      <c r="D26" s="30"/>
      <c r="E26" s="30">
        <v>6</v>
      </c>
      <c r="F26" s="30"/>
      <c r="G26" s="16" t="s">
        <v>58</v>
      </c>
      <c r="H26" s="16" t="s">
        <v>59</v>
      </c>
    </row>
    <row r="27" spans="1:8" s="7" customFormat="1" x14ac:dyDescent="0.35">
      <c r="A27" s="18" t="s">
        <v>27</v>
      </c>
      <c r="B27" s="19" t="s">
        <v>363</v>
      </c>
      <c r="C27" s="37">
        <f>SUM(C28)</f>
        <v>3.2</v>
      </c>
      <c r="D27" s="37">
        <f>SUM(D28:D28)</f>
        <v>3.2</v>
      </c>
      <c r="E27" s="30"/>
      <c r="F27" s="30"/>
      <c r="G27" s="30"/>
      <c r="H27" s="16"/>
    </row>
    <row r="28" spans="1:8" s="7" customFormat="1" ht="27.75" x14ac:dyDescent="0.35">
      <c r="A28" s="16">
        <v>1</v>
      </c>
      <c r="B28" s="71" t="s">
        <v>503</v>
      </c>
      <c r="C28" s="30">
        <v>3.2</v>
      </c>
      <c r="D28" s="30">
        <v>3.2</v>
      </c>
      <c r="E28" s="30"/>
      <c r="F28" s="30"/>
      <c r="G28" s="16" t="s">
        <v>68</v>
      </c>
      <c r="H28" s="150" t="s">
        <v>504</v>
      </c>
    </row>
    <row r="29" spans="1:8" s="7" customFormat="1" ht="13.5" x14ac:dyDescent="0.35">
      <c r="A29" s="18" t="s">
        <v>47</v>
      </c>
      <c r="B29" s="19" t="s">
        <v>40</v>
      </c>
      <c r="C29" s="37">
        <f>SUM(C30:C31)</f>
        <v>10.59</v>
      </c>
      <c r="D29" s="37">
        <f t="shared" ref="D29:E29" si="1">SUM(D30:D31)</f>
        <v>0.05</v>
      </c>
      <c r="E29" s="37">
        <f t="shared" si="1"/>
        <v>10.54</v>
      </c>
      <c r="F29" s="37"/>
      <c r="G29" s="18"/>
      <c r="H29" s="18"/>
    </row>
    <row r="30" spans="1:8" s="7" customFormat="1" ht="69.400000000000006" x14ac:dyDescent="0.35">
      <c r="A30" s="16">
        <v>1</v>
      </c>
      <c r="B30" s="71" t="s">
        <v>62</v>
      </c>
      <c r="C30" s="30">
        <v>0.05</v>
      </c>
      <c r="D30" s="30">
        <v>0.05</v>
      </c>
      <c r="E30" s="30"/>
      <c r="F30" s="30"/>
      <c r="G30" s="45" t="s">
        <v>63</v>
      </c>
      <c r="H30" s="16" t="s">
        <v>546</v>
      </c>
    </row>
    <row r="31" spans="1:8" s="7" customFormat="1" ht="69.400000000000006" x14ac:dyDescent="0.35">
      <c r="A31" s="147">
        <v>2</v>
      </c>
      <c r="B31" s="71" t="s">
        <v>492</v>
      </c>
      <c r="C31" s="30">
        <v>10.54</v>
      </c>
      <c r="D31" s="30"/>
      <c r="E31" s="30">
        <v>10.54</v>
      </c>
      <c r="F31" s="30"/>
      <c r="G31" s="45" t="s">
        <v>493</v>
      </c>
      <c r="H31" s="147" t="s">
        <v>547</v>
      </c>
    </row>
    <row r="32" spans="1:8" s="7" customFormat="1" ht="13.5" x14ac:dyDescent="0.35">
      <c r="A32" s="18" t="s">
        <v>50</v>
      </c>
      <c r="B32" s="19" t="s">
        <v>64</v>
      </c>
      <c r="C32" s="37">
        <f>SUM(C33)</f>
        <v>0.55000000000000004</v>
      </c>
      <c r="D32" s="37">
        <f>SUM(D33)</f>
        <v>0.55000000000000004</v>
      </c>
      <c r="E32" s="37"/>
      <c r="F32" s="37"/>
      <c r="G32" s="18"/>
      <c r="H32" s="18"/>
    </row>
    <row r="33" spans="1:8" s="7" customFormat="1" ht="27.75" x14ac:dyDescent="0.35">
      <c r="A33" s="16">
        <v>1</v>
      </c>
      <c r="B33" s="71" t="s">
        <v>65</v>
      </c>
      <c r="C33" s="30">
        <v>0.55000000000000004</v>
      </c>
      <c r="D33" s="30">
        <v>0.55000000000000004</v>
      </c>
      <c r="E33" s="30"/>
      <c r="F33" s="30"/>
      <c r="G33" s="16" t="s">
        <v>364</v>
      </c>
      <c r="H33" s="16" t="s">
        <v>66</v>
      </c>
    </row>
    <row r="34" spans="1:8" s="7" customFormat="1" ht="13.5" x14ac:dyDescent="0.35">
      <c r="A34" s="18">
        <f>+A33+A31+A28+A26+A23+A18+A15+A12</f>
        <v>12</v>
      </c>
      <c r="B34" s="18" t="s">
        <v>494</v>
      </c>
      <c r="C34" s="37">
        <f>+C32+C29+C27+C24+C22+C16+C13+C11</f>
        <v>33.01</v>
      </c>
      <c r="D34" s="37">
        <f>SUM(D11,D13,D16,D22,D24,D27,D29,D32)</f>
        <v>5.26</v>
      </c>
      <c r="E34" s="37">
        <f>SUM(E11,E13,E16,E22,E24,E27,E29,E32)</f>
        <v>27.75</v>
      </c>
      <c r="F34" s="37"/>
      <c r="G34" s="18"/>
      <c r="H34" s="18"/>
    </row>
    <row r="35" spans="1:8" ht="15" x14ac:dyDescent="0.2">
      <c r="C35" s="106"/>
      <c r="E35" s="106"/>
    </row>
    <row r="36" spans="1:8" ht="15" x14ac:dyDescent="0.2">
      <c r="A36" s="176"/>
      <c r="C36" s="176"/>
      <c r="D36" s="176"/>
      <c r="E36" s="176"/>
      <c r="F36" s="176"/>
      <c r="G36" s="189" t="str">
        <f>+'1.TP HT'!G51:H51</f>
        <v>ỦY BAN NHÂN DÂN TỈNH HÀ TĨNH</v>
      </c>
      <c r="H36" s="189"/>
    </row>
    <row r="38" spans="1:8" ht="15" x14ac:dyDescent="0.2">
      <c r="G38" s="189"/>
      <c r="H38" s="189"/>
    </row>
  </sheetData>
  <mergeCells count="17">
    <mergeCell ref="A1:C1"/>
    <mergeCell ref="D1:H1"/>
    <mergeCell ref="A2:C2"/>
    <mergeCell ref="D2:H2"/>
    <mergeCell ref="A3:H3"/>
    <mergeCell ref="G8:G9"/>
    <mergeCell ref="H8:H9"/>
    <mergeCell ref="G36:H36"/>
    <mergeCell ref="G38:H38"/>
    <mergeCell ref="A4:H4"/>
    <mergeCell ref="A5:H5"/>
    <mergeCell ref="A6:H6"/>
    <mergeCell ref="A7:H7"/>
    <mergeCell ref="A8:A9"/>
    <mergeCell ref="B8:B9"/>
    <mergeCell ref="C8:C9"/>
    <mergeCell ref="D8:F8"/>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25" workbookViewId="0">
      <selection activeCell="G28" sqref="G28"/>
    </sheetView>
  </sheetViews>
  <sheetFormatPr defaultRowHeight="13.9" x14ac:dyDescent="0.35"/>
  <cols>
    <col min="1" max="1" width="5" style="10" bestFit="1" customWidth="1"/>
    <col min="2" max="2" width="37.86328125" style="9" customWidth="1"/>
    <col min="3" max="3" width="11.3984375" style="10" customWidth="1"/>
    <col min="4" max="4" width="7.86328125" style="10" customWidth="1"/>
    <col min="5" max="5" width="7.3984375" style="10" customWidth="1"/>
    <col min="6" max="6" width="7.73046875" style="10" customWidth="1"/>
    <col min="7" max="7" width="15.265625" style="10" customWidth="1"/>
    <col min="8" max="8" width="44.2656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x14ac:dyDescent="0.25">
      <c r="A4" s="10"/>
      <c r="B4" s="10"/>
      <c r="C4" s="10"/>
      <c r="D4" s="10"/>
      <c r="E4" s="10"/>
      <c r="F4" s="10"/>
      <c r="G4" s="10"/>
      <c r="H4" s="10"/>
    </row>
    <row r="5" spans="1:8" s="1" customFormat="1" ht="15" customHeight="1" x14ac:dyDescent="0.4">
      <c r="A5" s="193" t="s">
        <v>548</v>
      </c>
      <c r="B5" s="193"/>
      <c r="C5" s="193"/>
      <c r="D5" s="193"/>
      <c r="E5" s="193"/>
      <c r="F5" s="193"/>
      <c r="G5" s="193"/>
      <c r="H5" s="193"/>
    </row>
    <row r="6" spans="1:8" s="1" customFormat="1" ht="15" customHeight="1" x14ac:dyDescent="0.4">
      <c r="A6" s="193" t="s">
        <v>460</v>
      </c>
      <c r="B6" s="193"/>
      <c r="C6" s="193"/>
      <c r="D6" s="193"/>
      <c r="E6" s="193"/>
      <c r="F6" s="193"/>
      <c r="G6" s="193"/>
      <c r="H6" s="193"/>
    </row>
    <row r="7" spans="1:8" s="1" customFormat="1" ht="15.75" customHeight="1" x14ac:dyDescent="0.25">
      <c r="A7" s="194" t="str">
        <f>+'1.TP HT'!A6:H6</f>
        <v>(Kèm theo Tờ trình số: … /TTr-UBND ngày … /7/2021 của Ủy ban nhân dân tỉnh)</v>
      </c>
      <c r="B7" s="194"/>
      <c r="C7" s="194"/>
      <c r="D7" s="194"/>
      <c r="E7" s="194"/>
      <c r="F7" s="194"/>
      <c r="G7" s="194"/>
      <c r="H7" s="194"/>
    </row>
    <row r="8" spans="1:8" ht="27" customHeight="1" x14ac:dyDescent="0.2">
      <c r="A8" s="195"/>
      <c r="B8" s="195"/>
      <c r="C8" s="195"/>
      <c r="D8" s="195"/>
      <c r="E8" s="195"/>
      <c r="F8" s="195"/>
      <c r="G8" s="195"/>
      <c r="H8" s="195"/>
    </row>
    <row r="9" spans="1:8" s="3" customFormat="1" ht="34.5" customHeight="1" x14ac:dyDescent="0.35">
      <c r="A9" s="196" t="s">
        <v>2</v>
      </c>
      <c r="B9" s="197" t="s">
        <v>3</v>
      </c>
      <c r="C9" s="190" t="s">
        <v>330</v>
      </c>
      <c r="D9" s="199" t="s">
        <v>331</v>
      </c>
      <c r="E9" s="199"/>
      <c r="F9" s="199"/>
      <c r="G9" s="197" t="s">
        <v>332</v>
      </c>
      <c r="H9" s="199" t="s">
        <v>333</v>
      </c>
    </row>
    <row r="10" spans="1:8" s="3" customFormat="1" ht="42" customHeight="1" x14ac:dyDescent="0.35">
      <c r="A10" s="196"/>
      <c r="B10" s="197"/>
      <c r="C10" s="190"/>
      <c r="D10" s="4" t="s">
        <v>4</v>
      </c>
      <c r="E10" s="4" t="s">
        <v>5</v>
      </c>
      <c r="F10" s="4" t="s">
        <v>6</v>
      </c>
      <c r="G10" s="197"/>
      <c r="H10" s="199"/>
    </row>
    <row r="11" spans="1:8" s="1" customFormat="1" ht="33.75" customHeight="1" x14ac:dyDescent="0.25">
      <c r="A11" s="5">
        <v>-1</v>
      </c>
      <c r="B11" s="5">
        <v>-2</v>
      </c>
      <c r="C11" s="5" t="s">
        <v>334</v>
      </c>
      <c r="D11" s="5">
        <v>-4</v>
      </c>
      <c r="E11" s="5">
        <v>-5</v>
      </c>
      <c r="F11" s="5">
        <v>-6</v>
      </c>
      <c r="G11" s="5">
        <v>-7</v>
      </c>
      <c r="H11" s="5">
        <v>-8</v>
      </c>
    </row>
    <row r="12" spans="1:8" s="1" customFormat="1" ht="17.25" customHeight="1" x14ac:dyDescent="0.4">
      <c r="A12" s="11" t="s">
        <v>7</v>
      </c>
      <c r="B12" s="12" t="s">
        <v>8</v>
      </c>
      <c r="C12" s="13">
        <f>SUM(C13:C13)</f>
        <v>2.2400000000000002</v>
      </c>
      <c r="D12" s="13">
        <f>SUM(D13:D13)</f>
        <v>2.2400000000000002</v>
      </c>
      <c r="E12" s="13"/>
      <c r="F12" s="13"/>
      <c r="G12" s="5"/>
      <c r="H12" s="5"/>
    </row>
    <row r="13" spans="1:8" s="1" customFormat="1" ht="41.65" x14ac:dyDescent="0.4">
      <c r="A13" s="5">
        <v>1</v>
      </c>
      <c r="B13" s="14" t="s">
        <v>9</v>
      </c>
      <c r="C13" s="15">
        <v>2.2400000000000002</v>
      </c>
      <c r="D13" s="15">
        <v>2.2400000000000002</v>
      </c>
      <c r="E13" s="15"/>
      <c r="F13" s="15"/>
      <c r="G13" s="16" t="s">
        <v>10</v>
      </c>
      <c r="H13" s="17" t="s">
        <v>11</v>
      </c>
    </row>
    <row r="14" spans="1:8" s="3" customFormat="1" ht="13.5" x14ac:dyDescent="0.35">
      <c r="A14" s="18" t="s">
        <v>12</v>
      </c>
      <c r="B14" s="19" t="s">
        <v>15</v>
      </c>
      <c r="C14" s="13">
        <f>SUM(C15:C15)</f>
        <v>0.15</v>
      </c>
      <c r="D14" s="13">
        <f>SUM(D15:D15)</f>
        <v>0.15</v>
      </c>
      <c r="E14" s="13"/>
      <c r="F14" s="13"/>
      <c r="G14" s="18"/>
      <c r="H14" s="18"/>
    </row>
    <row r="15" spans="1:8" s="1" customFormat="1" ht="27.75" x14ac:dyDescent="0.4">
      <c r="A15" s="16">
        <v>1</v>
      </c>
      <c r="B15" s="20" t="s">
        <v>335</v>
      </c>
      <c r="C15" s="21">
        <v>0.15</v>
      </c>
      <c r="D15" s="21">
        <v>0.15</v>
      </c>
      <c r="E15" s="21"/>
      <c r="F15" s="21"/>
      <c r="G15" s="22" t="s">
        <v>16</v>
      </c>
      <c r="H15" s="17" t="s">
        <v>552</v>
      </c>
    </row>
    <row r="16" spans="1:8" s="3" customFormat="1" ht="13.5" x14ac:dyDescent="0.35">
      <c r="A16" s="18" t="s">
        <v>14</v>
      </c>
      <c r="B16" s="19" t="s">
        <v>18</v>
      </c>
      <c r="C16" s="13">
        <f>SUM(C17:C18)</f>
        <v>14.43</v>
      </c>
      <c r="D16" s="13">
        <f>SUM(D17:D18)</f>
        <v>0.03</v>
      </c>
      <c r="E16" s="13">
        <f>SUM(E17:E18)</f>
        <v>14.4</v>
      </c>
      <c r="F16" s="13"/>
      <c r="G16" s="18"/>
      <c r="H16" s="18"/>
    </row>
    <row r="17" spans="1:8" s="1" customFormat="1" ht="27.75" x14ac:dyDescent="0.4">
      <c r="A17" s="16">
        <v>1</v>
      </c>
      <c r="B17" s="14" t="s">
        <v>336</v>
      </c>
      <c r="C17" s="21">
        <v>14.4</v>
      </c>
      <c r="D17" s="21"/>
      <c r="E17" s="21">
        <v>14.4</v>
      </c>
      <c r="F17" s="21"/>
      <c r="G17" s="23" t="s">
        <v>337</v>
      </c>
      <c r="H17" s="17" t="s">
        <v>338</v>
      </c>
    </row>
    <row r="18" spans="1:8" s="1" customFormat="1" ht="27.75" x14ac:dyDescent="0.4">
      <c r="A18" s="16">
        <v>2</v>
      </c>
      <c r="B18" s="14" t="s">
        <v>19</v>
      </c>
      <c r="C18" s="21">
        <v>0.03</v>
      </c>
      <c r="D18" s="21">
        <v>0.03</v>
      </c>
      <c r="E18" s="21"/>
      <c r="F18" s="21"/>
      <c r="G18" s="24" t="s">
        <v>16</v>
      </c>
      <c r="H18" s="17" t="s">
        <v>553</v>
      </c>
    </row>
    <row r="19" spans="1:8" s="3" customFormat="1" ht="13.5" x14ac:dyDescent="0.35">
      <c r="A19" s="18" t="s">
        <v>17</v>
      </c>
      <c r="B19" s="12" t="s">
        <v>21</v>
      </c>
      <c r="C19" s="13">
        <f>SUM(C20:C22)</f>
        <v>6.52</v>
      </c>
      <c r="D19" s="13">
        <f>SUM(D20:D22)</f>
        <v>6.52</v>
      </c>
      <c r="E19" s="13"/>
      <c r="F19" s="13"/>
      <c r="G19" s="25"/>
      <c r="H19" s="26"/>
    </row>
    <row r="20" spans="1:8" s="1" customFormat="1" ht="27.75" x14ac:dyDescent="0.4">
      <c r="A20" s="16">
        <v>1</v>
      </c>
      <c r="B20" s="14" t="s">
        <v>22</v>
      </c>
      <c r="C20" s="21">
        <v>0.71</v>
      </c>
      <c r="D20" s="21">
        <v>0.71</v>
      </c>
      <c r="E20" s="21"/>
      <c r="F20" s="21"/>
      <c r="G20" s="16" t="s">
        <v>23</v>
      </c>
      <c r="H20" s="27" t="s">
        <v>24</v>
      </c>
    </row>
    <row r="21" spans="1:8" s="1" customFormat="1" ht="27.75" x14ac:dyDescent="0.4">
      <c r="A21" s="16">
        <v>2</v>
      </c>
      <c r="B21" s="14" t="s">
        <v>339</v>
      </c>
      <c r="C21" s="21">
        <v>4.8099999999999996</v>
      </c>
      <c r="D21" s="21">
        <v>4.8099999999999996</v>
      </c>
      <c r="E21" s="21"/>
      <c r="F21" s="21"/>
      <c r="G21" s="6" t="s">
        <v>25</v>
      </c>
      <c r="H21" s="24" t="s">
        <v>554</v>
      </c>
    </row>
    <row r="22" spans="1:8" s="1" customFormat="1" ht="27.75" x14ac:dyDescent="0.4">
      <c r="A22" s="16">
        <v>3</v>
      </c>
      <c r="B22" s="14" t="s">
        <v>507</v>
      </c>
      <c r="C22" s="21">
        <v>1</v>
      </c>
      <c r="D22" s="21">
        <v>1</v>
      </c>
      <c r="E22" s="21"/>
      <c r="F22" s="21"/>
      <c r="G22" s="6" t="s">
        <v>26</v>
      </c>
      <c r="H22" s="24" t="s">
        <v>506</v>
      </c>
    </row>
    <row r="23" spans="1:8" s="3" customFormat="1" ht="23.25" customHeight="1" x14ac:dyDescent="0.35">
      <c r="A23" s="18" t="s">
        <v>20</v>
      </c>
      <c r="B23" s="12" t="s">
        <v>28</v>
      </c>
      <c r="C23" s="13">
        <f>SUM(C24:C24)</f>
        <v>3</v>
      </c>
      <c r="D23" s="13">
        <f>SUM(D24:D24)</f>
        <v>3</v>
      </c>
      <c r="E23" s="13"/>
      <c r="F23" s="13"/>
      <c r="G23" s="18"/>
      <c r="H23" s="28"/>
    </row>
    <row r="24" spans="1:8" s="1" customFormat="1" ht="27.75" x14ac:dyDescent="0.4">
      <c r="A24" s="16">
        <v>1</v>
      </c>
      <c r="B24" s="29" t="s">
        <v>340</v>
      </c>
      <c r="C24" s="30">
        <v>3</v>
      </c>
      <c r="D24" s="21">
        <v>3</v>
      </c>
      <c r="E24" s="21"/>
      <c r="F24" s="21"/>
      <c r="G24" s="6" t="s">
        <v>341</v>
      </c>
      <c r="H24" s="24" t="s">
        <v>555</v>
      </c>
    </row>
    <row r="25" spans="1:8" s="3" customFormat="1" ht="20.25" customHeight="1" x14ac:dyDescent="0.35">
      <c r="A25" s="84">
        <f>A24+A22+A18+A15+A13</f>
        <v>8</v>
      </c>
      <c r="B25" s="31" t="s">
        <v>500</v>
      </c>
      <c r="C25" s="32">
        <f>+C23+C19+C16+C14+C12</f>
        <v>26.339999999999996</v>
      </c>
      <c r="D25" s="32">
        <f>SUM(D12,D14,D16,D19,D23)</f>
        <v>11.94</v>
      </c>
      <c r="E25" s="32">
        <f>SUM(E12,E14,E16,E19,E23)</f>
        <v>14.4</v>
      </c>
      <c r="F25" s="32"/>
      <c r="G25" s="33"/>
      <c r="H25" s="34"/>
    </row>
    <row r="26" spans="1:8" ht="15" x14ac:dyDescent="0.2">
      <c r="C26" s="161"/>
    </row>
    <row r="27" spans="1:8" ht="15" x14ac:dyDescent="0.2">
      <c r="C27" s="161"/>
      <c r="G27" s="189" t="str">
        <f>+'1.TP HT'!G51:H51</f>
        <v>ỦY BAN NHÂN DÂN TỈNH HÀ TĨNH</v>
      </c>
      <c r="H27" s="189"/>
    </row>
  </sheetData>
  <mergeCells count="16">
    <mergeCell ref="G27:H27"/>
    <mergeCell ref="A5:H5"/>
    <mergeCell ref="A1:C1"/>
    <mergeCell ref="D1:H1"/>
    <mergeCell ref="A2:C2"/>
    <mergeCell ref="D2:H2"/>
    <mergeCell ref="A3:H3"/>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28" workbookViewId="0">
      <selection activeCell="G35" sqref="G35"/>
    </sheetView>
  </sheetViews>
  <sheetFormatPr defaultRowHeight="13.9" x14ac:dyDescent="0.35"/>
  <cols>
    <col min="1" max="1" width="5" style="10" bestFit="1" customWidth="1"/>
    <col min="2" max="2" width="35.3984375" style="9" customWidth="1"/>
    <col min="3" max="3" width="11.3984375" style="10" customWidth="1"/>
    <col min="4" max="4" width="7.86328125" style="10" customWidth="1"/>
    <col min="5" max="5" width="7.3984375" style="10" customWidth="1"/>
    <col min="6" max="6" width="7.73046875" style="10" customWidth="1"/>
    <col min="7" max="7" width="16.86328125" style="10" customWidth="1"/>
    <col min="8" max="8" width="45.7304687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556</v>
      </c>
      <c r="B4" s="193"/>
      <c r="C4" s="193"/>
      <c r="D4" s="193"/>
      <c r="E4" s="193"/>
      <c r="F4" s="193"/>
      <c r="G4" s="193"/>
      <c r="H4" s="193"/>
    </row>
    <row r="5" spans="1:8" s="1" customFormat="1" ht="15" customHeight="1" x14ac:dyDescent="0.4">
      <c r="A5" s="193" t="s">
        <v>462</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x14ac:dyDescent="0.35">
      <c r="A11" s="18" t="s">
        <v>7</v>
      </c>
      <c r="B11" s="19" t="s">
        <v>15</v>
      </c>
      <c r="C11" s="37">
        <f>+SUM(C12:C14)</f>
        <v>11.5</v>
      </c>
      <c r="D11" s="37">
        <f>+SUM(D12:D14)</f>
        <v>11.5</v>
      </c>
      <c r="E11" s="37"/>
      <c r="F11" s="37"/>
      <c r="G11" s="37"/>
      <c r="H11" s="164"/>
    </row>
    <row r="12" spans="1:8" ht="27.75" x14ac:dyDescent="0.35">
      <c r="A12" s="164">
        <v>1</v>
      </c>
      <c r="B12" s="165" t="s">
        <v>112</v>
      </c>
      <c r="C12" s="30">
        <v>2</v>
      </c>
      <c r="D12" s="30">
        <v>2</v>
      </c>
      <c r="E12" s="164"/>
      <c r="F12" s="164"/>
      <c r="G12" s="166" t="s">
        <v>122</v>
      </c>
      <c r="H12" s="164" t="s">
        <v>557</v>
      </c>
    </row>
    <row r="13" spans="1:8" s="1" customFormat="1" ht="27.75" x14ac:dyDescent="0.4">
      <c r="A13" s="164">
        <v>2</v>
      </c>
      <c r="B13" s="165" t="s">
        <v>519</v>
      </c>
      <c r="C13" s="45">
        <v>5</v>
      </c>
      <c r="D13" s="45">
        <v>5</v>
      </c>
      <c r="E13" s="21"/>
      <c r="F13" s="21"/>
      <c r="G13" s="166" t="s">
        <v>521</v>
      </c>
      <c r="H13" s="164" t="s">
        <v>558</v>
      </c>
    </row>
    <row r="14" spans="1:8" s="1" customFormat="1" ht="27.75" x14ac:dyDescent="0.4">
      <c r="A14" s="164">
        <v>3</v>
      </c>
      <c r="B14" s="165" t="s">
        <v>520</v>
      </c>
      <c r="C14" s="45">
        <v>4.5</v>
      </c>
      <c r="D14" s="45">
        <v>4.5</v>
      </c>
      <c r="E14" s="21"/>
      <c r="F14" s="21"/>
      <c r="G14" s="166" t="s">
        <v>522</v>
      </c>
      <c r="H14" s="164" t="s">
        <v>559</v>
      </c>
    </row>
    <row r="15" spans="1:8" x14ac:dyDescent="0.35">
      <c r="A15" s="18" t="s">
        <v>12</v>
      </c>
      <c r="B15" s="50" t="s">
        <v>18</v>
      </c>
      <c r="C15" s="37">
        <f>SUM(C16:C17)</f>
        <v>3.7</v>
      </c>
      <c r="D15" s="37">
        <f>SUM(D16:D17)</f>
        <v>3.7</v>
      </c>
      <c r="E15" s="37"/>
      <c r="F15" s="37"/>
      <c r="G15" s="25"/>
      <c r="H15" s="164"/>
    </row>
    <row r="16" spans="1:8" ht="41.65" x14ac:dyDescent="0.35">
      <c r="A16" s="164">
        <v>1</v>
      </c>
      <c r="B16" s="165" t="s">
        <v>113</v>
      </c>
      <c r="C16" s="30">
        <v>3</v>
      </c>
      <c r="D16" s="30">
        <v>3</v>
      </c>
      <c r="E16" s="6"/>
      <c r="F16" s="6"/>
      <c r="G16" s="72" t="s">
        <v>375</v>
      </c>
      <c r="H16" s="166" t="s">
        <v>560</v>
      </c>
    </row>
    <row r="17" spans="1:8" ht="41.65" x14ac:dyDescent="0.35">
      <c r="A17" s="164">
        <v>2</v>
      </c>
      <c r="B17" s="165" t="s">
        <v>114</v>
      </c>
      <c r="C17" s="30">
        <v>0.7</v>
      </c>
      <c r="D17" s="30">
        <v>0.7</v>
      </c>
      <c r="E17" s="6"/>
      <c r="F17" s="6"/>
      <c r="G17" s="72" t="s">
        <v>115</v>
      </c>
      <c r="H17" s="166" t="s">
        <v>561</v>
      </c>
    </row>
    <row r="18" spans="1:8" x14ac:dyDescent="0.35">
      <c r="A18" s="18" t="s">
        <v>14</v>
      </c>
      <c r="B18" s="50" t="s">
        <v>40</v>
      </c>
      <c r="C18" s="37">
        <f>SUM(C19)</f>
        <v>0.05</v>
      </c>
      <c r="D18" s="37">
        <f>SUM(D19)</f>
        <v>0.05</v>
      </c>
      <c r="E18" s="37"/>
      <c r="F18" s="37"/>
      <c r="G18" s="76"/>
      <c r="H18" s="166"/>
    </row>
    <row r="19" spans="1:8" ht="83.25" x14ac:dyDescent="0.35">
      <c r="A19" s="164">
        <v>1</v>
      </c>
      <c r="B19" s="165" t="s">
        <v>116</v>
      </c>
      <c r="C19" s="30">
        <v>0.05</v>
      </c>
      <c r="D19" s="30">
        <v>0.05</v>
      </c>
      <c r="E19" s="6"/>
      <c r="F19" s="6"/>
      <c r="G19" s="72" t="s">
        <v>117</v>
      </c>
      <c r="H19" s="166" t="s">
        <v>118</v>
      </c>
    </row>
    <row r="20" spans="1:8" x14ac:dyDescent="0.35">
      <c r="A20" s="18" t="s">
        <v>17</v>
      </c>
      <c r="B20" s="50" t="s">
        <v>223</v>
      </c>
      <c r="C20" s="37">
        <f>SUM(C21)</f>
        <v>0.56000000000000005</v>
      </c>
      <c r="D20" s="37">
        <f>SUM(D21)</f>
        <v>0.56000000000000005</v>
      </c>
      <c r="E20" s="37"/>
      <c r="F20" s="37"/>
      <c r="G20" s="76"/>
      <c r="H20" s="166"/>
    </row>
    <row r="21" spans="1:8" ht="27.75" x14ac:dyDescent="0.35">
      <c r="A21" s="164">
        <v>1</v>
      </c>
      <c r="B21" s="165" t="s">
        <v>376</v>
      </c>
      <c r="C21" s="30">
        <v>0.56000000000000005</v>
      </c>
      <c r="D21" s="30">
        <v>0.56000000000000005</v>
      </c>
      <c r="E21" s="164"/>
      <c r="F21" s="164"/>
      <c r="G21" s="166" t="s">
        <v>377</v>
      </c>
      <c r="H21" s="73" t="s">
        <v>562</v>
      </c>
    </row>
    <row r="22" spans="1:8" x14ac:dyDescent="0.35">
      <c r="A22" s="18" t="s">
        <v>20</v>
      </c>
      <c r="B22" s="50" t="s">
        <v>21</v>
      </c>
      <c r="C22" s="37">
        <f>SUM(C23:C31)</f>
        <v>3.65</v>
      </c>
      <c r="D22" s="37">
        <f>SUM(D23:D31)</f>
        <v>3.65</v>
      </c>
      <c r="E22" s="37"/>
      <c r="F22" s="37"/>
      <c r="G22" s="25"/>
      <c r="H22" s="73"/>
    </row>
    <row r="23" spans="1:8" ht="27.75" x14ac:dyDescent="0.35">
      <c r="A23" s="164">
        <v>1</v>
      </c>
      <c r="B23" s="165" t="s">
        <v>119</v>
      </c>
      <c r="C23" s="21">
        <v>0.6</v>
      </c>
      <c r="D23" s="21">
        <v>0.6</v>
      </c>
      <c r="E23" s="164"/>
      <c r="F23" s="164"/>
      <c r="G23" s="72" t="s">
        <v>120</v>
      </c>
      <c r="H23" s="73" t="s">
        <v>563</v>
      </c>
    </row>
    <row r="24" spans="1:8" ht="27.75" x14ac:dyDescent="0.35">
      <c r="A24" s="164">
        <v>2</v>
      </c>
      <c r="B24" s="165" t="s">
        <v>121</v>
      </c>
      <c r="C24" s="21">
        <v>0.08</v>
      </c>
      <c r="D24" s="21">
        <v>0.08</v>
      </c>
      <c r="E24" s="164"/>
      <c r="F24" s="164"/>
      <c r="G24" s="72" t="s">
        <v>122</v>
      </c>
      <c r="H24" s="73" t="s">
        <v>564</v>
      </c>
    </row>
    <row r="25" spans="1:8" ht="27.75" x14ac:dyDescent="0.35">
      <c r="A25" s="164">
        <v>3</v>
      </c>
      <c r="B25" s="165" t="s">
        <v>123</v>
      </c>
      <c r="C25" s="74">
        <v>0.17</v>
      </c>
      <c r="D25" s="74">
        <v>0.17</v>
      </c>
      <c r="E25" s="164"/>
      <c r="F25" s="164"/>
      <c r="G25" s="164" t="s">
        <v>124</v>
      </c>
      <c r="H25" s="73" t="s">
        <v>565</v>
      </c>
    </row>
    <row r="26" spans="1:8" ht="27.75" x14ac:dyDescent="0.35">
      <c r="A26" s="164">
        <v>4</v>
      </c>
      <c r="B26" s="165" t="s">
        <v>378</v>
      </c>
      <c r="C26" s="30">
        <v>0.28000000000000003</v>
      </c>
      <c r="D26" s="30">
        <v>0.28000000000000003</v>
      </c>
      <c r="E26" s="164"/>
      <c r="F26" s="164"/>
      <c r="G26" s="166" t="s">
        <v>377</v>
      </c>
      <c r="H26" s="73" t="s">
        <v>566</v>
      </c>
    </row>
    <row r="27" spans="1:8" ht="27.75" x14ac:dyDescent="0.35">
      <c r="A27" s="164">
        <v>5</v>
      </c>
      <c r="B27" s="165" t="s">
        <v>379</v>
      </c>
      <c r="C27" s="30">
        <v>0.8</v>
      </c>
      <c r="D27" s="30">
        <v>0.8</v>
      </c>
      <c r="E27" s="6"/>
      <c r="F27" s="6"/>
      <c r="G27" s="166" t="s">
        <v>377</v>
      </c>
      <c r="H27" s="73" t="s">
        <v>567</v>
      </c>
    </row>
    <row r="28" spans="1:8" ht="27.75" x14ac:dyDescent="0.35">
      <c r="A28" s="164">
        <v>6</v>
      </c>
      <c r="B28" s="75" t="s">
        <v>380</v>
      </c>
      <c r="C28" s="30">
        <v>0.08</v>
      </c>
      <c r="D28" s="30">
        <v>0.08</v>
      </c>
      <c r="E28" s="6"/>
      <c r="F28" s="6"/>
      <c r="G28" s="164" t="s">
        <v>381</v>
      </c>
      <c r="H28" s="73" t="s">
        <v>568</v>
      </c>
    </row>
    <row r="29" spans="1:8" ht="27.75" x14ac:dyDescent="0.35">
      <c r="A29" s="164">
        <v>7</v>
      </c>
      <c r="B29" s="165" t="s">
        <v>382</v>
      </c>
      <c r="C29" s="30">
        <f>D29+E29+F29</f>
        <v>0.14000000000000001</v>
      </c>
      <c r="D29" s="30">
        <v>0.14000000000000001</v>
      </c>
      <c r="E29" s="6"/>
      <c r="F29" s="6"/>
      <c r="G29" s="166" t="s">
        <v>383</v>
      </c>
      <c r="H29" s="166" t="s">
        <v>569</v>
      </c>
    </row>
    <row r="30" spans="1:8" ht="27.75" x14ac:dyDescent="0.35">
      <c r="A30" s="164">
        <v>8</v>
      </c>
      <c r="B30" s="165" t="s">
        <v>125</v>
      </c>
      <c r="C30" s="30">
        <v>0.5</v>
      </c>
      <c r="D30" s="30">
        <v>0.5</v>
      </c>
      <c r="E30" s="6"/>
      <c r="F30" s="6"/>
      <c r="G30" s="166" t="s">
        <v>126</v>
      </c>
      <c r="H30" s="73" t="s">
        <v>570</v>
      </c>
    </row>
    <row r="31" spans="1:8" ht="27.75" x14ac:dyDescent="0.35">
      <c r="A31" s="164">
        <v>9</v>
      </c>
      <c r="B31" s="14" t="s">
        <v>384</v>
      </c>
      <c r="C31" s="45">
        <v>1</v>
      </c>
      <c r="D31" s="45">
        <v>1</v>
      </c>
      <c r="E31" s="21"/>
      <c r="F31" s="21"/>
      <c r="G31" s="22" t="s">
        <v>385</v>
      </c>
      <c r="H31" s="23" t="s">
        <v>571</v>
      </c>
    </row>
    <row r="32" spans="1:8" ht="21" customHeight="1" x14ac:dyDescent="0.35">
      <c r="A32" s="107">
        <f>+A31+A21+A19+A17+A14</f>
        <v>16</v>
      </c>
      <c r="B32" s="107" t="s">
        <v>651</v>
      </c>
      <c r="C32" s="37">
        <f>+C22+C18+C15+C11+C20</f>
        <v>19.459999999999997</v>
      </c>
      <c r="D32" s="37">
        <f>SUM(D11,D15,D18,D20,D22)</f>
        <v>19.46</v>
      </c>
      <c r="E32" s="37"/>
      <c r="F32" s="37"/>
      <c r="G32" s="37"/>
      <c r="H32" s="12"/>
    </row>
    <row r="33" spans="3:8" ht="15" x14ac:dyDescent="0.2">
      <c r="C33" s="106"/>
    </row>
    <row r="34" spans="3:8" ht="15" x14ac:dyDescent="0.2">
      <c r="G34" s="189" t="str">
        <f>+'1.TP HT'!G51:H51</f>
        <v>ỦY BAN NHÂN DÂN TỈNH HÀ TĨNH</v>
      </c>
      <c r="H34" s="189"/>
    </row>
  </sheetData>
  <mergeCells count="16">
    <mergeCell ref="G34:H34"/>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25" workbookViewId="0">
      <selection activeCell="G31" sqref="G31"/>
    </sheetView>
  </sheetViews>
  <sheetFormatPr defaultRowHeight="13.9" x14ac:dyDescent="0.35"/>
  <cols>
    <col min="1" max="1" width="5" style="10" bestFit="1" customWidth="1"/>
    <col min="2" max="2" width="40.1328125" style="9" customWidth="1"/>
    <col min="3" max="3" width="11.3984375" style="10" customWidth="1"/>
    <col min="4" max="4" width="7.86328125" style="10" customWidth="1"/>
    <col min="5" max="5" width="7.3984375" style="10" customWidth="1"/>
    <col min="6" max="6" width="7.73046875" style="10" customWidth="1"/>
    <col min="7" max="7" width="16.1328125" style="10" customWidth="1"/>
    <col min="8" max="8" width="41.7304687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572</v>
      </c>
      <c r="B4" s="193"/>
      <c r="C4" s="193"/>
      <c r="D4" s="193"/>
      <c r="E4" s="193"/>
      <c r="F4" s="193"/>
      <c r="G4" s="193"/>
      <c r="H4" s="193"/>
    </row>
    <row r="5" spans="1:8" s="1" customFormat="1" ht="15" customHeight="1" x14ac:dyDescent="0.4">
      <c r="A5" s="193" t="s">
        <v>463</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s="1" customFormat="1" x14ac:dyDescent="0.4">
      <c r="A11" s="18" t="s">
        <v>7</v>
      </c>
      <c r="B11" s="19" t="s">
        <v>15</v>
      </c>
      <c r="C11" s="13">
        <f>+SUM(C12:C16)</f>
        <v>1.2700000000000002</v>
      </c>
      <c r="D11" s="13">
        <f>+SUM(D12:D16)</f>
        <v>1.2700000000000002</v>
      </c>
      <c r="E11" s="13"/>
      <c r="F11" s="13"/>
      <c r="G11" s="18"/>
      <c r="H11" s="18"/>
    </row>
    <row r="12" spans="1:8" s="1" customFormat="1" ht="27.75" x14ac:dyDescent="0.4">
      <c r="A12" s="16">
        <v>1</v>
      </c>
      <c r="B12" s="14" t="s">
        <v>29</v>
      </c>
      <c r="C12" s="45">
        <v>7.0000000000000007E-2</v>
      </c>
      <c r="D12" s="45">
        <v>7.0000000000000007E-2</v>
      </c>
      <c r="E12" s="21"/>
      <c r="F12" s="21"/>
      <c r="G12" s="22" t="s">
        <v>30</v>
      </c>
      <c r="H12" s="23" t="s">
        <v>580</v>
      </c>
    </row>
    <row r="13" spans="1:8" s="1" customFormat="1" ht="41.65" x14ac:dyDescent="0.4">
      <c r="A13" s="16">
        <v>2</v>
      </c>
      <c r="B13" s="14" t="s">
        <v>31</v>
      </c>
      <c r="C13" s="45">
        <v>0.5</v>
      </c>
      <c r="D13" s="45">
        <v>0.5</v>
      </c>
      <c r="E13" s="21"/>
      <c r="F13" s="21"/>
      <c r="G13" s="22" t="s">
        <v>32</v>
      </c>
      <c r="H13" s="24" t="s">
        <v>581</v>
      </c>
    </row>
    <row r="14" spans="1:8" s="1" customFormat="1" ht="27.75" x14ac:dyDescent="0.4">
      <c r="A14" s="16">
        <v>3</v>
      </c>
      <c r="B14" s="14" t="s">
        <v>33</v>
      </c>
      <c r="C14" s="45">
        <v>0.5</v>
      </c>
      <c r="D14" s="45">
        <v>0.5</v>
      </c>
      <c r="E14" s="21"/>
      <c r="F14" s="21"/>
      <c r="G14" s="22" t="s">
        <v>34</v>
      </c>
      <c r="H14" s="23" t="s">
        <v>582</v>
      </c>
    </row>
    <row r="15" spans="1:8" s="1" customFormat="1" ht="27.75" x14ac:dyDescent="0.4">
      <c r="A15" s="16">
        <v>4</v>
      </c>
      <c r="B15" s="14" t="s">
        <v>35</v>
      </c>
      <c r="C15" s="45">
        <v>0.1</v>
      </c>
      <c r="D15" s="45">
        <v>0.1</v>
      </c>
      <c r="E15" s="21"/>
      <c r="F15" s="21"/>
      <c r="G15" s="22" t="s">
        <v>36</v>
      </c>
      <c r="H15" s="23" t="s">
        <v>583</v>
      </c>
    </row>
    <row r="16" spans="1:8" s="1" customFormat="1" ht="27.75" x14ac:dyDescent="0.4">
      <c r="A16" s="16">
        <v>5</v>
      </c>
      <c r="B16" s="14" t="s">
        <v>37</v>
      </c>
      <c r="C16" s="45">
        <v>0.1</v>
      </c>
      <c r="D16" s="45">
        <v>0.1</v>
      </c>
      <c r="E16" s="21"/>
      <c r="F16" s="21"/>
      <c r="G16" s="22" t="s">
        <v>36</v>
      </c>
      <c r="H16" s="23" t="s">
        <v>583</v>
      </c>
    </row>
    <row r="17" spans="1:8" s="1" customFormat="1" x14ac:dyDescent="0.4">
      <c r="A17" s="18" t="s">
        <v>12</v>
      </c>
      <c r="B17" s="77" t="s">
        <v>18</v>
      </c>
      <c r="C17" s="13">
        <f>SUM(C18)</f>
        <v>0.05</v>
      </c>
      <c r="D17" s="13">
        <f>SUM(D18)</f>
        <v>0.05</v>
      </c>
      <c r="E17" s="13"/>
      <c r="F17" s="13"/>
      <c r="G17" s="78"/>
      <c r="H17" s="79"/>
    </row>
    <row r="18" spans="1:8" s="1" customFormat="1" ht="27.75" x14ac:dyDescent="0.4">
      <c r="A18" s="80">
        <v>1</v>
      </c>
      <c r="B18" s="81" t="s">
        <v>38</v>
      </c>
      <c r="C18" s="80">
        <v>0.05</v>
      </c>
      <c r="D18" s="82">
        <v>0.05</v>
      </c>
      <c r="E18" s="82"/>
      <c r="F18" s="82"/>
      <c r="G18" s="80" t="s">
        <v>39</v>
      </c>
      <c r="H18" s="80" t="s">
        <v>584</v>
      </c>
    </row>
    <row r="19" spans="1:8" s="1" customFormat="1" x14ac:dyDescent="0.4">
      <c r="A19" s="18" t="s">
        <v>14</v>
      </c>
      <c r="B19" s="77" t="s">
        <v>40</v>
      </c>
      <c r="C19" s="13">
        <f>SUM(C20:C22)</f>
        <v>6.0000000000000005E-2</v>
      </c>
      <c r="D19" s="13">
        <f>SUM(D20:D22)</f>
        <v>6.0000000000000005E-2</v>
      </c>
      <c r="E19" s="13"/>
      <c r="F19" s="13"/>
      <c r="G19" s="79"/>
      <c r="H19" s="83"/>
    </row>
    <row r="20" spans="1:8" s="1" customFormat="1" ht="41.65" x14ac:dyDescent="0.4">
      <c r="A20" s="16">
        <v>1</v>
      </c>
      <c r="B20" s="14" t="s">
        <v>41</v>
      </c>
      <c r="C20" s="45">
        <v>0.01</v>
      </c>
      <c r="D20" s="45">
        <v>0.01</v>
      </c>
      <c r="E20" s="21"/>
      <c r="F20" s="21"/>
      <c r="G20" s="24" t="s">
        <v>42</v>
      </c>
      <c r="H20" s="17" t="s">
        <v>585</v>
      </c>
    </row>
    <row r="21" spans="1:8" s="1" customFormat="1" ht="55.5" x14ac:dyDescent="0.4">
      <c r="A21" s="16">
        <v>2</v>
      </c>
      <c r="B21" s="14" t="s">
        <v>43</v>
      </c>
      <c r="C21" s="45">
        <v>0.04</v>
      </c>
      <c r="D21" s="45">
        <v>0.04</v>
      </c>
      <c r="E21" s="21"/>
      <c r="F21" s="21"/>
      <c r="G21" s="24" t="s">
        <v>44</v>
      </c>
      <c r="H21" s="17" t="s">
        <v>585</v>
      </c>
    </row>
    <row r="22" spans="1:8" s="1" customFormat="1" ht="83.25" x14ac:dyDescent="0.4">
      <c r="A22" s="16">
        <v>3</v>
      </c>
      <c r="B22" s="14" t="s">
        <v>45</v>
      </c>
      <c r="C22" s="45">
        <v>0.01</v>
      </c>
      <c r="D22" s="45">
        <v>0.01</v>
      </c>
      <c r="E22" s="21"/>
      <c r="F22" s="21"/>
      <c r="G22" s="24" t="s">
        <v>46</v>
      </c>
      <c r="H22" s="17" t="s">
        <v>586</v>
      </c>
    </row>
    <row r="23" spans="1:8" s="1" customFormat="1" x14ac:dyDescent="0.4">
      <c r="A23" s="18" t="s">
        <v>17</v>
      </c>
      <c r="B23" s="12" t="s">
        <v>21</v>
      </c>
      <c r="C23" s="13">
        <f>SUM(C24:C25)</f>
        <v>0.9</v>
      </c>
      <c r="D23" s="13">
        <f>SUM(D24:D25)</f>
        <v>0.9</v>
      </c>
      <c r="E23" s="13"/>
      <c r="F23" s="13"/>
      <c r="G23" s="13"/>
      <c r="H23" s="26"/>
    </row>
    <row r="24" spans="1:8" s="1" customFormat="1" ht="27.75" x14ac:dyDescent="0.4">
      <c r="A24" s="16">
        <v>1</v>
      </c>
      <c r="B24" s="14" t="s">
        <v>48</v>
      </c>
      <c r="C24" s="45">
        <v>0.8</v>
      </c>
      <c r="D24" s="45">
        <v>0.8</v>
      </c>
      <c r="E24" s="21"/>
      <c r="F24" s="21"/>
      <c r="G24" s="22" t="s">
        <v>342</v>
      </c>
      <c r="H24" s="23" t="s">
        <v>587</v>
      </c>
    </row>
    <row r="25" spans="1:8" s="1" customFormat="1" ht="27.75" x14ac:dyDescent="0.4">
      <c r="A25" s="16">
        <v>2</v>
      </c>
      <c r="B25" s="14" t="s">
        <v>49</v>
      </c>
      <c r="C25" s="45">
        <v>0.1</v>
      </c>
      <c r="D25" s="45">
        <v>0.1</v>
      </c>
      <c r="E25" s="21"/>
      <c r="F25" s="21"/>
      <c r="G25" s="22" t="s">
        <v>343</v>
      </c>
      <c r="H25" s="23" t="s">
        <v>588</v>
      </c>
    </row>
    <row r="26" spans="1:8" s="1" customFormat="1" x14ac:dyDescent="0.4">
      <c r="A26" s="18" t="s">
        <v>20</v>
      </c>
      <c r="B26" s="12" t="s">
        <v>52</v>
      </c>
      <c r="C26" s="37">
        <f>SUM(C27)</f>
        <v>0.2</v>
      </c>
      <c r="D26" s="37">
        <f>SUM(D27)</f>
        <v>0.2</v>
      </c>
      <c r="E26" s="37"/>
      <c r="F26" s="37"/>
      <c r="G26" s="34"/>
      <c r="H26" s="25"/>
    </row>
    <row r="27" spans="1:8" s="1" customFormat="1" ht="27.75" x14ac:dyDescent="0.4">
      <c r="A27" s="16">
        <v>1</v>
      </c>
      <c r="B27" s="14" t="s">
        <v>53</v>
      </c>
      <c r="C27" s="21">
        <v>0.2</v>
      </c>
      <c r="D27" s="21">
        <v>0.2</v>
      </c>
      <c r="E27" s="21"/>
      <c r="F27" s="21"/>
      <c r="G27" s="6" t="s">
        <v>32</v>
      </c>
      <c r="H27" s="24" t="s">
        <v>581</v>
      </c>
    </row>
    <row r="28" spans="1:8" s="1" customFormat="1" x14ac:dyDescent="0.4">
      <c r="A28" s="84">
        <f>+A27+A25+A22+A18+A16</f>
        <v>12</v>
      </c>
      <c r="B28" s="31" t="s">
        <v>508</v>
      </c>
      <c r="C28" s="32">
        <f>+C26+C23+C19+C17+C11</f>
        <v>2.4800000000000004</v>
      </c>
      <c r="D28" s="32">
        <f>SUM(D11,D17,D19,D23,D26)</f>
        <v>2.4800000000000004</v>
      </c>
      <c r="E28" s="32"/>
      <c r="F28" s="32"/>
      <c r="G28" s="33"/>
      <c r="H28" s="34"/>
    </row>
    <row r="29" spans="1:8" ht="15" x14ac:dyDescent="0.2">
      <c r="A29" s="108"/>
      <c r="C29" s="161"/>
    </row>
    <row r="30" spans="1:8" ht="15" x14ac:dyDescent="0.2">
      <c r="G30" s="189" t="str">
        <f>+'1.TP HT'!G51:H51</f>
        <v>ỦY BAN NHÂN DÂN TỈNH HÀ TĨNH</v>
      </c>
      <c r="H30" s="189"/>
    </row>
  </sheetData>
  <mergeCells count="16">
    <mergeCell ref="G30:H30"/>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3" workbookViewId="0">
      <selection activeCell="G19" sqref="G19"/>
    </sheetView>
  </sheetViews>
  <sheetFormatPr defaultRowHeight="13.9" x14ac:dyDescent="0.35"/>
  <cols>
    <col min="1" max="1" width="5" style="10" bestFit="1" customWidth="1"/>
    <col min="2" max="2" width="36" style="9" customWidth="1"/>
    <col min="3" max="3" width="11.3984375" style="10" customWidth="1"/>
    <col min="4" max="4" width="7.86328125" style="10" customWidth="1"/>
    <col min="5" max="5" width="7.3984375" style="10" customWidth="1"/>
    <col min="6" max="6" width="7.73046875" style="10" customWidth="1"/>
    <col min="7" max="7" width="14" style="10" customWidth="1"/>
    <col min="8" max="8" width="48.2656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573</v>
      </c>
      <c r="B4" s="193"/>
      <c r="C4" s="193"/>
      <c r="D4" s="193"/>
      <c r="E4" s="193"/>
      <c r="F4" s="193"/>
      <c r="G4" s="193"/>
      <c r="H4" s="193"/>
    </row>
    <row r="5" spans="1:8" s="1" customFormat="1" ht="15" customHeight="1" x14ac:dyDescent="0.4">
      <c r="A5" s="193" t="s">
        <v>464</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x14ac:dyDescent="0.35">
      <c r="A11" s="25" t="s">
        <v>7</v>
      </c>
      <c r="B11" s="12" t="s">
        <v>15</v>
      </c>
      <c r="C11" s="78">
        <f>SUM(C12:C13)</f>
        <v>0.73</v>
      </c>
      <c r="D11" s="78">
        <f>SUM(D12:D13)</f>
        <v>0.73</v>
      </c>
      <c r="E11" s="78"/>
      <c r="F11" s="78"/>
      <c r="G11" s="85"/>
      <c r="H11" s="85"/>
    </row>
    <row r="12" spans="1:8" ht="27.75" x14ac:dyDescent="0.35">
      <c r="A12" s="24">
        <v>1</v>
      </c>
      <c r="B12" s="29" t="s">
        <v>197</v>
      </c>
      <c r="C12" s="40">
        <f>D12</f>
        <v>0.03</v>
      </c>
      <c r="D12" s="40">
        <v>0.03</v>
      </c>
      <c r="E12" s="40"/>
      <c r="F12" s="40"/>
      <c r="G12" s="40" t="s">
        <v>198</v>
      </c>
      <c r="H12" s="24" t="s">
        <v>589</v>
      </c>
    </row>
    <row r="13" spans="1:8" ht="27.75" x14ac:dyDescent="0.35">
      <c r="A13" s="24">
        <v>2</v>
      </c>
      <c r="B13" s="29" t="s">
        <v>392</v>
      </c>
      <c r="C13" s="40">
        <f>D13</f>
        <v>0.7</v>
      </c>
      <c r="D13" s="40">
        <v>0.7</v>
      </c>
      <c r="E13" s="40"/>
      <c r="F13" s="24"/>
      <c r="G13" s="24" t="s">
        <v>199</v>
      </c>
      <c r="H13" s="24" t="s">
        <v>590</v>
      </c>
    </row>
    <row r="14" spans="1:8" x14ac:dyDescent="0.35">
      <c r="A14" s="25" t="s">
        <v>12</v>
      </c>
      <c r="B14" s="12" t="s">
        <v>40</v>
      </c>
      <c r="C14" s="78">
        <f>SUM(C15)</f>
        <v>0.02</v>
      </c>
      <c r="D14" s="78">
        <f>SUM(D15)</f>
        <v>0.02</v>
      </c>
      <c r="E14" s="78"/>
      <c r="F14" s="78"/>
      <c r="G14" s="78"/>
      <c r="H14" s="85"/>
    </row>
    <row r="15" spans="1:8" ht="83.25" x14ac:dyDescent="0.35">
      <c r="A15" s="24">
        <v>1</v>
      </c>
      <c r="B15" s="86" t="s">
        <v>201</v>
      </c>
      <c r="C15" s="40">
        <f>D15</f>
        <v>0.02</v>
      </c>
      <c r="D15" s="40">
        <v>0.02</v>
      </c>
      <c r="E15" s="40"/>
      <c r="F15" s="40"/>
      <c r="G15" s="40" t="s">
        <v>202</v>
      </c>
      <c r="H15" s="24" t="s">
        <v>203</v>
      </c>
    </row>
    <row r="16" spans="1:8" x14ac:dyDescent="0.35">
      <c r="A16" s="25">
        <f>+A13+A15</f>
        <v>3</v>
      </c>
      <c r="B16" s="87" t="s">
        <v>469</v>
      </c>
      <c r="C16" s="78">
        <f>SUM(C11,C14)</f>
        <v>0.75</v>
      </c>
      <c r="D16" s="78">
        <f>SUM(D11,D14)</f>
        <v>0.75</v>
      </c>
      <c r="E16" s="78"/>
      <c r="F16" s="78"/>
      <c r="G16" s="40"/>
      <c r="H16" s="24"/>
    </row>
    <row r="18" spans="7:8" ht="15" x14ac:dyDescent="0.2">
      <c r="G18" s="189" t="str">
        <f>+'1.TP HT'!G51:H51</f>
        <v>ỦY BAN NHÂN DÂN TỈNH HÀ TĨNH</v>
      </c>
      <c r="H18" s="189"/>
    </row>
  </sheetData>
  <mergeCells count="16">
    <mergeCell ref="G18:H18"/>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13" zoomScaleNormal="100" workbookViewId="0">
      <selection activeCell="G23" sqref="G23"/>
    </sheetView>
  </sheetViews>
  <sheetFormatPr defaultRowHeight="13.9" x14ac:dyDescent="0.35"/>
  <cols>
    <col min="1" max="1" width="5" style="10" bestFit="1" customWidth="1"/>
    <col min="2" max="2" width="40.73046875" style="9" customWidth="1"/>
    <col min="3" max="3" width="11.3984375" style="10" customWidth="1"/>
    <col min="4" max="4" width="7.86328125" style="10" customWidth="1"/>
    <col min="5" max="5" width="7.3984375" style="10" customWidth="1"/>
    <col min="6" max="6" width="7.73046875" style="10" customWidth="1"/>
    <col min="7" max="7" width="16.3984375" style="10" customWidth="1"/>
    <col min="8" max="8" width="40.86328125" style="9" customWidth="1"/>
    <col min="9" max="254" width="9.1328125" style="2"/>
    <col min="255" max="255" width="8.1328125" style="2" customWidth="1"/>
    <col min="256" max="256" width="48.1328125" style="2" customWidth="1"/>
    <col min="257" max="257" width="11.3984375" style="2" customWidth="1"/>
    <col min="258" max="258" width="7.86328125" style="2" customWidth="1"/>
    <col min="259" max="259" width="7.3984375" style="2" customWidth="1"/>
    <col min="260" max="260" width="7.73046875" style="2" customWidth="1"/>
    <col min="261" max="261" width="26.86328125" style="2" customWidth="1"/>
    <col min="262" max="262" width="49.86328125" style="2" customWidth="1"/>
    <col min="263" max="263" width="28.1328125" style="2" customWidth="1"/>
    <col min="264" max="264" width="58.59765625" style="2" customWidth="1"/>
    <col min="265" max="510" width="9.1328125" style="2"/>
    <col min="511" max="511" width="8.1328125" style="2" customWidth="1"/>
    <col min="512" max="512" width="48.1328125" style="2" customWidth="1"/>
    <col min="513" max="513" width="11.3984375" style="2" customWidth="1"/>
    <col min="514" max="514" width="7.86328125" style="2" customWidth="1"/>
    <col min="515" max="515" width="7.3984375" style="2" customWidth="1"/>
    <col min="516" max="516" width="7.73046875" style="2" customWidth="1"/>
    <col min="517" max="517" width="26.86328125" style="2" customWidth="1"/>
    <col min="518" max="518" width="49.86328125" style="2" customWidth="1"/>
    <col min="519" max="519" width="28.1328125" style="2" customWidth="1"/>
    <col min="520" max="520" width="58.59765625" style="2" customWidth="1"/>
    <col min="521" max="766" width="9.1328125" style="2"/>
    <col min="767" max="767" width="8.1328125" style="2" customWidth="1"/>
    <col min="768" max="768" width="48.1328125" style="2" customWidth="1"/>
    <col min="769" max="769" width="11.3984375" style="2" customWidth="1"/>
    <col min="770" max="770" width="7.86328125" style="2" customWidth="1"/>
    <col min="771" max="771" width="7.3984375" style="2" customWidth="1"/>
    <col min="772" max="772" width="7.73046875" style="2" customWidth="1"/>
    <col min="773" max="773" width="26.86328125" style="2" customWidth="1"/>
    <col min="774" max="774" width="49.86328125" style="2" customWidth="1"/>
    <col min="775" max="775" width="28.1328125" style="2" customWidth="1"/>
    <col min="776" max="776" width="58.59765625" style="2" customWidth="1"/>
    <col min="777" max="1022" width="9.1328125" style="2"/>
    <col min="1023" max="1023" width="8.1328125" style="2" customWidth="1"/>
    <col min="1024" max="1024" width="48.1328125" style="2" customWidth="1"/>
    <col min="1025" max="1025" width="11.3984375" style="2" customWidth="1"/>
    <col min="1026" max="1026" width="7.86328125" style="2" customWidth="1"/>
    <col min="1027" max="1027" width="7.3984375" style="2" customWidth="1"/>
    <col min="1028" max="1028" width="7.73046875" style="2" customWidth="1"/>
    <col min="1029" max="1029" width="26.86328125" style="2" customWidth="1"/>
    <col min="1030" max="1030" width="49.86328125" style="2" customWidth="1"/>
    <col min="1031" max="1031" width="28.1328125" style="2" customWidth="1"/>
    <col min="1032" max="1032" width="58.59765625" style="2" customWidth="1"/>
    <col min="1033" max="1278" width="9.1328125" style="2"/>
    <col min="1279" max="1279" width="8.1328125" style="2" customWidth="1"/>
    <col min="1280" max="1280" width="48.1328125" style="2" customWidth="1"/>
    <col min="1281" max="1281" width="11.3984375" style="2" customWidth="1"/>
    <col min="1282" max="1282" width="7.86328125" style="2" customWidth="1"/>
    <col min="1283" max="1283" width="7.3984375" style="2" customWidth="1"/>
    <col min="1284" max="1284" width="7.73046875" style="2" customWidth="1"/>
    <col min="1285" max="1285" width="26.86328125" style="2" customWidth="1"/>
    <col min="1286" max="1286" width="49.86328125" style="2" customWidth="1"/>
    <col min="1287" max="1287" width="28.1328125" style="2" customWidth="1"/>
    <col min="1288" max="1288" width="58.59765625" style="2" customWidth="1"/>
    <col min="1289" max="1534" width="9.1328125" style="2"/>
    <col min="1535" max="1535" width="8.1328125" style="2" customWidth="1"/>
    <col min="1536" max="1536" width="48.1328125" style="2" customWidth="1"/>
    <col min="1537" max="1537" width="11.3984375" style="2" customWidth="1"/>
    <col min="1538" max="1538" width="7.86328125" style="2" customWidth="1"/>
    <col min="1539" max="1539" width="7.3984375" style="2" customWidth="1"/>
    <col min="1540" max="1540" width="7.73046875" style="2" customWidth="1"/>
    <col min="1541" max="1541" width="26.86328125" style="2" customWidth="1"/>
    <col min="1542" max="1542" width="49.86328125" style="2" customWidth="1"/>
    <col min="1543" max="1543" width="28.1328125" style="2" customWidth="1"/>
    <col min="1544" max="1544" width="58.59765625" style="2" customWidth="1"/>
    <col min="1545" max="1790" width="9.1328125" style="2"/>
    <col min="1791" max="1791" width="8.1328125" style="2" customWidth="1"/>
    <col min="1792" max="1792" width="48.1328125" style="2" customWidth="1"/>
    <col min="1793" max="1793" width="11.3984375" style="2" customWidth="1"/>
    <col min="1794" max="1794" width="7.86328125" style="2" customWidth="1"/>
    <col min="1795" max="1795" width="7.3984375" style="2" customWidth="1"/>
    <col min="1796" max="1796" width="7.73046875" style="2" customWidth="1"/>
    <col min="1797" max="1797" width="26.86328125" style="2" customWidth="1"/>
    <col min="1798" max="1798" width="49.86328125" style="2" customWidth="1"/>
    <col min="1799" max="1799" width="28.1328125" style="2" customWidth="1"/>
    <col min="1800" max="1800" width="58.59765625" style="2" customWidth="1"/>
    <col min="1801" max="2046" width="9.1328125" style="2"/>
    <col min="2047" max="2047" width="8.1328125" style="2" customWidth="1"/>
    <col min="2048" max="2048" width="48.1328125" style="2" customWidth="1"/>
    <col min="2049" max="2049" width="11.3984375" style="2" customWidth="1"/>
    <col min="2050" max="2050" width="7.86328125" style="2" customWidth="1"/>
    <col min="2051" max="2051" width="7.3984375" style="2" customWidth="1"/>
    <col min="2052" max="2052" width="7.73046875" style="2" customWidth="1"/>
    <col min="2053" max="2053" width="26.86328125" style="2" customWidth="1"/>
    <col min="2054" max="2054" width="49.86328125" style="2" customWidth="1"/>
    <col min="2055" max="2055" width="28.1328125" style="2" customWidth="1"/>
    <col min="2056" max="2056" width="58.59765625" style="2" customWidth="1"/>
    <col min="2057" max="2302" width="9.1328125" style="2"/>
    <col min="2303" max="2303" width="8.1328125" style="2" customWidth="1"/>
    <col min="2304" max="2304" width="48.1328125" style="2" customWidth="1"/>
    <col min="2305" max="2305" width="11.3984375" style="2" customWidth="1"/>
    <col min="2306" max="2306" width="7.86328125" style="2" customWidth="1"/>
    <col min="2307" max="2307" width="7.3984375" style="2" customWidth="1"/>
    <col min="2308" max="2308" width="7.73046875" style="2" customWidth="1"/>
    <col min="2309" max="2309" width="26.86328125" style="2" customWidth="1"/>
    <col min="2310" max="2310" width="49.86328125" style="2" customWidth="1"/>
    <col min="2311" max="2311" width="28.1328125" style="2" customWidth="1"/>
    <col min="2312" max="2312" width="58.59765625" style="2" customWidth="1"/>
    <col min="2313" max="2558" width="9.1328125" style="2"/>
    <col min="2559" max="2559" width="8.1328125" style="2" customWidth="1"/>
    <col min="2560" max="2560" width="48.1328125" style="2" customWidth="1"/>
    <col min="2561" max="2561" width="11.3984375" style="2" customWidth="1"/>
    <col min="2562" max="2562" width="7.86328125" style="2" customWidth="1"/>
    <col min="2563" max="2563" width="7.3984375" style="2" customWidth="1"/>
    <col min="2564" max="2564" width="7.73046875" style="2" customWidth="1"/>
    <col min="2565" max="2565" width="26.86328125" style="2" customWidth="1"/>
    <col min="2566" max="2566" width="49.86328125" style="2" customWidth="1"/>
    <col min="2567" max="2567" width="28.1328125" style="2" customWidth="1"/>
    <col min="2568" max="2568" width="58.59765625" style="2" customWidth="1"/>
    <col min="2569" max="2814" width="9.1328125" style="2"/>
    <col min="2815" max="2815" width="8.1328125" style="2" customWidth="1"/>
    <col min="2816" max="2816" width="48.1328125" style="2" customWidth="1"/>
    <col min="2817" max="2817" width="11.3984375" style="2" customWidth="1"/>
    <col min="2818" max="2818" width="7.86328125" style="2" customWidth="1"/>
    <col min="2819" max="2819" width="7.3984375" style="2" customWidth="1"/>
    <col min="2820" max="2820" width="7.73046875" style="2" customWidth="1"/>
    <col min="2821" max="2821" width="26.86328125" style="2" customWidth="1"/>
    <col min="2822" max="2822" width="49.86328125" style="2" customWidth="1"/>
    <col min="2823" max="2823" width="28.1328125" style="2" customWidth="1"/>
    <col min="2824" max="2824" width="58.59765625" style="2" customWidth="1"/>
    <col min="2825" max="3070" width="9.1328125" style="2"/>
    <col min="3071" max="3071" width="8.1328125" style="2" customWidth="1"/>
    <col min="3072" max="3072" width="48.1328125" style="2" customWidth="1"/>
    <col min="3073" max="3073" width="11.3984375" style="2" customWidth="1"/>
    <col min="3074" max="3074" width="7.86328125" style="2" customWidth="1"/>
    <col min="3075" max="3075" width="7.3984375" style="2" customWidth="1"/>
    <col min="3076" max="3076" width="7.73046875" style="2" customWidth="1"/>
    <col min="3077" max="3077" width="26.86328125" style="2" customWidth="1"/>
    <col min="3078" max="3078" width="49.86328125" style="2" customWidth="1"/>
    <col min="3079" max="3079" width="28.1328125" style="2" customWidth="1"/>
    <col min="3080" max="3080" width="58.59765625" style="2" customWidth="1"/>
    <col min="3081" max="3326" width="9.1328125" style="2"/>
    <col min="3327" max="3327" width="8.1328125" style="2" customWidth="1"/>
    <col min="3328" max="3328" width="48.1328125" style="2" customWidth="1"/>
    <col min="3329" max="3329" width="11.3984375" style="2" customWidth="1"/>
    <col min="3330" max="3330" width="7.86328125" style="2" customWidth="1"/>
    <col min="3331" max="3331" width="7.3984375" style="2" customWidth="1"/>
    <col min="3332" max="3332" width="7.73046875" style="2" customWidth="1"/>
    <col min="3333" max="3333" width="26.86328125" style="2" customWidth="1"/>
    <col min="3334" max="3334" width="49.86328125" style="2" customWidth="1"/>
    <col min="3335" max="3335" width="28.1328125" style="2" customWidth="1"/>
    <col min="3336" max="3336" width="58.59765625" style="2" customWidth="1"/>
    <col min="3337" max="3582" width="9.1328125" style="2"/>
    <col min="3583" max="3583" width="8.1328125" style="2" customWidth="1"/>
    <col min="3584" max="3584" width="48.1328125" style="2" customWidth="1"/>
    <col min="3585" max="3585" width="11.3984375" style="2" customWidth="1"/>
    <col min="3586" max="3586" width="7.86328125" style="2" customWidth="1"/>
    <col min="3587" max="3587" width="7.3984375" style="2" customWidth="1"/>
    <col min="3588" max="3588" width="7.73046875" style="2" customWidth="1"/>
    <col min="3589" max="3589" width="26.86328125" style="2" customWidth="1"/>
    <col min="3590" max="3590" width="49.86328125" style="2" customWidth="1"/>
    <col min="3591" max="3591" width="28.1328125" style="2" customWidth="1"/>
    <col min="3592" max="3592" width="58.59765625" style="2" customWidth="1"/>
    <col min="3593" max="3838" width="9.1328125" style="2"/>
    <col min="3839" max="3839" width="8.1328125" style="2" customWidth="1"/>
    <col min="3840" max="3840" width="48.1328125" style="2" customWidth="1"/>
    <col min="3841" max="3841" width="11.3984375" style="2" customWidth="1"/>
    <col min="3842" max="3842" width="7.86328125" style="2" customWidth="1"/>
    <col min="3843" max="3843" width="7.3984375" style="2" customWidth="1"/>
    <col min="3844" max="3844" width="7.73046875" style="2" customWidth="1"/>
    <col min="3845" max="3845" width="26.86328125" style="2" customWidth="1"/>
    <col min="3846" max="3846" width="49.86328125" style="2" customWidth="1"/>
    <col min="3847" max="3847" width="28.1328125" style="2" customWidth="1"/>
    <col min="3848" max="3848" width="58.59765625" style="2" customWidth="1"/>
    <col min="3849" max="4094" width="9.1328125" style="2"/>
    <col min="4095" max="4095" width="8.1328125" style="2" customWidth="1"/>
    <col min="4096" max="4096" width="48.1328125" style="2" customWidth="1"/>
    <col min="4097" max="4097" width="11.3984375" style="2" customWidth="1"/>
    <col min="4098" max="4098" width="7.86328125" style="2" customWidth="1"/>
    <col min="4099" max="4099" width="7.3984375" style="2" customWidth="1"/>
    <col min="4100" max="4100" width="7.73046875" style="2" customWidth="1"/>
    <col min="4101" max="4101" width="26.86328125" style="2" customWidth="1"/>
    <col min="4102" max="4102" width="49.86328125" style="2" customWidth="1"/>
    <col min="4103" max="4103" width="28.1328125" style="2" customWidth="1"/>
    <col min="4104" max="4104" width="58.59765625" style="2" customWidth="1"/>
    <col min="4105" max="4350" width="9.1328125" style="2"/>
    <col min="4351" max="4351" width="8.1328125" style="2" customWidth="1"/>
    <col min="4352" max="4352" width="48.1328125" style="2" customWidth="1"/>
    <col min="4353" max="4353" width="11.3984375" style="2" customWidth="1"/>
    <col min="4354" max="4354" width="7.86328125" style="2" customWidth="1"/>
    <col min="4355" max="4355" width="7.3984375" style="2" customWidth="1"/>
    <col min="4356" max="4356" width="7.73046875" style="2" customWidth="1"/>
    <col min="4357" max="4357" width="26.86328125" style="2" customWidth="1"/>
    <col min="4358" max="4358" width="49.86328125" style="2" customWidth="1"/>
    <col min="4359" max="4359" width="28.1328125" style="2" customWidth="1"/>
    <col min="4360" max="4360" width="58.59765625" style="2" customWidth="1"/>
    <col min="4361" max="4606" width="9.1328125" style="2"/>
    <col min="4607" max="4607" width="8.1328125" style="2" customWidth="1"/>
    <col min="4608" max="4608" width="48.1328125" style="2" customWidth="1"/>
    <col min="4609" max="4609" width="11.3984375" style="2" customWidth="1"/>
    <col min="4610" max="4610" width="7.86328125" style="2" customWidth="1"/>
    <col min="4611" max="4611" width="7.3984375" style="2" customWidth="1"/>
    <col min="4612" max="4612" width="7.73046875" style="2" customWidth="1"/>
    <col min="4613" max="4613" width="26.86328125" style="2" customWidth="1"/>
    <col min="4614" max="4614" width="49.86328125" style="2" customWidth="1"/>
    <col min="4615" max="4615" width="28.1328125" style="2" customWidth="1"/>
    <col min="4616" max="4616" width="58.59765625" style="2" customWidth="1"/>
    <col min="4617" max="4862" width="9.1328125" style="2"/>
    <col min="4863" max="4863" width="8.1328125" style="2" customWidth="1"/>
    <col min="4864" max="4864" width="48.1328125" style="2" customWidth="1"/>
    <col min="4865" max="4865" width="11.3984375" style="2" customWidth="1"/>
    <col min="4866" max="4866" width="7.86328125" style="2" customWidth="1"/>
    <col min="4867" max="4867" width="7.3984375" style="2" customWidth="1"/>
    <col min="4868" max="4868" width="7.73046875" style="2" customWidth="1"/>
    <col min="4869" max="4869" width="26.86328125" style="2" customWidth="1"/>
    <col min="4870" max="4870" width="49.86328125" style="2" customWidth="1"/>
    <col min="4871" max="4871" width="28.1328125" style="2" customWidth="1"/>
    <col min="4872" max="4872" width="58.59765625" style="2" customWidth="1"/>
    <col min="4873" max="5118" width="9.1328125" style="2"/>
    <col min="5119" max="5119" width="8.1328125" style="2" customWidth="1"/>
    <col min="5120" max="5120" width="48.1328125" style="2" customWidth="1"/>
    <col min="5121" max="5121" width="11.3984375" style="2" customWidth="1"/>
    <col min="5122" max="5122" width="7.86328125" style="2" customWidth="1"/>
    <col min="5123" max="5123" width="7.3984375" style="2" customWidth="1"/>
    <col min="5124" max="5124" width="7.73046875" style="2" customWidth="1"/>
    <col min="5125" max="5125" width="26.86328125" style="2" customWidth="1"/>
    <col min="5126" max="5126" width="49.86328125" style="2" customWidth="1"/>
    <col min="5127" max="5127" width="28.1328125" style="2" customWidth="1"/>
    <col min="5128" max="5128" width="58.59765625" style="2" customWidth="1"/>
    <col min="5129" max="5374" width="9.1328125" style="2"/>
    <col min="5375" max="5375" width="8.1328125" style="2" customWidth="1"/>
    <col min="5376" max="5376" width="48.1328125" style="2" customWidth="1"/>
    <col min="5377" max="5377" width="11.3984375" style="2" customWidth="1"/>
    <col min="5378" max="5378" width="7.86328125" style="2" customWidth="1"/>
    <col min="5379" max="5379" width="7.3984375" style="2" customWidth="1"/>
    <col min="5380" max="5380" width="7.73046875" style="2" customWidth="1"/>
    <col min="5381" max="5381" width="26.86328125" style="2" customWidth="1"/>
    <col min="5382" max="5382" width="49.86328125" style="2" customWidth="1"/>
    <col min="5383" max="5383" width="28.1328125" style="2" customWidth="1"/>
    <col min="5384" max="5384" width="58.59765625" style="2" customWidth="1"/>
    <col min="5385" max="5630" width="9.1328125" style="2"/>
    <col min="5631" max="5631" width="8.1328125" style="2" customWidth="1"/>
    <col min="5632" max="5632" width="48.1328125" style="2" customWidth="1"/>
    <col min="5633" max="5633" width="11.3984375" style="2" customWidth="1"/>
    <col min="5634" max="5634" width="7.86328125" style="2" customWidth="1"/>
    <col min="5635" max="5635" width="7.3984375" style="2" customWidth="1"/>
    <col min="5636" max="5636" width="7.73046875" style="2" customWidth="1"/>
    <col min="5637" max="5637" width="26.86328125" style="2" customWidth="1"/>
    <col min="5638" max="5638" width="49.86328125" style="2" customWidth="1"/>
    <col min="5639" max="5639" width="28.1328125" style="2" customWidth="1"/>
    <col min="5640" max="5640" width="58.59765625" style="2" customWidth="1"/>
    <col min="5641" max="5886" width="9.1328125" style="2"/>
    <col min="5887" max="5887" width="8.1328125" style="2" customWidth="1"/>
    <col min="5888" max="5888" width="48.1328125" style="2" customWidth="1"/>
    <col min="5889" max="5889" width="11.3984375" style="2" customWidth="1"/>
    <col min="5890" max="5890" width="7.86328125" style="2" customWidth="1"/>
    <col min="5891" max="5891" width="7.3984375" style="2" customWidth="1"/>
    <col min="5892" max="5892" width="7.73046875" style="2" customWidth="1"/>
    <col min="5893" max="5893" width="26.86328125" style="2" customWidth="1"/>
    <col min="5894" max="5894" width="49.86328125" style="2" customWidth="1"/>
    <col min="5895" max="5895" width="28.1328125" style="2" customWidth="1"/>
    <col min="5896" max="5896" width="58.59765625" style="2" customWidth="1"/>
    <col min="5897" max="6142" width="9.1328125" style="2"/>
    <col min="6143" max="6143" width="8.1328125" style="2" customWidth="1"/>
    <col min="6144" max="6144" width="48.1328125" style="2" customWidth="1"/>
    <col min="6145" max="6145" width="11.3984375" style="2" customWidth="1"/>
    <col min="6146" max="6146" width="7.86328125" style="2" customWidth="1"/>
    <col min="6147" max="6147" width="7.3984375" style="2" customWidth="1"/>
    <col min="6148" max="6148" width="7.73046875" style="2" customWidth="1"/>
    <col min="6149" max="6149" width="26.86328125" style="2" customWidth="1"/>
    <col min="6150" max="6150" width="49.86328125" style="2" customWidth="1"/>
    <col min="6151" max="6151" width="28.1328125" style="2" customWidth="1"/>
    <col min="6152" max="6152" width="58.59765625" style="2" customWidth="1"/>
    <col min="6153" max="6398" width="9.1328125" style="2"/>
    <col min="6399" max="6399" width="8.1328125" style="2" customWidth="1"/>
    <col min="6400" max="6400" width="48.1328125" style="2" customWidth="1"/>
    <col min="6401" max="6401" width="11.3984375" style="2" customWidth="1"/>
    <col min="6402" max="6402" width="7.86328125" style="2" customWidth="1"/>
    <col min="6403" max="6403" width="7.3984375" style="2" customWidth="1"/>
    <col min="6404" max="6404" width="7.73046875" style="2" customWidth="1"/>
    <col min="6405" max="6405" width="26.86328125" style="2" customWidth="1"/>
    <col min="6406" max="6406" width="49.86328125" style="2" customWidth="1"/>
    <col min="6407" max="6407" width="28.1328125" style="2" customWidth="1"/>
    <col min="6408" max="6408" width="58.59765625" style="2" customWidth="1"/>
    <col min="6409" max="6654" width="9.1328125" style="2"/>
    <col min="6655" max="6655" width="8.1328125" style="2" customWidth="1"/>
    <col min="6656" max="6656" width="48.1328125" style="2" customWidth="1"/>
    <col min="6657" max="6657" width="11.3984375" style="2" customWidth="1"/>
    <col min="6658" max="6658" width="7.86328125" style="2" customWidth="1"/>
    <col min="6659" max="6659" width="7.3984375" style="2" customWidth="1"/>
    <col min="6660" max="6660" width="7.73046875" style="2" customWidth="1"/>
    <col min="6661" max="6661" width="26.86328125" style="2" customWidth="1"/>
    <col min="6662" max="6662" width="49.86328125" style="2" customWidth="1"/>
    <col min="6663" max="6663" width="28.1328125" style="2" customWidth="1"/>
    <col min="6664" max="6664" width="58.59765625" style="2" customWidth="1"/>
    <col min="6665" max="6910" width="9.1328125" style="2"/>
    <col min="6911" max="6911" width="8.1328125" style="2" customWidth="1"/>
    <col min="6912" max="6912" width="48.1328125" style="2" customWidth="1"/>
    <col min="6913" max="6913" width="11.3984375" style="2" customWidth="1"/>
    <col min="6914" max="6914" width="7.86328125" style="2" customWidth="1"/>
    <col min="6915" max="6915" width="7.3984375" style="2" customWidth="1"/>
    <col min="6916" max="6916" width="7.73046875" style="2" customWidth="1"/>
    <col min="6917" max="6917" width="26.86328125" style="2" customWidth="1"/>
    <col min="6918" max="6918" width="49.86328125" style="2" customWidth="1"/>
    <col min="6919" max="6919" width="28.1328125" style="2" customWidth="1"/>
    <col min="6920" max="6920" width="58.59765625" style="2" customWidth="1"/>
    <col min="6921" max="7166" width="9.1328125" style="2"/>
    <col min="7167" max="7167" width="8.1328125" style="2" customWidth="1"/>
    <col min="7168" max="7168" width="48.1328125" style="2" customWidth="1"/>
    <col min="7169" max="7169" width="11.3984375" style="2" customWidth="1"/>
    <col min="7170" max="7170" width="7.86328125" style="2" customWidth="1"/>
    <col min="7171" max="7171" width="7.3984375" style="2" customWidth="1"/>
    <col min="7172" max="7172" width="7.73046875" style="2" customWidth="1"/>
    <col min="7173" max="7173" width="26.86328125" style="2" customWidth="1"/>
    <col min="7174" max="7174" width="49.86328125" style="2" customWidth="1"/>
    <col min="7175" max="7175" width="28.1328125" style="2" customWidth="1"/>
    <col min="7176" max="7176" width="58.59765625" style="2" customWidth="1"/>
    <col min="7177" max="7422" width="9.1328125" style="2"/>
    <col min="7423" max="7423" width="8.1328125" style="2" customWidth="1"/>
    <col min="7424" max="7424" width="48.1328125" style="2" customWidth="1"/>
    <col min="7425" max="7425" width="11.3984375" style="2" customWidth="1"/>
    <col min="7426" max="7426" width="7.86328125" style="2" customWidth="1"/>
    <col min="7427" max="7427" width="7.3984375" style="2" customWidth="1"/>
    <col min="7428" max="7428" width="7.73046875" style="2" customWidth="1"/>
    <col min="7429" max="7429" width="26.86328125" style="2" customWidth="1"/>
    <col min="7430" max="7430" width="49.86328125" style="2" customWidth="1"/>
    <col min="7431" max="7431" width="28.1328125" style="2" customWidth="1"/>
    <col min="7432" max="7432" width="58.59765625" style="2" customWidth="1"/>
    <col min="7433" max="7678" width="9.1328125" style="2"/>
    <col min="7679" max="7679" width="8.1328125" style="2" customWidth="1"/>
    <col min="7680" max="7680" width="48.1328125" style="2" customWidth="1"/>
    <col min="7681" max="7681" width="11.3984375" style="2" customWidth="1"/>
    <col min="7682" max="7682" width="7.86328125" style="2" customWidth="1"/>
    <col min="7683" max="7683" width="7.3984375" style="2" customWidth="1"/>
    <col min="7684" max="7684" width="7.73046875" style="2" customWidth="1"/>
    <col min="7685" max="7685" width="26.86328125" style="2" customWidth="1"/>
    <col min="7686" max="7686" width="49.86328125" style="2" customWidth="1"/>
    <col min="7687" max="7687" width="28.1328125" style="2" customWidth="1"/>
    <col min="7688" max="7688" width="58.59765625" style="2" customWidth="1"/>
    <col min="7689" max="7934" width="9.1328125" style="2"/>
    <col min="7935" max="7935" width="8.1328125" style="2" customWidth="1"/>
    <col min="7936" max="7936" width="48.1328125" style="2" customWidth="1"/>
    <col min="7937" max="7937" width="11.3984375" style="2" customWidth="1"/>
    <col min="7938" max="7938" width="7.86328125" style="2" customWidth="1"/>
    <col min="7939" max="7939" width="7.3984375" style="2" customWidth="1"/>
    <col min="7940" max="7940" width="7.73046875" style="2" customWidth="1"/>
    <col min="7941" max="7941" width="26.86328125" style="2" customWidth="1"/>
    <col min="7942" max="7942" width="49.86328125" style="2" customWidth="1"/>
    <col min="7943" max="7943" width="28.1328125" style="2" customWidth="1"/>
    <col min="7944" max="7944" width="58.59765625" style="2" customWidth="1"/>
    <col min="7945" max="8190" width="9.1328125" style="2"/>
    <col min="8191" max="8191" width="8.1328125" style="2" customWidth="1"/>
    <col min="8192" max="8192" width="48.1328125" style="2" customWidth="1"/>
    <col min="8193" max="8193" width="11.3984375" style="2" customWidth="1"/>
    <col min="8194" max="8194" width="7.86328125" style="2" customWidth="1"/>
    <col min="8195" max="8195" width="7.3984375" style="2" customWidth="1"/>
    <col min="8196" max="8196" width="7.73046875" style="2" customWidth="1"/>
    <col min="8197" max="8197" width="26.86328125" style="2" customWidth="1"/>
    <col min="8198" max="8198" width="49.86328125" style="2" customWidth="1"/>
    <col min="8199" max="8199" width="28.1328125" style="2" customWidth="1"/>
    <col min="8200" max="8200" width="58.59765625" style="2" customWidth="1"/>
    <col min="8201" max="8446" width="9.1328125" style="2"/>
    <col min="8447" max="8447" width="8.1328125" style="2" customWidth="1"/>
    <col min="8448" max="8448" width="48.1328125" style="2" customWidth="1"/>
    <col min="8449" max="8449" width="11.3984375" style="2" customWidth="1"/>
    <col min="8450" max="8450" width="7.86328125" style="2" customWidth="1"/>
    <col min="8451" max="8451" width="7.3984375" style="2" customWidth="1"/>
    <col min="8452" max="8452" width="7.73046875" style="2" customWidth="1"/>
    <col min="8453" max="8453" width="26.86328125" style="2" customWidth="1"/>
    <col min="8454" max="8454" width="49.86328125" style="2" customWidth="1"/>
    <col min="8455" max="8455" width="28.1328125" style="2" customWidth="1"/>
    <col min="8456" max="8456" width="58.59765625" style="2" customWidth="1"/>
    <col min="8457" max="8702" width="9.1328125" style="2"/>
    <col min="8703" max="8703" width="8.1328125" style="2" customWidth="1"/>
    <col min="8704" max="8704" width="48.1328125" style="2" customWidth="1"/>
    <col min="8705" max="8705" width="11.3984375" style="2" customWidth="1"/>
    <col min="8706" max="8706" width="7.86328125" style="2" customWidth="1"/>
    <col min="8707" max="8707" width="7.3984375" style="2" customWidth="1"/>
    <col min="8708" max="8708" width="7.73046875" style="2" customWidth="1"/>
    <col min="8709" max="8709" width="26.86328125" style="2" customWidth="1"/>
    <col min="8710" max="8710" width="49.86328125" style="2" customWidth="1"/>
    <col min="8711" max="8711" width="28.1328125" style="2" customWidth="1"/>
    <col min="8712" max="8712" width="58.59765625" style="2" customWidth="1"/>
    <col min="8713" max="8958" width="9.1328125" style="2"/>
    <col min="8959" max="8959" width="8.1328125" style="2" customWidth="1"/>
    <col min="8960" max="8960" width="48.1328125" style="2" customWidth="1"/>
    <col min="8961" max="8961" width="11.3984375" style="2" customWidth="1"/>
    <col min="8962" max="8962" width="7.86328125" style="2" customWidth="1"/>
    <col min="8963" max="8963" width="7.3984375" style="2" customWidth="1"/>
    <col min="8964" max="8964" width="7.73046875" style="2" customWidth="1"/>
    <col min="8965" max="8965" width="26.86328125" style="2" customWidth="1"/>
    <col min="8966" max="8966" width="49.86328125" style="2" customWidth="1"/>
    <col min="8967" max="8967" width="28.1328125" style="2" customWidth="1"/>
    <col min="8968" max="8968" width="58.59765625" style="2" customWidth="1"/>
    <col min="8969" max="9214" width="9.1328125" style="2"/>
    <col min="9215" max="9215" width="8.1328125" style="2" customWidth="1"/>
    <col min="9216" max="9216" width="48.1328125" style="2" customWidth="1"/>
    <col min="9217" max="9217" width="11.3984375" style="2" customWidth="1"/>
    <col min="9218" max="9218" width="7.86328125" style="2" customWidth="1"/>
    <col min="9219" max="9219" width="7.3984375" style="2" customWidth="1"/>
    <col min="9220" max="9220" width="7.73046875" style="2" customWidth="1"/>
    <col min="9221" max="9221" width="26.86328125" style="2" customWidth="1"/>
    <col min="9222" max="9222" width="49.86328125" style="2" customWidth="1"/>
    <col min="9223" max="9223" width="28.1328125" style="2" customWidth="1"/>
    <col min="9224" max="9224" width="58.59765625" style="2" customWidth="1"/>
    <col min="9225" max="9470" width="9.1328125" style="2"/>
    <col min="9471" max="9471" width="8.1328125" style="2" customWidth="1"/>
    <col min="9472" max="9472" width="48.1328125" style="2" customWidth="1"/>
    <col min="9473" max="9473" width="11.3984375" style="2" customWidth="1"/>
    <col min="9474" max="9474" width="7.86328125" style="2" customWidth="1"/>
    <col min="9475" max="9475" width="7.3984375" style="2" customWidth="1"/>
    <col min="9476" max="9476" width="7.73046875" style="2" customWidth="1"/>
    <col min="9477" max="9477" width="26.86328125" style="2" customWidth="1"/>
    <col min="9478" max="9478" width="49.86328125" style="2" customWidth="1"/>
    <col min="9479" max="9479" width="28.1328125" style="2" customWidth="1"/>
    <col min="9480" max="9480" width="58.59765625" style="2" customWidth="1"/>
    <col min="9481" max="9726" width="9.1328125" style="2"/>
    <col min="9727" max="9727" width="8.1328125" style="2" customWidth="1"/>
    <col min="9728" max="9728" width="48.1328125" style="2" customWidth="1"/>
    <col min="9729" max="9729" width="11.3984375" style="2" customWidth="1"/>
    <col min="9730" max="9730" width="7.86328125" style="2" customWidth="1"/>
    <col min="9731" max="9731" width="7.3984375" style="2" customWidth="1"/>
    <col min="9732" max="9732" width="7.73046875" style="2" customWidth="1"/>
    <col min="9733" max="9733" width="26.86328125" style="2" customWidth="1"/>
    <col min="9734" max="9734" width="49.86328125" style="2" customWidth="1"/>
    <col min="9735" max="9735" width="28.1328125" style="2" customWidth="1"/>
    <col min="9736" max="9736" width="58.59765625" style="2" customWidth="1"/>
    <col min="9737" max="9982" width="9.1328125" style="2"/>
    <col min="9983" max="9983" width="8.1328125" style="2" customWidth="1"/>
    <col min="9984" max="9984" width="48.1328125" style="2" customWidth="1"/>
    <col min="9985" max="9985" width="11.3984375" style="2" customWidth="1"/>
    <col min="9986" max="9986" width="7.86328125" style="2" customWidth="1"/>
    <col min="9987" max="9987" width="7.3984375" style="2" customWidth="1"/>
    <col min="9988" max="9988" width="7.73046875" style="2" customWidth="1"/>
    <col min="9989" max="9989" width="26.86328125" style="2" customWidth="1"/>
    <col min="9990" max="9990" width="49.86328125" style="2" customWidth="1"/>
    <col min="9991" max="9991" width="28.1328125" style="2" customWidth="1"/>
    <col min="9992" max="9992" width="58.59765625" style="2" customWidth="1"/>
    <col min="9993" max="10238" width="9.1328125" style="2"/>
    <col min="10239" max="10239" width="8.1328125" style="2" customWidth="1"/>
    <col min="10240" max="10240" width="48.1328125" style="2" customWidth="1"/>
    <col min="10241" max="10241" width="11.3984375" style="2" customWidth="1"/>
    <col min="10242" max="10242" width="7.86328125" style="2" customWidth="1"/>
    <col min="10243" max="10243" width="7.3984375" style="2" customWidth="1"/>
    <col min="10244" max="10244" width="7.73046875" style="2" customWidth="1"/>
    <col min="10245" max="10245" width="26.86328125" style="2" customWidth="1"/>
    <col min="10246" max="10246" width="49.86328125" style="2" customWidth="1"/>
    <col min="10247" max="10247" width="28.1328125" style="2" customWidth="1"/>
    <col min="10248" max="10248" width="58.59765625" style="2" customWidth="1"/>
    <col min="10249" max="10494" width="9.1328125" style="2"/>
    <col min="10495" max="10495" width="8.1328125" style="2" customWidth="1"/>
    <col min="10496" max="10496" width="48.1328125" style="2" customWidth="1"/>
    <col min="10497" max="10497" width="11.3984375" style="2" customWidth="1"/>
    <col min="10498" max="10498" width="7.86328125" style="2" customWidth="1"/>
    <col min="10499" max="10499" width="7.3984375" style="2" customWidth="1"/>
    <col min="10500" max="10500" width="7.73046875" style="2" customWidth="1"/>
    <col min="10501" max="10501" width="26.86328125" style="2" customWidth="1"/>
    <col min="10502" max="10502" width="49.86328125" style="2" customWidth="1"/>
    <col min="10503" max="10503" width="28.1328125" style="2" customWidth="1"/>
    <col min="10504" max="10504" width="58.59765625" style="2" customWidth="1"/>
    <col min="10505" max="10750" width="9.1328125" style="2"/>
    <col min="10751" max="10751" width="8.1328125" style="2" customWidth="1"/>
    <col min="10752" max="10752" width="48.1328125" style="2" customWidth="1"/>
    <col min="10753" max="10753" width="11.3984375" style="2" customWidth="1"/>
    <col min="10754" max="10754" width="7.86328125" style="2" customWidth="1"/>
    <col min="10755" max="10755" width="7.3984375" style="2" customWidth="1"/>
    <col min="10756" max="10756" width="7.73046875" style="2" customWidth="1"/>
    <col min="10757" max="10757" width="26.86328125" style="2" customWidth="1"/>
    <col min="10758" max="10758" width="49.86328125" style="2" customWidth="1"/>
    <col min="10759" max="10759" width="28.1328125" style="2" customWidth="1"/>
    <col min="10760" max="10760" width="58.59765625" style="2" customWidth="1"/>
    <col min="10761" max="11006" width="9.1328125" style="2"/>
    <col min="11007" max="11007" width="8.1328125" style="2" customWidth="1"/>
    <col min="11008" max="11008" width="48.1328125" style="2" customWidth="1"/>
    <col min="11009" max="11009" width="11.3984375" style="2" customWidth="1"/>
    <col min="11010" max="11010" width="7.86328125" style="2" customWidth="1"/>
    <col min="11011" max="11011" width="7.3984375" style="2" customWidth="1"/>
    <col min="11012" max="11012" width="7.73046875" style="2" customWidth="1"/>
    <col min="11013" max="11013" width="26.86328125" style="2" customWidth="1"/>
    <col min="11014" max="11014" width="49.86328125" style="2" customWidth="1"/>
    <col min="11015" max="11015" width="28.1328125" style="2" customWidth="1"/>
    <col min="11016" max="11016" width="58.59765625" style="2" customWidth="1"/>
    <col min="11017" max="11262" width="9.1328125" style="2"/>
    <col min="11263" max="11263" width="8.1328125" style="2" customWidth="1"/>
    <col min="11264" max="11264" width="48.1328125" style="2" customWidth="1"/>
    <col min="11265" max="11265" width="11.3984375" style="2" customWidth="1"/>
    <col min="11266" max="11266" width="7.86328125" style="2" customWidth="1"/>
    <col min="11267" max="11267" width="7.3984375" style="2" customWidth="1"/>
    <col min="11268" max="11268" width="7.73046875" style="2" customWidth="1"/>
    <col min="11269" max="11269" width="26.86328125" style="2" customWidth="1"/>
    <col min="11270" max="11270" width="49.86328125" style="2" customWidth="1"/>
    <col min="11271" max="11271" width="28.1328125" style="2" customWidth="1"/>
    <col min="11272" max="11272" width="58.59765625" style="2" customWidth="1"/>
    <col min="11273" max="11518" width="9.1328125" style="2"/>
    <col min="11519" max="11519" width="8.1328125" style="2" customWidth="1"/>
    <col min="11520" max="11520" width="48.1328125" style="2" customWidth="1"/>
    <col min="11521" max="11521" width="11.3984375" style="2" customWidth="1"/>
    <col min="11522" max="11522" width="7.86328125" style="2" customWidth="1"/>
    <col min="11523" max="11523" width="7.3984375" style="2" customWidth="1"/>
    <col min="11524" max="11524" width="7.73046875" style="2" customWidth="1"/>
    <col min="11525" max="11525" width="26.86328125" style="2" customWidth="1"/>
    <col min="11526" max="11526" width="49.86328125" style="2" customWidth="1"/>
    <col min="11527" max="11527" width="28.1328125" style="2" customWidth="1"/>
    <col min="11528" max="11528" width="58.59765625" style="2" customWidth="1"/>
    <col min="11529" max="11774" width="9.1328125" style="2"/>
    <col min="11775" max="11775" width="8.1328125" style="2" customWidth="1"/>
    <col min="11776" max="11776" width="48.1328125" style="2" customWidth="1"/>
    <col min="11777" max="11777" width="11.3984375" style="2" customWidth="1"/>
    <col min="11778" max="11778" width="7.86328125" style="2" customWidth="1"/>
    <col min="11779" max="11779" width="7.3984375" style="2" customWidth="1"/>
    <col min="11780" max="11780" width="7.73046875" style="2" customWidth="1"/>
    <col min="11781" max="11781" width="26.86328125" style="2" customWidth="1"/>
    <col min="11782" max="11782" width="49.86328125" style="2" customWidth="1"/>
    <col min="11783" max="11783" width="28.1328125" style="2" customWidth="1"/>
    <col min="11784" max="11784" width="58.59765625" style="2" customWidth="1"/>
    <col min="11785" max="12030" width="9.1328125" style="2"/>
    <col min="12031" max="12031" width="8.1328125" style="2" customWidth="1"/>
    <col min="12032" max="12032" width="48.1328125" style="2" customWidth="1"/>
    <col min="12033" max="12033" width="11.3984375" style="2" customWidth="1"/>
    <col min="12034" max="12034" width="7.86328125" style="2" customWidth="1"/>
    <col min="12035" max="12035" width="7.3984375" style="2" customWidth="1"/>
    <col min="12036" max="12036" width="7.73046875" style="2" customWidth="1"/>
    <col min="12037" max="12037" width="26.86328125" style="2" customWidth="1"/>
    <col min="12038" max="12038" width="49.86328125" style="2" customWidth="1"/>
    <col min="12039" max="12039" width="28.1328125" style="2" customWidth="1"/>
    <col min="12040" max="12040" width="58.59765625" style="2" customWidth="1"/>
    <col min="12041" max="12286" width="9.1328125" style="2"/>
    <col min="12287" max="12287" width="8.1328125" style="2" customWidth="1"/>
    <col min="12288" max="12288" width="48.1328125" style="2" customWidth="1"/>
    <col min="12289" max="12289" width="11.3984375" style="2" customWidth="1"/>
    <col min="12290" max="12290" width="7.86328125" style="2" customWidth="1"/>
    <col min="12291" max="12291" width="7.3984375" style="2" customWidth="1"/>
    <col min="12292" max="12292" width="7.73046875" style="2" customWidth="1"/>
    <col min="12293" max="12293" width="26.86328125" style="2" customWidth="1"/>
    <col min="12294" max="12294" width="49.86328125" style="2" customWidth="1"/>
    <col min="12295" max="12295" width="28.1328125" style="2" customWidth="1"/>
    <col min="12296" max="12296" width="58.59765625" style="2" customWidth="1"/>
    <col min="12297" max="12542" width="9.1328125" style="2"/>
    <col min="12543" max="12543" width="8.1328125" style="2" customWidth="1"/>
    <col min="12544" max="12544" width="48.1328125" style="2" customWidth="1"/>
    <col min="12545" max="12545" width="11.3984375" style="2" customWidth="1"/>
    <col min="12546" max="12546" width="7.86328125" style="2" customWidth="1"/>
    <col min="12547" max="12547" width="7.3984375" style="2" customWidth="1"/>
    <col min="12548" max="12548" width="7.73046875" style="2" customWidth="1"/>
    <col min="12549" max="12549" width="26.86328125" style="2" customWidth="1"/>
    <col min="12550" max="12550" width="49.86328125" style="2" customWidth="1"/>
    <col min="12551" max="12551" width="28.1328125" style="2" customWidth="1"/>
    <col min="12552" max="12552" width="58.59765625" style="2" customWidth="1"/>
    <col min="12553" max="12798" width="9.1328125" style="2"/>
    <col min="12799" max="12799" width="8.1328125" style="2" customWidth="1"/>
    <col min="12800" max="12800" width="48.1328125" style="2" customWidth="1"/>
    <col min="12801" max="12801" width="11.3984375" style="2" customWidth="1"/>
    <col min="12802" max="12802" width="7.86328125" style="2" customWidth="1"/>
    <col min="12803" max="12803" width="7.3984375" style="2" customWidth="1"/>
    <col min="12804" max="12804" width="7.73046875" style="2" customWidth="1"/>
    <col min="12805" max="12805" width="26.86328125" style="2" customWidth="1"/>
    <col min="12806" max="12806" width="49.86328125" style="2" customWidth="1"/>
    <col min="12807" max="12807" width="28.1328125" style="2" customWidth="1"/>
    <col min="12808" max="12808" width="58.59765625" style="2" customWidth="1"/>
    <col min="12809" max="13054" width="9.1328125" style="2"/>
    <col min="13055" max="13055" width="8.1328125" style="2" customWidth="1"/>
    <col min="13056" max="13056" width="48.1328125" style="2" customWidth="1"/>
    <col min="13057" max="13057" width="11.3984375" style="2" customWidth="1"/>
    <col min="13058" max="13058" width="7.86328125" style="2" customWidth="1"/>
    <col min="13059" max="13059" width="7.3984375" style="2" customWidth="1"/>
    <col min="13060" max="13060" width="7.73046875" style="2" customWidth="1"/>
    <col min="13061" max="13061" width="26.86328125" style="2" customWidth="1"/>
    <col min="13062" max="13062" width="49.86328125" style="2" customWidth="1"/>
    <col min="13063" max="13063" width="28.1328125" style="2" customWidth="1"/>
    <col min="13064" max="13064" width="58.59765625" style="2" customWidth="1"/>
    <col min="13065" max="13310" width="9.1328125" style="2"/>
    <col min="13311" max="13311" width="8.1328125" style="2" customWidth="1"/>
    <col min="13312" max="13312" width="48.1328125" style="2" customWidth="1"/>
    <col min="13313" max="13313" width="11.3984375" style="2" customWidth="1"/>
    <col min="13314" max="13314" width="7.86328125" style="2" customWidth="1"/>
    <col min="13315" max="13315" width="7.3984375" style="2" customWidth="1"/>
    <col min="13316" max="13316" width="7.73046875" style="2" customWidth="1"/>
    <col min="13317" max="13317" width="26.86328125" style="2" customWidth="1"/>
    <col min="13318" max="13318" width="49.86328125" style="2" customWidth="1"/>
    <col min="13319" max="13319" width="28.1328125" style="2" customWidth="1"/>
    <col min="13320" max="13320" width="58.59765625" style="2" customWidth="1"/>
    <col min="13321" max="13566" width="9.1328125" style="2"/>
    <col min="13567" max="13567" width="8.1328125" style="2" customWidth="1"/>
    <col min="13568" max="13568" width="48.1328125" style="2" customWidth="1"/>
    <col min="13569" max="13569" width="11.3984375" style="2" customWidth="1"/>
    <col min="13570" max="13570" width="7.86328125" style="2" customWidth="1"/>
    <col min="13571" max="13571" width="7.3984375" style="2" customWidth="1"/>
    <col min="13572" max="13572" width="7.73046875" style="2" customWidth="1"/>
    <col min="13573" max="13573" width="26.86328125" style="2" customWidth="1"/>
    <col min="13574" max="13574" width="49.86328125" style="2" customWidth="1"/>
    <col min="13575" max="13575" width="28.1328125" style="2" customWidth="1"/>
    <col min="13576" max="13576" width="58.59765625" style="2" customWidth="1"/>
    <col min="13577" max="13822" width="9.1328125" style="2"/>
    <col min="13823" max="13823" width="8.1328125" style="2" customWidth="1"/>
    <col min="13824" max="13824" width="48.1328125" style="2" customWidth="1"/>
    <col min="13825" max="13825" width="11.3984375" style="2" customWidth="1"/>
    <col min="13826" max="13826" width="7.86328125" style="2" customWidth="1"/>
    <col min="13827" max="13827" width="7.3984375" style="2" customWidth="1"/>
    <col min="13828" max="13828" width="7.73046875" style="2" customWidth="1"/>
    <col min="13829" max="13829" width="26.86328125" style="2" customWidth="1"/>
    <col min="13830" max="13830" width="49.86328125" style="2" customWidth="1"/>
    <col min="13831" max="13831" width="28.1328125" style="2" customWidth="1"/>
    <col min="13832" max="13832" width="58.59765625" style="2" customWidth="1"/>
    <col min="13833" max="14078" width="9.1328125" style="2"/>
    <col min="14079" max="14079" width="8.1328125" style="2" customWidth="1"/>
    <col min="14080" max="14080" width="48.1328125" style="2" customWidth="1"/>
    <col min="14081" max="14081" width="11.3984375" style="2" customWidth="1"/>
    <col min="14082" max="14082" width="7.86328125" style="2" customWidth="1"/>
    <col min="14083" max="14083" width="7.3984375" style="2" customWidth="1"/>
    <col min="14084" max="14084" width="7.73046875" style="2" customWidth="1"/>
    <col min="14085" max="14085" width="26.86328125" style="2" customWidth="1"/>
    <col min="14086" max="14086" width="49.86328125" style="2" customWidth="1"/>
    <col min="14087" max="14087" width="28.1328125" style="2" customWidth="1"/>
    <col min="14088" max="14088" width="58.59765625" style="2" customWidth="1"/>
    <col min="14089" max="14334" width="9.1328125" style="2"/>
    <col min="14335" max="14335" width="8.1328125" style="2" customWidth="1"/>
    <col min="14336" max="14336" width="48.1328125" style="2" customWidth="1"/>
    <col min="14337" max="14337" width="11.3984375" style="2" customWidth="1"/>
    <col min="14338" max="14338" width="7.86328125" style="2" customWidth="1"/>
    <col min="14339" max="14339" width="7.3984375" style="2" customWidth="1"/>
    <col min="14340" max="14340" width="7.73046875" style="2" customWidth="1"/>
    <col min="14341" max="14341" width="26.86328125" style="2" customWidth="1"/>
    <col min="14342" max="14342" width="49.86328125" style="2" customWidth="1"/>
    <col min="14343" max="14343" width="28.1328125" style="2" customWidth="1"/>
    <col min="14344" max="14344" width="58.59765625" style="2" customWidth="1"/>
    <col min="14345" max="14590" width="9.1328125" style="2"/>
    <col min="14591" max="14591" width="8.1328125" style="2" customWidth="1"/>
    <col min="14592" max="14592" width="48.1328125" style="2" customWidth="1"/>
    <col min="14593" max="14593" width="11.3984375" style="2" customWidth="1"/>
    <col min="14594" max="14594" width="7.86328125" style="2" customWidth="1"/>
    <col min="14595" max="14595" width="7.3984375" style="2" customWidth="1"/>
    <col min="14596" max="14596" width="7.73046875" style="2" customWidth="1"/>
    <col min="14597" max="14597" width="26.86328125" style="2" customWidth="1"/>
    <col min="14598" max="14598" width="49.86328125" style="2" customWidth="1"/>
    <col min="14599" max="14599" width="28.1328125" style="2" customWidth="1"/>
    <col min="14600" max="14600" width="58.59765625" style="2" customWidth="1"/>
    <col min="14601" max="14846" width="9.1328125" style="2"/>
    <col min="14847" max="14847" width="8.1328125" style="2" customWidth="1"/>
    <col min="14848" max="14848" width="48.1328125" style="2" customWidth="1"/>
    <col min="14849" max="14849" width="11.3984375" style="2" customWidth="1"/>
    <col min="14850" max="14850" width="7.86328125" style="2" customWidth="1"/>
    <col min="14851" max="14851" width="7.3984375" style="2" customWidth="1"/>
    <col min="14852" max="14852" width="7.73046875" style="2" customWidth="1"/>
    <col min="14853" max="14853" width="26.86328125" style="2" customWidth="1"/>
    <col min="14854" max="14854" width="49.86328125" style="2" customWidth="1"/>
    <col min="14855" max="14855" width="28.1328125" style="2" customWidth="1"/>
    <col min="14856" max="14856" width="58.59765625" style="2" customWidth="1"/>
    <col min="14857" max="15102" width="9.1328125" style="2"/>
    <col min="15103" max="15103" width="8.1328125" style="2" customWidth="1"/>
    <col min="15104" max="15104" width="48.1328125" style="2" customWidth="1"/>
    <col min="15105" max="15105" width="11.3984375" style="2" customWidth="1"/>
    <col min="15106" max="15106" width="7.86328125" style="2" customWidth="1"/>
    <col min="15107" max="15107" width="7.3984375" style="2" customWidth="1"/>
    <col min="15108" max="15108" width="7.73046875" style="2" customWidth="1"/>
    <col min="15109" max="15109" width="26.86328125" style="2" customWidth="1"/>
    <col min="15110" max="15110" width="49.86328125" style="2" customWidth="1"/>
    <col min="15111" max="15111" width="28.1328125" style="2" customWidth="1"/>
    <col min="15112" max="15112" width="58.59765625" style="2" customWidth="1"/>
    <col min="15113" max="15358" width="9.1328125" style="2"/>
    <col min="15359" max="15359" width="8.1328125" style="2" customWidth="1"/>
    <col min="15360" max="15360" width="48.1328125" style="2" customWidth="1"/>
    <col min="15361" max="15361" width="11.3984375" style="2" customWidth="1"/>
    <col min="15362" max="15362" width="7.86328125" style="2" customWidth="1"/>
    <col min="15363" max="15363" width="7.3984375" style="2" customWidth="1"/>
    <col min="15364" max="15364" width="7.73046875" style="2" customWidth="1"/>
    <col min="15365" max="15365" width="26.86328125" style="2" customWidth="1"/>
    <col min="15366" max="15366" width="49.86328125" style="2" customWidth="1"/>
    <col min="15367" max="15367" width="28.1328125" style="2" customWidth="1"/>
    <col min="15368" max="15368" width="58.59765625" style="2" customWidth="1"/>
    <col min="15369" max="15614" width="9.1328125" style="2"/>
    <col min="15615" max="15615" width="8.1328125" style="2" customWidth="1"/>
    <col min="15616" max="15616" width="48.1328125" style="2" customWidth="1"/>
    <col min="15617" max="15617" width="11.3984375" style="2" customWidth="1"/>
    <col min="15618" max="15618" width="7.86328125" style="2" customWidth="1"/>
    <col min="15619" max="15619" width="7.3984375" style="2" customWidth="1"/>
    <col min="15620" max="15620" width="7.73046875" style="2" customWidth="1"/>
    <col min="15621" max="15621" width="26.86328125" style="2" customWidth="1"/>
    <col min="15622" max="15622" width="49.86328125" style="2" customWidth="1"/>
    <col min="15623" max="15623" width="28.1328125" style="2" customWidth="1"/>
    <col min="15624" max="15624" width="58.59765625" style="2" customWidth="1"/>
    <col min="15625" max="15870" width="9.1328125" style="2"/>
    <col min="15871" max="15871" width="8.1328125" style="2" customWidth="1"/>
    <col min="15872" max="15872" width="48.1328125" style="2" customWidth="1"/>
    <col min="15873" max="15873" width="11.3984375" style="2" customWidth="1"/>
    <col min="15874" max="15874" width="7.86328125" style="2" customWidth="1"/>
    <col min="15875" max="15875" width="7.3984375" style="2" customWidth="1"/>
    <col min="15876" max="15876" width="7.73046875" style="2" customWidth="1"/>
    <col min="15877" max="15877" width="26.86328125" style="2" customWidth="1"/>
    <col min="15878" max="15878" width="49.86328125" style="2" customWidth="1"/>
    <col min="15879" max="15879" width="28.1328125" style="2" customWidth="1"/>
    <col min="15880" max="15880" width="58.59765625" style="2" customWidth="1"/>
    <col min="15881" max="16126" width="9.1328125" style="2"/>
    <col min="16127" max="16127" width="8.1328125" style="2" customWidth="1"/>
    <col min="16128" max="16128" width="48.1328125" style="2" customWidth="1"/>
    <col min="16129" max="16129" width="11.3984375" style="2" customWidth="1"/>
    <col min="16130" max="16130" width="7.86328125" style="2" customWidth="1"/>
    <col min="16131" max="16131" width="7.3984375" style="2" customWidth="1"/>
    <col min="16132" max="16132" width="7.73046875" style="2" customWidth="1"/>
    <col min="16133" max="16133" width="26.86328125" style="2" customWidth="1"/>
    <col min="16134" max="16134" width="49.86328125" style="2" customWidth="1"/>
    <col min="16135" max="16135" width="28.1328125" style="2" customWidth="1"/>
    <col min="16136" max="16136" width="58.59765625" style="2" customWidth="1"/>
    <col min="16137" max="16384" width="9.1328125" style="2"/>
  </cols>
  <sheetData>
    <row r="1" spans="1:8" s="1" customFormat="1" x14ac:dyDescent="0.4">
      <c r="A1" s="191" t="str">
        <f>+'1.TP HT'!A1:C1</f>
        <v>ỦY BAN NHÂN DÂN</v>
      </c>
      <c r="B1" s="191"/>
      <c r="C1" s="191"/>
      <c r="D1" s="192" t="s">
        <v>0</v>
      </c>
      <c r="E1" s="192"/>
      <c r="F1" s="192"/>
      <c r="G1" s="192"/>
      <c r="H1" s="192"/>
    </row>
    <row r="2" spans="1:8" s="1" customFormat="1" x14ac:dyDescent="0.4">
      <c r="A2" s="192" t="str">
        <f>+'1.TP HT'!A2:C2</f>
        <v>TỈNH HÀ TĨNH</v>
      </c>
      <c r="B2" s="192"/>
      <c r="C2" s="192"/>
      <c r="D2" s="192" t="s">
        <v>1</v>
      </c>
      <c r="E2" s="192"/>
      <c r="F2" s="192"/>
      <c r="G2" s="192"/>
      <c r="H2" s="192"/>
    </row>
    <row r="3" spans="1:8" s="1" customFormat="1" ht="15" x14ac:dyDescent="0.25">
      <c r="A3" s="200"/>
      <c r="B3" s="200"/>
      <c r="C3" s="200"/>
      <c r="D3" s="200"/>
      <c r="E3" s="200"/>
      <c r="F3" s="200"/>
      <c r="G3" s="200"/>
      <c r="H3" s="200"/>
    </row>
    <row r="4" spans="1:8" s="1" customFormat="1" ht="15" customHeight="1" x14ac:dyDescent="0.4">
      <c r="A4" s="193" t="s">
        <v>574</v>
      </c>
      <c r="B4" s="193"/>
      <c r="C4" s="193"/>
      <c r="D4" s="193"/>
      <c r="E4" s="193"/>
      <c r="F4" s="193"/>
      <c r="G4" s="193"/>
      <c r="H4" s="193"/>
    </row>
    <row r="5" spans="1:8" s="1" customFormat="1" ht="15" customHeight="1" x14ac:dyDescent="0.4">
      <c r="A5" s="193" t="s">
        <v>465</v>
      </c>
      <c r="B5" s="193"/>
      <c r="C5" s="193"/>
      <c r="D5" s="193"/>
      <c r="E5" s="193"/>
      <c r="F5" s="193"/>
      <c r="G5" s="193"/>
      <c r="H5" s="193"/>
    </row>
    <row r="6" spans="1:8" s="1" customFormat="1" ht="15.75" customHeight="1" x14ac:dyDescent="0.25">
      <c r="A6" s="194" t="str">
        <f>+'1.TP HT'!A6:H6</f>
        <v>(Kèm theo Tờ trình số: … /TTr-UBND ngày … /7/2021 của Ủy ban nhân dân tỉnh)</v>
      </c>
      <c r="B6" s="194"/>
      <c r="C6" s="194"/>
      <c r="D6" s="194"/>
      <c r="E6" s="194"/>
      <c r="F6" s="194"/>
      <c r="G6" s="194"/>
      <c r="H6" s="194"/>
    </row>
    <row r="7" spans="1:8" ht="27" customHeight="1" x14ac:dyDescent="0.2">
      <c r="A7" s="195"/>
      <c r="B7" s="195"/>
      <c r="C7" s="195"/>
      <c r="D7" s="195"/>
      <c r="E7" s="195"/>
      <c r="F7" s="195"/>
      <c r="G7" s="195"/>
      <c r="H7" s="195"/>
    </row>
    <row r="8" spans="1:8" s="3" customFormat="1" ht="34.5" customHeight="1" x14ac:dyDescent="0.35">
      <c r="A8" s="196" t="s">
        <v>2</v>
      </c>
      <c r="B8" s="197" t="s">
        <v>3</v>
      </c>
      <c r="C8" s="190" t="s">
        <v>330</v>
      </c>
      <c r="D8" s="199" t="s">
        <v>331</v>
      </c>
      <c r="E8" s="199"/>
      <c r="F8" s="199"/>
      <c r="G8" s="197" t="s">
        <v>332</v>
      </c>
      <c r="H8" s="199" t="s">
        <v>333</v>
      </c>
    </row>
    <row r="9" spans="1:8" s="3" customFormat="1" ht="42" customHeight="1" x14ac:dyDescent="0.35">
      <c r="A9" s="196"/>
      <c r="B9" s="197"/>
      <c r="C9" s="190"/>
      <c r="D9" s="4" t="s">
        <v>4</v>
      </c>
      <c r="E9" s="4" t="s">
        <v>5</v>
      </c>
      <c r="F9" s="4" t="s">
        <v>6</v>
      </c>
      <c r="G9" s="197"/>
      <c r="H9" s="199"/>
    </row>
    <row r="10" spans="1:8" s="1" customFormat="1" ht="33.75" customHeight="1" x14ac:dyDescent="0.25">
      <c r="A10" s="5">
        <v>-1</v>
      </c>
      <c r="B10" s="5">
        <v>-2</v>
      </c>
      <c r="C10" s="5" t="s">
        <v>334</v>
      </c>
      <c r="D10" s="5">
        <v>-4</v>
      </c>
      <c r="E10" s="5">
        <v>-5</v>
      </c>
      <c r="F10" s="5">
        <v>-6</v>
      </c>
      <c r="G10" s="5">
        <v>-7</v>
      </c>
      <c r="H10" s="5">
        <v>-8</v>
      </c>
    </row>
    <row r="11" spans="1:8" ht="13.5" x14ac:dyDescent="0.35">
      <c r="A11" s="18" t="s">
        <v>7</v>
      </c>
      <c r="B11" s="50" t="s">
        <v>15</v>
      </c>
      <c r="C11" s="78">
        <f>SUM(C12:C14)</f>
        <v>0.22</v>
      </c>
      <c r="D11" s="78">
        <f>SUM(D12:D14)</f>
        <v>0.22</v>
      </c>
      <c r="E11" s="78"/>
      <c r="F11" s="78"/>
      <c r="G11" s="32"/>
      <c r="H11" s="13"/>
    </row>
    <row r="12" spans="1:8" ht="43.5" customHeight="1" x14ac:dyDescent="0.35">
      <c r="A12" s="201">
        <v>1</v>
      </c>
      <c r="B12" s="202" t="s">
        <v>218</v>
      </c>
      <c r="C12" s="40">
        <f t="shared" ref="C12:C19" si="0">SUM(D12:F12)</f>
        <v>7.0000000000000007E-2</v>
      </c>
      <c r="D12" s="88">
        <v>7.0000000000000007E-2</v>
      </c>
      <c r="E12" s="88"/>
      <c r="F12" s="78"/>
      <c r="G12" s="24" t="s">
        <v>219</v>
      </c>
      <c r="H12" s="203" t="s">
        <v>607</v>
      </c>
    </row>
    <row r="13" spans="1:8" ht="43.5" customHeight="1" x14ac:dyDescent="0.35">
      <c r="A13" s="201"/>
      <c r="B13" s="202"/>
      <c r="C13" s="40">
        <f t="shared" si="0"/>
        <v>0.03</v>
      </c>
      <c r="D13" s="88">
        <v>0.03</v>
      </c>
      <c r="E13" s="88"/>
      <c r="F13" s="78"/>
      <c r="G13" s="24" t="s">
        <v>220</v>
      </c>
      <c r="H13" s="203"/>
    </row>
    <row r="14" spans="1:8" ht="78" customHeight="1" x14ac:dyDescent="0.35">
      <c r="A14" s="16">
        <v>2</v>
      </c>
      <c r="B14" s="39" t="s">
        <v>221</v>
      </c>
      <c r="C14" s="40">
        <f t="shared" si="0"/>
        <v>0.12</v>
      </c>
      <c r="D14" s="88">
        <v>0.12</v>
      </c>
      <c r="E14" s="88"/>
      <c r="F14" s="78"/>
      <c r="G14" s="24" t="s">
        <v>222</v>
      </c>
      <c r="H14" s="24" t="s">
        <v>591</v>
      </c>
    </row>
    <row r="15" spans="1:8" ht="13.5" x14ac:dyDescent="0.35">
      <c r="A15" s="18" t="s">
        <v>12</v>
      </c>
      <c r="B15" s="12" t="s">
        <v>40</v>
      </c>
      <c r="C15" s="78">
        <f>SUM(C16:C17)</f>
        <v>0.03</v>
      </c>
      <c r="D15" s="78">
        <f>SUM(D16:D17)</f>
        <v>0.03</v>
      </c>
      <c r="E15" s="78"/>
      <c r="F15" s="78"/>
      <c r="G15" s="25"/>
      <c r="H15" s="18"/>
    </row>
    <row r="16" spans="1:8" ht="41.65" x14ac:dyDescent="0.35">
      <c r="A16" s="16">
        <v>1</v>
      </c>
      <c r="B16" s="39" t="s">
        <v>224</v>
      </c>
      <c r="C16" s="40">
        <f>SUM(D16:F16)</f>
        <v>0.01</v>
      </c>
      <c r="D16" s="88">
        <v>0.01</v>
      </c>
      <c r="E16" s="88"/>
      <c r="F16" s="78"/>
      <c r="G16" s="24" t="s">
        <v>220</v>
      </c>
      <c r="H16" s="24" t="s">
        <v>592</v>
      </c>
    </row>
    <row r="17" spans="1:8" ht="45.75" customHeight="1" x14ac:dyDescent="0.35">
      <c r="A17" s="16">
        <v>2</v>
      </c>
      <c r="B17" s="29" t="s">
        <v>225</v>
      </c>
      <c r="C17" s="40">
        <f>SUM(D17:F17)</f>
        <v>0.02</v>
      </c>
      <c r="D17" s="88">
        <v>0.02</v>
      </c>
      <c r="E17" s="88"/>
      <c r="F17" s="78"/>
      <c r="G17" s="24" t="s">
        <v>226</v>
      </c>
      <c r="H17" s="24" t="s">
        <v>227</v>
      </c>
    </row>
    <row r="18" spans="1:8" x14ac:dyDescent="0.35">
      <c r="A18" s="18" t="s">
        <v>14</v>
      </c>
      <c r="B18" s="90" t="s">
        <v>52</v>
      </c>
      <c r="C18" s="78">
        <f>SUM(C19)</f>
        <v>7.0000000000000007E-2</v>
      </c>
      <c r="D18" s="78">
        <f>SUM(D19)</f>
        <v>7.0000000000000007E-2</v>
      </c>
      <c r="E18" s="78"/>
      <c r="F18" s="78"/>
      <c r="G18" s="24"/>
      <c r="H18" s="24"/>
    </row>
    <row r="19" spans="1:8" ht="27.75" x14ac:dyDescent="0.35">
      <c r="A19" s="16">
        <v>1</v>
      </c>
      <c r="B19" s="39" t="s">
        <v>499</v>
      </c>
      <c r="C19" s="40">
        <f t="shared" si="0"/>
        <v>7.0000000000000007E-2</v>
      </c>
      <c r="D19" s="6">
        <v>7.0000000000000007E-2</v>
      </c>
      <c r="E19" s="88"/>
      <c r="F19" s="78"/>
      <c r="G19" s="91" t="s">
        <v>228</v>
      </c>
      <c r="H19" s="45" t="s">
        <v>593</v>
      </c>
    </row>
    <row r="20" spans="1:8" ht="13.5" x14ac:dyDescent="0.35">
      <c r="A20" s="18">
        <f>+A19+A17+A14</f>
        <v>5</v>
      </c>
      <c r="B20" s="87" t="s">
        <v>642</v>
      </c>
      <c r="C20" s="92">
        <f>+C18+C15+C11</f>
        <v>0.32</v>
      </c>
      <c r="D20" s="92">
        <f>+D18+D15+D11</f>
        <v>0.32</v>
      </c>
      <c r="E20" s="92"/>
      <c r="F20" s="92"/>
      <c r="G20" s="18"/>
      <c r="H20" s="13"/>
    </row>
    <row r="21" spans="1:8" ht="16.5" customHeight="1" x14ac:dyDescent="0.2">
      <c r="C21" s="162"/>
    </row>
    <row r="22" spans="1:8" ht="15" x14ac:dyDescent="0.2">
      <c r="G22" s="189" t="str">
        <f>+'1.TP HT'!G51:H51</f>
        <v>ỦY BAN NHÂN DÂN TỈNH HÀ TĨNH</v>
      </c>
      <c r="H22" s="189"/>
    </row>
  </sheetData>
  <mergeCells count="19">
    <mergeCell ref="D8:F8"/>
    <mergeCell ref="G8:G9"/>
    <mergeCell ref="H8:H9"/>
    <mergeCell ref="G22:H22"/>
    <mergeCell ref="A4:H4"/>
    <mergeCell ref="A12:A13"/>
    <mergeCell ref="B12:B13"/>
    <mergeCell ref="H12:H13"/>
    <mergeCell ref="A5:H5"/>
    <mergeCell ref="A6:H6"/>
    <mergeCell ref="A7:H7"/>
    <mergeCell ref="A8:A9"/>
    <mergeCell ref="B8:B9"/>
    <mergeCell ref="C8:C9"/>
    <mergeCell ref="A1:C1"/>
    <mergeCell ref="D1:H1"/>
    <mergeCell ref="A2:C2"/>
    <mergeCell ref="D2:H2"/>
    <mergeCell ref="A3:H3"/>
  </mergeCells>
  <pageMargins left="0.70866141732283505" right="0.70866141732283505" top="0.74803149606299202" bottom="0.74803149606299202" header="0.31496062992126" footer="0.31496062992126"/>
  <pageSetup paperSize="9" scale="9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Tổng</vt:lpstr>
      <vt:lpstr>1.TP HT</vt:lpstr>
      <vt:lpstr>2.TX HL</vt:lpstr>
      <vt:lpstr>3.TX Kỳ Anh</vt:lpstr>
      <vt:lpstr>4.N Xuân</vt:lpstr>
      <vt:lpstr>5.Đ Thọ</vt:lpstr>
      <vt:lpstr>6.H Sơn</vt:lpstr>
      <vt:lpstr>7.V Quang</vt:lpstr>
      <vt:lpstr>8.H Khê</vt:lpstr>
      <vt:lpstr>9.C Lộc</vt:lpstr>
      <vt:lpstr>10.L Hà</vt:lpstr>
      <vt:lpstr>11.T Hà</vt:lpstr>
      <vt:lpstr>12.C Xuyên</vt:lpstr>
      <vt:lpstr>13.Kỳ anh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2021-07-14T08:56:45Z</cp:lastPrinted>
  <dcterms:created xsi:type="dcterms:W3CDTF">2021-07-08T00:04:22Z</dcterms:created>
  <dcterms:modified xsi:type="dcterms:W3CDTF">2021-07-15T14:15:31Z</dcterms:modified>
</cp:coreProperties>
</file>