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695" firstSheet="6" activeTab="16"/>
  </bookViews>
  <sheets>
    <sheet name="Kangatang" sheetId="1" state="veryHidden" r:id="rId1"/>
    <sheet name="Tong CMD" sheetId="2" r:id="rId2"/>
    <sheet name="2a.Ctiep" sheetId="3" r:id="rId3"/>
    <sheet name="2b.BS moi" sheetId="4" r:id="rId4"/>
    <sheet name="2.1.TPHT" sheetId="5" r:id="rId5"/>
    <sheet name="2.2.TXHL" sheetId="6" r:id="rId6"/>
    <sheet name="2.3.TXKA" sheetId="7" r:id="rId7"/>
    <sheet name="2.4.NX" sheetId="8" r:id="rId8"/>
    <sheet name="2.5.TH" sheetId="9" r:id="rId9"/>
    <sheet name="2.6.CX" sheetId="10" r:id="rId10"/>
    <sheet name="2.7.HS" sheetId="11" r:id="rId11"/>
    <sheet name="2.8.DT" sheetId="12" r:id="rId12"/>
    <sheet name="2.9.CL" sheetId="13" r:id="rId13"/>
    <sheet name="2.10.KAH" sheetId="14" r:id="rId14"/>
    <sheet name="2.11.HK" sheetId="15" r:id="rId15"/>
    <sheet name="2.12.VQ" sheetId="16" r:id="rId16"/>
    <sheet name="2.13.LH" sheetId="17" r:id="rId17"/>
  </sheets>
  <definedNames>
    <definedName name="_xlnm._FilterDatabase" localSheetId="4" hidden="1">'2.1.TPHT'!$A$10:$I$148</definedName>
    <definedName name="_xlnm._FilterDatabase" localSheetId="5" hidden="1">'2.2.TXHL'!$A$24:$I$24</definedName>
    <definedName name="_xlnm._FilterDatabase" localSheetId="6" hidden="1">'2.3.TXKA'!$A$23:$I$114</definedName>
    <definedName name="_xlnm._FilterDatabase" localSheetId="7" hidden="1">'2.4.NX'!$A$10:$BX$72</definedName>
    <definedName name="_xlnm._FilterDatabase" localSheetId="11" hidden="1">'2.8.DT'!$A$10:$I$10</definedName>
    <definedName name="_xlnm._FilterDatabase" localSheetId="12" hidden="1">'2.9.CL'!$A$12:$I$51</definedName>
    <definedName name="_xlfn.NUMBERVALUE" hidden="1">#NAME?</definedName>
    <definedName name="_xlnm.Print_Titles" localSheetId="4">'2.1.TPHT'!$8:$10</definedName>
    <definedName name="_xlnm.Print_Titles" localSheetId="13">'2.10.KAH'!$8:$10</definedName>
    <definedName name="_xlnm.Print_Titles" localSheetId="14">'2.11.HK'!$8:$10</definedName>
    <definedName name="_xlnm.Print_Titles" localSheetId="15">'2.12.VQ'!$8:$10</definedName>
    <definedName name="_xlnm.Print_Titles" localSheetId="16">'2.13.LH'!$8:$10</definedName>
    <definedName name="_xlnm.Print_Titles" localSheetId="5">'2.2.TXHL'!$8:$10</definedName>
    <definedName name="_xlnm.Print_Titles" localSheetId="6">'2.3.TXKA'!$8:$10</definedName>
    <definedName name="_xlnm.Print_Titles" localSheetId="7">'2.4.NX'!$8:$10</definedName>
    <definedName name="_xlnm.Print_Titles" localSheetId="8">'2.5.TH'!$8:$10</definedName>
    <definedName name="_xlnm.Print_Titles" localSheetId="9">'2.6.CX'!$8:$10</definedName>
    <definedName name="_xlnm.Print_Titles" localSheetId="10">'2.7.HS'!$8:$10</definedName>
    <definedName name="_xlnm.Print_Titles" localSheetId="11">'2.8.DT'!$8:$10</definedName>
    <definedName name="_xlnm.Print_Titles" localSheetId="12">'2.9.CL'!$8:$10</definedName>
    <definedName name="_xlnm.Print_Titles">#N/A</definedName>
  </definedNames>
  <calcPr fullCalcOnLoad="1"/>
</workbook>
</file>

<file path=xl/sharedStrings.xml><?xml version="1.0" encoding="utf-8"?>
<sst xmlns="http://schemas.openxmlformats.org/spreadsheetml/2006/main" count="4035" uniqueCount="1892">
  <si>
    <t>Tổng cộng</t>
  </si>
  <si>
    <t>Thị xã Kỳ Anh</t>
  </si>
  <si>
    <t>Thị xã Hồng Lĩnh</t>
  </si>
  <si>
    <t>Thành phố Hà Tĩnh</t>
  </si>
  <si>
    <t>RĐD</t>
  </si>
  <si>
    <t>RPH</t>
  </si>
  <si>
    <t>LUA</t>
  </si>
  <si>
    <t>Ghi chú</t>
  </si>
  <si>
    <t>Sử dụng từ các loại đất (ha)</t>
  </si>
  <si>
    <t>STT</t>
  </si>
  <si>
    <t>CỘNG HOÀ XÃ HỘI CHỦ NGHĨA VIỆT NAM</t>
  </si>
  <si>
    <t>Độc lập - Tự do - Hạnh phúc</t>
  </si>
  <si>
    <t xml:space="preserve">Tên công trình, dự án  </t>
  </si>
  <si>
    <t>RDD</t>
  </si>
  <si>
    <t>Ghi 
chú</t>
  </si>
  <si>
    <t xml:space="preserve">
Căn cứ
 pháp lý
</t>
  </si>
  <si>
    <t>CỘNG HÒAXÃ HỘI CHỦ NGHĨA VIỆT NAM</t>
  </si>
  <si>
    <t>Tổng công trình, dự án xin chuyển mục đích sử dụng đất</t>
  </si>
  <si>
    <t>Tổng diện tích xin chuyển mục đích SDĐ (ha)</t>
  </si>
  <si>
    <t>(4)=(5)+(6)+(7)</t>
  </si>
  <si>
    <t>Phụ lục 2.1.</t>
  </si>
  <si>
    <t>Phụ lục 2.2.</t>
  </si>
  <si>
    <t>Phụ lục 2.3.</t>
  </si>
  <si>
    <t>Phụ lục 2.4.</t>
  </si>
  <si>
    <t>Phụ lục 2.5.</t>
  </si>
  <si>
    <t>Phụ lục 2.6.</t>
  </si>
  <si>
    <t>Phụ lục 2.7.</t>
  </si>
  <si>
    <t>Phụ lục 2.8.</t>
  </si>
  <si>
    <t>Phụ lục 2.9.</t>
  </si>
  <si>
    <t>Phụ lục 2.10.</t>
  </si>
  <si>
    <t>Phụ lục 2.11.</t>
  </si>
  <si>
    <t>Phụ lục 2.12.</t>
  </si>
  <si>
    <t>Phụ lục 2.13.</t>
  </si>
  <si>
    <t>Mục B Phụ lục 2.1.</t>
  </si>
  <si>
    <t>Mục B Phụ lục 2.2.</t>
  </si>
  <si>
    <t>Mục B Phụ lục 2.3.</t>
  </si>
  <si>
    <t>Mục B Phụ lục 2.4.</t>
  </si>
  <si>
    <t>Mục B Phụ lục 2.5.</t>
  </si>
  <si>
    <t>Mục B Phụ lục 2.6.</t>
  </si>
  <si>
    <t>Mục B Phụ lục 2.7.</t>
  </si>
  <si>
    <t>Mục B Phụ lục 2.8.</t>
  </si>
  <si>
    <t>Mục B Phụ lục 2.9.</t>
  </si>
  <si>
    <t>Mục B Phụ lục 2.10.</t>
  </si>
  <si>
    <t>Mục B Phụ lục 2.11.</t>
  </si>
  <si>
    <t>Mục B Phụ lục 2.12.</t>
  </si>
  <si>
    <t>Mục B Phụ lục 2.13.</t>
  </si>
  <si>
    <t>Mục A Phụ lục 2.1.</t>
  </si>
  <si>
    <t>Mục A Phụ lục 2.2.</t>
  </si>
  <si>
    <t>Mục A Phụ lục 2.3.</t>
  </si>
  <si>
    <t>Mục A Phụ lục 2.4.</t>
  </si>
  <si>
    <t>Mục A Phụ lục 2.5.</t>
  </si>
  <si>
    <t>Mục A Phụ lục 2.6.</t>
  </si>
  <si>
    <t>Mục A Phụ lục 2.7.</t>
  </si>
  <si>
    <t>Mục A Phụ lục 2.8.</t>
  </si>
  <si>
    <t>Mục A Phụ lục 2.9.</t>
  </si>
  <si>
    <t>Mục A Phụ lục 2.10.</t>
  </si>
  <si>
    <t>Mục A Phụ lục 2.11.</t>
  </si>
  <si>
    <t>Mục A Phụ lục 2.12.</t>
  </si>
  <si>
    <t>Mục A Phụ lục 2.13.</t>
  </si>
  <si>
    <t xml:space="preserve">Địa điểm             </t>
  </si>
  <si>
    <t>(3)=(4)+(5)+(6)</t>
  </si>
  <si>
    <t xml:space="preserve">PHỤ LỤC 2.1. DANH MỤC CÔNG TRÌNH, DỰ ÁN CHUYỂN MỤC ĐÍCH SỬ DỤNG ĐẤT TRỒNG LÚA, </t>
  </si>
  <si>
    <t xml:space="preserve">PHỤ LỤC 2.2. DANH MỤC CÔNG TRÌNH, DỰ ÁN CHUYỂN MỤC ĐÍCH SỬ DỤNG ĐẤT TRỒNG LÚA, </t>
  </si>
  <si>
    <t xml:space="preserve">PHỤ LỤC 2.11. DANH MỤC CÔNG TRÌNH, DỰ ÁN CHUYỂN MỤC ĐÍCH SỬ DỤNG ĐẤT TRỒNG LÚA, </t>
  </si>
  <si>
    <t xml:space="preserve">PHỤ LỤC 2.12. DANH MỤC CÔNG TRÌNH, DỰ ÁN CHUYỂN MỤC ĐÍCH SỬ DỤNG ĐẤT TRỒNG LÚA, </t>
  </si>
  <si>
    <t xml:space="preserve">PHỤ LỤC 2.13. DANH MỤC CÔNG TRÌNH, DỰ ÁN CHUYỂN MỤC ĐÍCH SỬ DỤNG ĐẤT TRỒNG LÚA, </t>
  </si>
  <si>
    <t>Tên huyện, 
thị xã, thành phố</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</si>
  <si>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</si>
  <si>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</si>
  <si>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</si>
  <si>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</si>
  <si>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</si>
  <si>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</si>
  <si>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</si>
  <si>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</si>
  <si>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</si>
  <si>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</si>
  <si>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 xml:space="preserve">PHỤ LỤC 2.3. DANH MỤC CÔNG TRÌNH, DỰ ÁN CHUYỂN MỤC ĐÍCH SỬ DỤNG ĐẤT TRỒNG LÚA, </t>
  </si>
  <si>
    <t xml:space="preserve">PHỤ LỤC 2.4. DANH MỤC CÔNG TRÌNH, DỰ ÁN CHUYỂN MỤC ĐÍCH SỬ DỤNG ĐẤT TRỒNG LÚA, </t>
  </si>
  <si>
    <t xml:space="preserve">PHỤ LỤC 2.5. DANH MỤC CÔNG TRÌNH, DỰ ÁN CHUYỂN MỤC ĐÍCH SỬ DỤNG ĐẤT TRỒNG LÚA, </t>
  </si>
  <si>
    <t xml:space="preserve">PHỤ LỤC 2.6. DANH MỤC CÔNG TRÌNH, DỰ ÁN CHUYỂN MỤC ĐÍCH SỬ DỤNG ĐẤT TRỒNG LÚA, </t>
  </si>
  <si>
    <t xml:space="preserve">PHỤ LỤC 2.7. DANH MỤC CÔNG TRÌNH, DỰ ÁN CHUYỂN MỤC ĐÍCH SỬ DỤNG ĐẤT TRỒNG LÚA, </t>
  </si>
  <si>
    <t xml:space="preserve">PHỤ LỤC 2.8. DANH MỤC CÔNG TRÌNH, DỰ ÁN CHUYỂN MỤC ĐÍCH SỬ DỤNG ĐẤT TRỒNG LÚA, </t>
  </si>
  <si>
    <t xml:space="preserve">PHỤ LỤC 2.9. DANH MỤC CÔNG TRÌNH, DỰ ÁN CHUYỂN MỤC ĐÍCH SỬ DỤNG ĐẤT TRỒNG LÚA, </t>
  </si>
  <si>
    <t xml:space="preserve">PHỤ LỤC 2.10. DANH MỤC CÔNG TRÌNH, DỰ ÁN CHUYỂN MỤC ĐÍCH SỬ DỤNG ĐẤT TRỒNG LÚA, </t>
  </si>
  <si>
    <t xml:space="preserve">Địa điểm      </t>
  </si>
  <si>
    <t>PHỤ LỤC 2. TỔNG HỢP DANH MỤC CÔNG TRÌNH, DỰ ÁN CHUYỂN MỤC ĐÍCH SỬ DỤNG ĐẤT TRỒNG LÚA, 
ĐẤT RỪNG PHÒNG HỘ, ĐẤT RỪNG ĐẶC DỤNG TRONG NĂM 2023 CỦA TỈNH HÀ TĨNH</t>
  </si>
  <si>
    <t>PHỤ LỤC 2a. TỔNG HỢP DANH MỤC CÔNG TRÌNH, DỰ ÁN CHUYỂN MỤC ĐÍCH SỬ DỤNG ĐẤT TRỒNG LÚA, 
ĐẤT RỪNG PHÒNG HỘ, RỪNG ĐẶC DỤNG NĂM 2022 CHUYỂN SANG TIẾP TỤC THỰC HIỆN NĂM 2023 CỦA TỈNH HÀ TĨNH</t>
  </si>
  <si>
    <t>PHỤ LỤC 2b. TỔNG HỢP DANH MỤC CÔNG TRÌNH, DỰ ÁN CHUYỂN MỤC ĐÍCH SỬ DỤNG ĐẤT TRỒNG LÚA, 
ĐẤT RỪNG PHÒNG HỘ, RỪNG ĐẶC DỤNG ĐỀ XUẤT MỚI TRONG NĂM 2023 CỦA TỈNH HÀ TĨNH</t>
  </si>
  <si>
    <t>B. Công trình, dự án chuyển mục đích sử dụng đất đã được HĐND tỉnh thông qua tại các Nghị quyết số 61/NQ-HĐND ngày16/12/2021, Nghị quyết số 71/NQ-HĐND ngày 29/4/2022, Nghị quyết số 83/NQ-HĐND ngày 15/7/2022 nay chuyển sang thực hiện trong năm 2023</t>
  </si>
  <si>
    <t>ĐẤT RỪNG PHÒNG HỘ, RỪNG ĐẶC DỤNG NĂM 2023 CỦA THÀNH PHỐ HÀ TĨNH</t>
  </si>
  <si>
    <t>A. Công trình, dự án chuyển mục đích sử dụng đất đất đề xuất mới trong năm 2023</t>
  </si>
  <si>
    <t>Tổng B: Danh mục</t>
  </si>
  <si>
    <t>Tổng A +B: Danh mục</t>
  </si>
  <si>
    <t>ĐẤT RỪNG PHÒNG HỘ, RỪNG ĐẶC DỤNG NĂM 2023 CỦA THỊ XÃ HỒNG LĨNH</t>
  </si>
  <si>
    <t>A. Công trình, dự án chuyển mục đích sử dụng đất đề xuất mới trong năm 2023</t>
  </si>
  <si>
    <t>ĐẤT RỪNG PHÒNG HỘ, RỪNG ĐẶC DỤNG NĂM 2023 CỦA THỊ XÃ KỲ ANH</t>
  </si>
  <si>
    <t>Tổng A: Danh mục</t>
  </si>
  <si>
    <t>ĐẤT RỪNG PHÒNG HỘ, RỪNG ĐẶC DỤNG NĂM 2023 CỦA HUYỆN NGHI XUÂN</t>
  </si>
  <si>
    <t>ĐẤT RỪNG PHÒNG HỘ, RỪNG ĐẶC DỤNG NĂM 2023 CỦA HUYỆN THẠCH HÀ</t>
  </si>
  <si>
    <t>Tổng A+B: Danh mục</t>
  </si>
  <si>
    <t>ĐẤT RỪNG PHÒNG HỘ, RỪNG ĐẶC DỤNG NĂM 2023 CỦA HUYỆN CẨM XUYÊN</t>
  </si>
  <si>
    <t>ĐẤT RỪNG PHÒNG HỘ, RỪNG ĐẶC DỤNG NĂM 2023 CỦA HUYỆN HƯƠNG SƠN</t>
  </si>
  <si>
    <t>ĐẤT RỪNG PHÒNG HỘ, RỪNG ĐẶC DỤNG NĂM 2023 CỦA HUYỆN ĐỨC THỌ</t>
  </si>
  <si>
    <t>ĐẤT RỪNG PHÒNG HỘ, RỪNG ĐẶC DỤNG NĂM 2023 CỦA HUYỆN CAN LỘC</t>
  </si>
  <si>
    <t>ĐẤT RỪNG PHÒNG HỘ, RỪNG ĐẶC DỤNG NĂM 2023 CỦA HUYỆN KỲ ANH</t>
  </si>
  <si>
    <t>ĐẤT RỪNG PHÒNG HỘ, RỪNG ĐẶC DỤNG NĂM 2023 CỦA HUYỆN HƯƠNG KHÊ</t>
  </si>
  <si>
    <t>ĐẤT RỪNG PHÒNG HỘ, RỪNG ĐẶC DỤNG NĂM 2023 CỦA HUYỆN VŨ QUANG</t>
  </si>
  <si>
    <t>ĐẤT RỪNG PHÒNG HỘ, RỪNG ĐẶC DỤNG NĂM 2023 CỦA HUYỆN LỘC HÀ</t>
  </si>
  <si>
    <t>I</t>
  </si>
  <si>
    <t>Đất thương mại, dịch vụ</t>
  </si>
  <si>
    <t>Quy hoạch đất thương mại dịch vụ thôn  Hương Tân</t>
  </si>
  <si>
    <t>Xã Đức Hương</t>
  </si>
  <si>
    <t>Quyết định số 1142/QĐ-UBND ngày 8/4/2020 của UBND tỉnh QĐCTĐT Dự án Khu kinh doanh thương mại dịch vụ tổng hợp tại xã Đức Hương, huyện Vũ Quang của ông Nguyễn Văn Minh</t>
  </si>
  <si>
    <t>II</t>
  </si>
  <si>
    <t>Đất giao thông</t>
  </si>
  <si>
    <t>Đường giao thông nông thôn Cửa Lĩnh (281 - Anh Huy)</t>
  </si>
  <si>
    <t>Xã Đức Lĩnh</t>
  </si>
  <si>
    <t>Đường giao thông nông thôn Bình Phong</t>
  </si>
  <si>
    <t>Đường giao thông nông thôn Mỹ Ngọc</t>
  </si>
  <si>
    <t>Đường giao thông nội đồng Mỹ Ngọc (Ông Châu - Anh Chương)</t>
  </si>
  <si>
    <t>Nâng cấp xây dựng đường tránh lũ Đức Lĩnh - Ân Giang - Đức Giang</t>
  </si>
  <si>
    <t>Xã Đức Lĩnh, 
Đức Giang</t>
  </si>
  <si>
    <t>III</t>
  </si>
  <si>
    <t>Đất ở nông thôn</t>
  </si>
  <si>
    <t>Đất ở (đấu giá) thôn Vĩnh Hội</t>
  </si>
  <si>
    <t>IV</t>
  </si>
  <si>
    <t>Đất công trình năng lượng</t>
  </si>
  <si>
    <t>Đường dây 500kV Quảng Trạch - Quỳnh Lưu (Đường dây 500kV Nhiệt điện Vũng Áng 3 – Quỳnh Lập), đoạn qua huyện Vũ Quang</t>
  </si>
  <si>
    <t>Xã Đức Liên</t>
  </si>
  <si>
    <t>Tổng A: 08 Danh mục</t>
  </si>
  <si>
    <t>Đất an ninh</t>
  </si>
  <si>
    <t>Trụ sở công an xã</t>
  </si>
  <si>
    <t>Xã Thọ Điền</t>
  </si>
  <si>
    <t>Nghị quyết số 61/NQ-HĐND ngày 16/12/2021</t>
  </si>
  <si>
    <t>Đường giao thông Yên Du- Thanh Sơn</t>
  </si>
  <si>
    <t>Thôn Yên Du, Thanh Sơn xã Đức Lĩnh</t>
  </si>
  <si>
    <t>Mở rộng đường GTNT thôn Bình Phong - Cao Phong</t>
  </si>
  <si>
    <t>Mở rộng đường GTNT thôn Thanh Sơn (từ ngõ ông Trí - Khe Du)</t>
  </si>
  <si>
    <t>Thôn Thanh Sơn, 
xã Đức Lĩnh</t>
  </si>
  <si>
    <t>Nâng cấp đường vào khu sản xuất tập trung Đức Lĩnh</t>
  </si>
  <si>
    <t>Đường giao thông nông thôn xã Đức Lĩnh (thôn Tân Hương)</t>
  </si>
  <si>
    <t>Mở rộng đường giao thông từ thôn Yên Du đến xã Đức Bồng</t>
  </si>
  <si>
    <t>Đất thể dục, thể thao</t>
  </si>
  <si>
    <t>Khu thể thao tại thôn 3 Bồng Giang</t>
  </si>
  <si>
    <t>Xã Đức Giang</t>
  </si>
  <si>
    <t>Khu thể thao tại thôn 1 Bồng Giang</t>
  </si>
  <si>
    <t>Xây dựng ĐZ, TBA giảm tổn thất điện năng, nâng cao chất lượng điện áp khu vực thị xã Hồng Lĩnh, huyện Vũ Quang năm 2022</t>
  </si>
  <si>
    <t>Xã Đức Bồng, Thọ Điền, Quang Thọ</t>
  </si>
  <si>
    <t>V</t>
  </si>
  <si>
    <t>Đất sinh hoạt cộng đồng</t>
  </si>
  <si>
    <t>Nhà văn hóa thôn Yên Du</t>
  </si>
  <si>
    <t>Tổng A+B: 19 Danh mục</t>
  </si>
  <si>
    <t>Tổng B: 11 Danh mục</t>
  </si>
  <si>
    <t>B. Công trình, dự án chuyển mục đích sử dụng đất đã được HĐND tỉnh thông qua tại các Nghị quyết số 61/NQ-HĐND ngày16/12/2021 nay chuyển sang thực hiện trong năm 2023</t>
  </si>
  <si>
    <t>Nghị quyết 38/NQ-HĐND ngày 31/12/2021 của HĐND huyện Vũ Quang về việc thông qua danh mục các công trình thuộc kế hoạch đầu tư công trung hạn 2021-2025</t>
  </si>
  <si>
    <t>Văn bản số 7791/UBND-KT2 ngày 19/11/2020 của UBND tỉnh về việc chấp thuận hướng tuyến đường dây 500kV</t>
  </si>
  <si>
    <t>Quyết định số 568/QĐ-UBND ngày 16/4/2019 của UBND huyện Vũ Quang về việc phê duyệt QHCT xen dắm đất ở thôn Vĩnh Hội, xã Đức Lĩnh</t>
  </si>
  <si>
    <t>Nghị quyết số 61/NQ-HĐND ngày 16/12/2021 của HĐND tỉnh</t>
  </si>
  <si>
    <t>Quyết định số 5373/QĐ-UBND ngày 22/12/2021 của UBND huyện Vũ Quang về việc phê duyệt CTĐT xây dựng các dự án sử dụng nguồn vốn ngân sách xây dựng cơ bản tập trung bổ sung mục tiêu cho ngân sách huyện giai đoạn 2021 - 2025</t>
  </si>
  <si>
    <t>Quyết định số 487/QĐ-UBND ngày 9/6/2022 của UBND xã Đức Lĩnh Về việc phê duyệt Báo cáo kinh tế kỹ thuật xây dựng công trình: Đường GTNT thôn Cừa Lĩnh, xã Đức Lĩnh (tuyến từ QL281 - Anh Huy)</t>
  </si>
  <si>
    <t>Đất nông nghiệp khác</t>
  </si>
  <si>
    <t>Trang trại đa cây đa con NTTS kết hợp cây ăn quả Thôn Đồng Vịnh</t>
  </si>
  <si>
    <t>Thôn Đồng Vịnh, Xã Tân Dân</t>
  </si>
  <si>
    <t>Văn bản số 141/TT-UBND  ngày 10/11/2022 của UBND huyện Đức Thọ về việc chấp thuận dự án trang trại đa cây đa con NTTS kết hợp cây ăn quả thôn Đồng Vịnh</t>
  </si>
  <si>
    <t>Khôi phục chùa Vịnh Giang</t>
  </si>
  <si>
    <t>Thôn Đại Lợi, xã Thanh Bình Thịnh</t>
  </si>
  <si>
    <t xml:space="preserve">Văn bản số: 658/UBND-NC của UNBD tỉnh Hà Tĩnh ngày 29/01/2019 về việc khôi phụ, xây dựng một số chùa trong tỉnh           </t>
  </si>
  <si>
    <t>Đất cơ sở tôn giáo</t>
  </si>
  <si>
    <t>Xây dựng, cải tạo đường dây trung hạ áp và TBA để chống quá tải, giảm tổn thất điện năng, giảm bán kính cấp điện khu vực huyện Đức Thọ</t>
  </si>
  <si>
    <t>'Toàn huyện Đức Thọ</t>
  </si>
  <si>
    <t>Quyết định số 1074/QĐ-EVNNPC ngày 19/5/2022 và số 2476/QĐ-EVNNPC ngày 04/10/2022 của Tổng Công ty Điện lực Miền Bắc về việc duyệt danh mục và tạm giao KHV công trình ĐTXD bổ sung năm 2023 cho Công ty Điện lực Hà Tĩnh</t>
  </si>
  <si>
    <t>Đất làm nghĩa trang, nghĩa địa</t>
  </si>
  <si>
    <t>Mở rộng nghĩa trang Cựa Trại</t>
  </si>
  <si>
    <t>Thôn Phú Quý, xã Bùi La Nhân</t>
  </si>
  <si>
    <t>Văn bản số: 3413/UBND-KTHT Ngày 06/9/2022 của UBND huyện Đức Thọ về việc ý kiến đối với nội dung đề xuất lập quy hoạch mở rộng nghĩa trang tại xã Bùi La Nhân, huyện Đức Thọ</t>
  </si>
  <si>
    <t>Mở rộng nghĩa trang đồng cháng</t>
  </si>
  <si>
    <t>ThônQuyết Tiến, xã Bùi La Nhân</t>
  </si>
  <si>
    <t>Đất ở thôn Làng Hạ</t>
  </si>
  <si>
    <t>Xã Hòa Lạc</t>
  </si>
  <si>
    <t>Quyết Định số 3723 ngày 14/7/2021 của UBND Huyện Đức Thọ về việc phê duyệt quy hoạch chi tiết xây dựng khu dân cư xã Hoà Lạc-huyện Đức Thọ-tỉnh Hà Tĩnh</t>
  </si>
  <si>
    <t>Đất ở xen dắm thôn Châu Thịnh</t>
  </si>
  <si>
    <t>Thôn Châu Thịnh, xã Tùng Châu</t>
  </si>
  <si>
    <t>Quyết định số: 942/QĐ-UBND Ngày 11/3/2021 của UBND huyện Đức Thọ về việc phê duyệt quy hoạch chi tiết xây dựng khu dân cư tỷ lệ 1/500 xã Tùng Châu, huyện Đức Thọ</t>
  </si>
  <si>
    <t>Đất ở xen dắm Thôn Phú Quý, Khang Ninh</t>
  </si>
  <si>
    <t>Bùi La Nhân</t>
  </si>
  <si>
    <t>Quyết định số: 1052/QĐ-UBND Ngày 12/7/2022 của UBND huyện Đức Thọ về việc phê duyệt quy hoạch tổng mặt bằng sử dụng đất ( tỷ lệ 1/500) đất ở xen dắm dân cư năm 2022 tại xã Bùi La Nhân, huyện Đức Thọ</t>
  </si>
  <si>
    <t>Đất ở Đồng Sường thôn Đại An</t>
  </si>
  <si>
    <t>Thôn Đại An, xã An Dũng</t>
  </si>
  <si>
    <t>Văn bản số: 3904/UBND-KTHT Ngày 28/10/2022 của UBND huyện Đức Thọ về chủ trương lập QH chi tiết đất ở khu dân cư tại xã An Dũng năm 2022</t>
  </si>
  <si>
    <t>Tổng A: 09 Danh mục</t>
  </si>
  <si>
    <t>Cửa hàng xăng dầu và Thương mại tổng hợp TK</t>
  </si>
  <si>
    <t>Thôn Phượng Thành, xã Tân Dân</t>
  </si>
  <si>
    <t>NQ 61</t>
  </si>
  <si>
    <t>Đất Thương mại, dịch vụ</t>
  </si>
  <si>
    <t>Thị trấn Đức Thọ</t>
  </si>
  <si>
    <t>Nghị quyết số 71/NQ-HĐND ngày 29/4/2022</t>
  </si>
  <si>
    <t>NQ 71</t>
  </si>
  <si>
    <t>Thôn Hòa Bình, xã Lâm Trung Thủy</t>
  </si>
  <si>
    <t>Nghị quyết số 83/NQ-HĐND ngày 15/7/2022</t>
  </si>
  <si>
    <t>NQ 83</t>
  </si>
  <si>
    <t>Đường từ Thị Trấn đến khu lưu niệm Trần Phú, huyện Đức Thọ</t>
  </si>
  <si>
    <t>Thị trấn Đức Thọ, Xã Tùng Ảnh</t>
  </si>
  <si>
    <t>Nâng cấp tuyến đường nối QL8A - Cụm Công nghiệp Thái Yên - QL15A, huyện Đức Thọ</t>
  </si>
  <si>
    <t>Xã Thanh Bình Thịnh</t>
  </si>
  <si>
    <t>Đường Huyện lộ ĐH56 qua xã Hòa Lạc, huyện Đức Thọ</t>
  </si>
  <si>
    <t>Xã Hoà Lạc</t>
  </si>
  <si>
    <t>Bến xe huyện Đức Thọ</t>
  </si>
  <si>
    <t>Đất thủy lợi</t>
  </si>
  <si>
    <t>Kè chống sạt lở bờ hữu sông 
Ngàn Sâu Đồng - Lạc ( giai đoạn 2)</t>
  </si>
  <si>
    <t>Các xã: Xã Đức Đồng, Hòa Lạc</t>
  </si>
  <si>
    <t>Đất xây dựng cơ sở y tế</t>
  </si>
  <si>
    <t>Bệnh viện đa khoa TTH Đức THọ</t>
  </si>
  <si>
    <t xml:space="preserve"> Đất xây dựng cơ sở giáo dục và đào tạo</t>
  </si>
  <si>
    <t xml:space="preserve">Mở rộng Trường Mầm Non </t>
  </si>
  <si>
    <t>Thôn Thọ Ninh, xã Liên Minh</t>
  </si>
  <si>
    <t>VI</t>
  </si>
  <si>
    <t>Nâng cao độ tin cậy cung cấp điện lưới điện trung áp 22kV, 35kV sau các TBA 110kV Linh Cảm (E18.2), Đức Thọ (E18.4), Hương Sơn (E18.7) khu vực huyện Đức Thọ, huyện Hương Sơn theo phương án đa chia đa nối (MDMC) (Thuộc dự án: Trạm biến áp phân phối, tuyến đường dây trung áp, tuyến đường dây hạ áp)</t>
  </si>
  <si>
    <t>Xã Thanh Bình Thịnh, An Dũng, Bùi La Nhân, Liên Minh</t>
  </si>
  <si>
    <t>Cải tạo ĐZ 110KV Hưng Đông - Can Lộc và Hưng Đông - Linh Cảm</t>
  </si>
  <si>
    <t>Xã Tùng Ảnh</t>
  </si>
  <si>
    <t>Xây dựng xuất tuyến 22Kv tạo mạch vòng giữa 2 trạm biến áp 110Kv Hương Sơn và Linh Cảm</t>
  </si>
  <si>
    <t>VII</t>
  </si>
  <si>
    <t>Đất công trình bưu chính, viễn thông</t>
  </si>
  <si>
    <t>Trạm BTS (Duc-Lam-DTO_HTH)</t>
  </si>
  <si>
    <t>Thôn Trung Đại Lâm - Xã Lâm Trung Thủy</t>
  </si>
  <si>
    <t>Trạm BTS (Duc-Lac2-DTO_HTH)</t>
  </si>
  <si>
    <t>Thôn Thượng Tiến - Xã Hòa Lạc</t>
  </si>
  <si>
    <t>Trạm BTS (Duc-Hoa-DTO_HTH)</t>
  </si>
  <si>
    <t>Thôn Đông Đoài - Xã Hòa Lạc</t>
  </si>
  <si>
    <t>VIII</t>
  </si>
  <si>
    <t>Đất bãi thải, xử lý chất thải</t>
  </si>
  <si>
    <t>Bãi thải phục vụ cao tốc Bắc - Nam</t>
  </si>
  <si>
    <t>Xã Thanh Bình Thịnh, xã Yên Hồ</t>
  </si>
  <si>
    <t>IX</t>
  </si>
  <si>
    <t>Khu dân cư cổng xóm 6 thôn Cữu Yên</t>
  </si>
  <si>
    <t>Thôn Yên Cử, xã Trường Sơn</t>
  </si>
  <si>
    <t>Khu dân  cư thôn Ninh Thái</t>
  </si>
  <si>
    <t>Thôn Ninh Thái, xã Trường Sơn</t>
  </si>
  <si>
    <t>Đất ở khu dân cư Mụ Sại</t>
  </si>
  <si>
    <t>Thôn Vĩnh Khánh, xã Trường Sơn</t>
  </si>
  <si>
    <t>Đất ở Đồng Quang</t>
  </si>
  <si>
    <t>Xã Đức Đồng</t>
  </si>
  <si>
    <t>Đất ở Vông Trên</t>
  </si>
  <si>
    <t>Xã Liên Minh</t>
  </si>
  <si>
    <t>Đất ở Quang Tiến đồng Bể</t>
  </si>
  <si>
    <t>Đất ở đồng Tháng 10</t>
  </si>
  <si>
    <t>Đất ở đấu giá thôn Châu Thịnh</t>
  </si>
  <si>
    <t>Đất ở Đồng Xư thôn Đại An</t>
  </si>
  <si>
    <t>Xã An Dũng</t>
  </si>
  <si>
    <t>Đất ở Vùng Nuôi Tài</t>
  </si>
  <si>
    <t>Xã Lâm Trung Thuỷ</t>
  </si>
  <si>
    <t>Đất ở Mậu Sáu - Trục xã</t>
  </si>
  <si>
    <t>Thôn Quang Chiêm, xã Thanh Bình Thịnh</t>
  </si>
  <si>
    <t>Đất ở tuyến 1 và tuyến 2 Bắc đường HL 08</t>
  </si>
  <si>
    <t>Thọ Ninh, Yên Mỹ xã Liên Minh</t>
  </si>
  <si>
    <t>Đất ở phía dưới đường vượt lũ (đập hầm cầu  thôn Thọ Tường)</t>
  </si>
  <si>
    <t>Thôn Thọ Tường xã Liên Minh</t>
  </si>
  <si>
    <t>Đất ở Đồng Làm thôn Yên Thắng</t>
  </si>
  <si>
    <t>Thôn Yên Thắng, xã Hòa Lạc</t>
  </si>
  <si>
    <t>Đất ở xen dắm</t>
  </si>
  <si>
    <t>Thôn Hoà Thái, Đông Đoài, Thị Hoà, Đông Xá, xã Hoà Lạc</t>
  </si>
  <si>
    <t>Đất ở khu dân đồng Vông, thôn Ninh Thái</t>
  </si>
  <si>
    <t>Đất ở Đối diện đất A Trần Đình Phong Thôn Yên Phú</t>
  </si>
  <si>
    <t>Thôn Yên Phú xã Liên Minh</t>
  </si>
  <si>
    <t>Đất ở Vùng Biền Đông, Đồng Trấm thôn Trung Văn Minh, Thôn Tiến Thọ</t>
  </si>
  <si>
    <t>Thôn Trung Văn Minh, xã Yên Hồ</t>
  </si>
  <si>
    <t>Đất ở tuyến 1 QL8A thôn Phú Quý</t>
  </si>
  <si>
    <t>Thôn Phú Quý xã Bùi La Nhân</t>
  </si>
  <si>
    <t>Đất ở Vùng De - Vông Trên</t>
  </si>
  <si>
    <t>Thôn Thọ Tường, xã Liên Minh</t>
  </si>
  <si>
    <t xml:space="preserve">Đất ở xen dắm  Đồng Cổ Cò </t>
  </si>
  <si>
    <t>Thôn Trung Bắc, Trung Khánh xã Lâm Trung Thủy</t>
  </si>
  <si>
    <t>Khu TĐC cao tốc Bắc - Nam</t>
  </si>
  <si>
    <t>X</t>
  </si>
  <si>
    <t>Đất ở đô thị</t>
  </si>
  <si>
    <t>Xây dựng khu dân cư OM-10, OM-11, OM-12</t>
  </si>
  <si>
    <t>Nhà lay trên, Thị trấn Đức Thọ</t>
  </si>
  <si>
    <t>Phân khu xây dựng mở rộng thị trấn Đức Thọ: Đất ở đô thị (OM-09)</t>
  </si>
  <si>
    <t>TDP 8, Thị trấn Đức Thọ</t>
  </si>
  <si>
    <t>XI</t>
  </si>
  <si>
    <t>Đất xây dựng trụ sở cơ quan</t>
  </si>
  <si>
    <t>Thi hành án (Nhà Lay)</t>
  </si>
  <si>
    <t>Tổ Dân Phố 7,Thị trấn Đức Thọ</t>
  </si>
  <si>
    <t>Tổng B: 42 Danh mục</t>
  </si>
  <si>
    <t>Tổng A+B: 51 Danh mục</t>
  </si>
  <si>
    <t>Khu dân cư đô thị tại xã Kỳ Hoa và phường Hưng Trí</t>
  </si>
  <si>
    <t>P. Hưng Trí, X Kỳ Hoa</t>
  </si>
  <si>
    <t>Đất năng lượng</t>
  </si>
  <si>
    <t>Dự Án xuất tuyến 110kv sau TBA 220kv Vũng Áng</t>
  </si>
  <si>
    <t>P Kỳ Trinh, P Kỳ Thịnh</t>
  </si>
  <si>
    <t>Văn bản số 9078/CPMB-PĐBN Ngày 26/10/2022 của Ban QLDA các công trình điện Miền Trungvề việc xây dựng dự án TBA 220v Vũng Áng và đấu nối trên địa bàn thị xã Kỳ Anh</t>
  </si>
  <si>
    <t>Đất khu cụm công nghiệp</t>
  </si>
  <si>
    <t>Dự án 'Nhà máy sản xuất cấu kiện bê tông đúc sẵn công nghệ cao (chuyển đổi vị trí)</t>
  </si>
  <si>
    <t>P. Kỳ Trinh</t>
  </si>
  <si>
    <t>QĐ số 103/QĐ-KKT ngày 17/7/2021 của Ban QL KKT tỉnh V/v  phê duyệt đồ án điều chỉnh quy hoạch chi tiết xây dựng nhà máy sản xuấtcấu kiện bê tông đúc sẳn công nghệ cao tỷ lệ 1/500</t>
  </si>
  <si>
    <t xml:space="preserve">Dự án Tổng kho xăng dầu Phúc Lâm </t>
  </si>
  <si>
    <t>xã Kỳ Lợi</t>
  </si>
  <si>
    <t>VB số 5443/UBND-GT ngày 14/8/2020 của UBND tỉnh về việc chấp thuận chủ trương nghiên cứu khảo sát đầu tư dự án Tổng kho xăng dầu Phúc Lâm Petro Hà Tĩnh</t>
  </si>
  <si>
    <t>Dự án Tổng kho xăng dầu Giang Nam</t>
  </si>
  <si>
    <t>Tổng A:  5 Danh mục</t>
  </si>
  <si>
    <t>Đất quốc phòng</t>
  </si>
  <si>
    <t>XD trụ sở ban chỉ huy quân sự xã</t>
  </si>
  <si>
    <t>X. Kỳ Hà</t>
  </si>
  <si>
    <t>NQ61</t>
  </si>
  <si>
    <t>Thao trường huyến luyện (Lữ đoàn 134)</t>
  </si>
  <si>
    <t>Thôn Hoa Thắng, X. Kỳ Hoa</t>
  </si>
  <si>
    <t>XD trụ sở công an xã Kỳ Hoa</t>
  </si>
  <si>
    <t>Thôn Hoa Tân xã Kỳ Hoa</t>
  </si>
  <si>
    <t>XD trụ sở công an xã Kỳ Nam</t>
  </si>
  <si>
    <t>Thôn Tân Tiến xã Kỳ Nam</t>
  </si>
  <si>
    <t>XD trụ sở công an xã Kỳ Ninh</t>
  </si>
  <si>
    <t>Thôn Hải Hà xã Kỳ Ninh</t>
  </si>
  <si>
    <t>XD trụ sở công an xã Kỳ Hà</t>
  </si>
  <si>
    <t>Thôn Nam Hà xã Kỳ Hà</t>
  </si>
  <si>
    <t>XD trụ sở công an phường Kỳ Trinh</t>
  </si>
  <si>
    <t>Phường Kỳ Trinh</t>
  </si>
  <si>
    <t>Đất cụm công nghiệp</t>
  </si>
  <si>
    <t>Dự án Cụm công nghiệp Kỳ Ninh</t>
  </si>
  <si>
    <t>Thôn Tam Hải, X. Kỳ Ninh</t>
  </si>
  <si>
    <t>Đất cơ sở giáo dục, đào tạo</t>
  </si>
  <si>
    <t>Dự án XD Trường mầm non Kỳ Trinh</t>
  </si>
  <si>
    <t>TDP Quyền Thượng, P. Kỳ Trinh</t>
  </si>
  <si>
    <t xml:space="preserve">Đường trục dọc Khu đô thị trung tâm Thị xã Kỳ Anh </t>
  </si>
  <si>
    <t>P. Hưng Trí và P. Kỳ Trinh</t>
  </si>
  <si>
    <t>Nâng cấp, mở rộng tuyến đường nối tư đường Nguyễn Huy Oánh đi đường Phạm Tiêm</t>
  </si>
  <si>
    <t>P. Hưng Trí</t>
  </si>
  <si>
    <t>Hạ tầng giao thông phía Tây Khu công nghiệp đa ngành, Khu kinh tế
Vũng Áng, tỉnh Hà Tĩnh</t>
  </si>
  <si>
    <t>Dự án Đường từ Quốc Lộ 1A đi cảng Sơn Dương giai đoạn 2</t>
  </si>
  <si>
    <t>P. Kỳ Long</t>
  </si>
  <si>
    <t>Dự án Đường từ Khu công nghiệp đa ngành đi khu công nghệ cao Khu kinh tế Vũng Áng</t>
  </si>
  <si>
    <t>Dự án kỹ thuật khu vực hậu cảng Vũng Áng (giai đoạn 1)</t>
  </si>
  <si>
    <t>X. Kỳ Lợi</t>
  </si>
  <si>
    <t>Cảng cá Cửa khẩu Kỳ Ninh</t>
  </si>
  <si>
    <t>X. Kỳ Ninh</t>
  </si>
  <si>
    <t>Kè, vỉa hè, đường du lịch ven biển Kỳ Ninh</t>
  </si>
  <si>
    <t>Thôn Tiến Thắng, Hải Hà, xã Kỳ Ninh</t>
  </si>
  <si>
    <t>Dự án đường trục chính Trung tâm nối Quốc lộ 1 đoạn tránh thị xã Kỳ Anh đến cụm Cảng nước sâu Vũng Áng - Sơn Dương, tỉnh Hà Tĩnh (phần diện tích bổ sung)</t>
  </si>
  <si>
    <t>Các xã, phường: Kỳ Lợi, Kỳ Thịnh, Kỳ Long</t>
  </si>
  <si>
    <t>NQ83</t>
  </si>
  <si>
    <t>Cải tạo tuyến kênh thoát nước, chống ngập QL1A đoạn qua TDP. Hưng Thịnh, phường Hưng Trí</t>
  </si>
  <si>
    <t>Dự án hệ thông kênh tách nước phân lũ cho các xã phía nam huyện Kỳ Anh (giai đoạn 2 và 3 từ cầu Tây Yên - Hoà Lộc)</t>
  </si>
  <si>
    <t>P. Kỳ Thịnh</t>
  </si>
  <si>
    <t>Đê Hoàng Đình</t>
  </si>
  <si>
    <t>X. Kỳ Trinh</t>
  </si>
  <si>
    <t>Xử lý sạt lở bờ biển xã Kỳ Ninh, thị xã Kỳ Anh</t>
  </si>
  <si>
    <t>Trạm biến áp 220kV Vũng Áng và đấu nối</t>
  </si>
  <si>
    <t>Bãi chứa vật tư bổ sung phục vụ thi công Nhà máy nhiệt điện BOT Vũng Áng II</t>
  </si>
  <si>
    <t>Dự án XD Đường dây 500kV Vũng Áng - Quảng Trạch, đoạn đi qua địa bàn tỉnh Hà Tĩnh (Mạch 3)</t>
  </si>
  <si>
    <t>X. Kỳ Lợi, X. Kỳ Nam, P. Kỳ Trinh, P. Kỳ Thịnh, P. Kỳ Long, P. Kỳ Liên, P. Kỳ Phương, P. Hưng Trí, X. Kỳ Hoa</t>
  </si>
  <si>
    <t>Dự án nâng cao độ tin cậy cung cấp điện của lưới điện trung áp 35Kv đoạn qua thị xã Kỳ Anh theo phương pháp đa chia - đa nối</t>
  </si>
  <si>
    <t>P. Kỳ Trinh, P. Hưng Trí, X. Kỳ Hà</t>
  </si>
  <si>
    <t>Dự án xây dựng ĐZ, TBA nâng cao chất lượng điện năng tại phường Kỳ Trinh, Kỳ Thịnh</t>
  </si>
  <si>
    <t>P. Kỳ Trinh, P. Kỳ Thịnh</t>
  </si>
  <si>
    <t>Dự án Trang trại phong điện HBRE Hà Tĩnh</t>
  </si>
  <si>
    <t>P. Kỳ Trinh, P. Kỳ Thịnh, P. Kỳ Long, P. Kỳ Liên, P. Kỳ Phương</t>
  </si>
  <si>
    <t>Dự án đường dây 500kV Vũng Áng - rẽ Hà Tĩnh - Đà Nẵng</t>
  </si>
  <si>
    <t>X. Kỳ Hoa, P. Hưng Trí, P. Kỳ Trinh, X. Kỳ Lợi</t>
  </si>
  <si>
    <t>Dự án Tuyến ống thải tro xỉ dự án Nhà máy Nhiệt điện Vũng Áng 2 của Công ty Cổ phần nhiệt điện Vũng Áng 2</t>
  </si>
  <si>
    <t>Xây dựng mạch vòng 22kV giữa trạm biến áp 110kV Vũng Áng (E18,5) và TBA 110kV Kỳ Anh (E18,3), nâng cấp độ tin cậy cung cấp điện theo phương án đa chia đa nối khu vực thị xã Kỳ Anh</t>
  </si>
  <si>
    <t>Phường Kỳ Trinh, Kỳ Thịnh, Kỳ Hưng</t>
  </si>
  <si>
    <t>Nhà máy điện gió Kỳ Nam</t>
  </si>
  <si>
    <t>X. Kỳ Nam</t>
  </si>
  <si>
    <t>Trạm biến áp 220kv Vũng Áng và đầu mối</t>
  </si>
  <si>
    <t>Dự án đường dây 500kV Vũng Áng - rẽ Hà Tĩnh - Đà Nẵng (mạch 3, 4)</t>
  </si>
  <si>
    <t>Các xã, phường: Kỳ Lợi, Kỳ Thịnh, Kỳ Trinh, Hưng Trí, Kỳ Hoa</t>
  </si>
  <si>
    <t>Dự án cấp điện nhà máy sản xuất pin - Công ty CP giải pháp năng lượng Vines - thuộc tập đoàn Vingroup</t>
  </si>
  <si>
    <t>Phường Kỳ Thịnh, phường Kỳ Long</t>
  </si>
  <si>
    <t>XIII</t>
  </si>
  <si>
    <t>Đất ở tại nông thôn</t>
  </si>
  <si>
    <t>Khu tái định cư xã Kỳ Nam ( mở rộng thêm)</t>
  </si>
  <si>
    <t>Thôn Hải Hà, X. Kỳ Hà</t>
  </si>
  <si>
    <t>Khu dân cư Bàu Đá (Diện tích quy hoạch khu 6,50 ha)</t>
  </si>
  <si>
    <t>Vùng Đồng Lấm, Bàu Đá, X. Kỳ Hoa</t>
  </si>
  <si>
    <t>Khu DV tổng hợp và dân cư Hoa Trung của CT TNHH Hùng Cường</t>
  </si>
  <si>
    <t>Thôn Hoa Trung, X. Kỳ Hoa</t>
  </si>
  <si>
    <t>Khu dân cư Mang Tang (giai đoạn 2)</t>
  </si>
  <si>
    <t>Vùng Mang Tang, thôn Quý Huệ, X. Kỳ Nam</t>
  </si>
  <si>
    <t>Thôn Tân Thắng, X. Kỳ Ninh</t>
  </si>
  <si>
    <t>Thôn Tam Hải 2, X. Kỳ Ninh</t>
  </si>
  <si>
    <t>Đất ở tại đô thị</t>
  </si>
  <si>
    <t>QH phân lô đất ở TDP Hưng Nhân</t>
  </si>
  <si>
    <t>Khu dân cư đô thị tại tổ dân phố 2</t>
  </si>
  <si>
    <t>Khu dân cư Cánh Buồm (Đất ở 5,85 ha; Đất hạ tầng 2,51 ha)</t>
  </si>
  <si>
    <t>Cánh Buồm, Khu phố 3, P. Hưng Trí</t>
  </si>
  <si>
    <t>Rộc Phủ, KP Trung Thượng, P. Hưng Trí</t>
  </si>
  <si>
    <t>TDP Hòa Lộc, P. Kỳ Trinh</t>
  </si>
  <si>
    <t>Đường Trục ngang, TDP Đông Trinh, P. Kỳ Trinh</t>
  </si>
  <si>
    <t>Đất trụ sở cơ quan, công trình sự nghiệp</t>
  </si>
  <si>
    <t>Dự án XD Trạm quan trắc môi trường nước biển tự động, liên tục</t>
  </si>
  <si>
    <t>khu vực Mũi Dung, xã Kỳ Lợi</t>
  </si>
  <si>
    <t>Đất khu vui chơi giải trí</t>
  </si>
  <si>
    <t>Dự án Quảng trường khu du lịch biển Kỳ Ninh</t>
  </si>
  <si>
    <t>XII</t>
  </si>
  <si>
    <t>Mở rộng khuôn viên chùa Thanh Phúc</t>
  </si>
  <si>
    <t>XD trường học giáo lý và sinh hoạt của Giáo xứ Đồng Hòa</t>
  </si>
  <si>
    <t>Đất cơ sở tín ngưỡng</t>
  </si>
  <si>
    <t>Dự án Cầu và bến thả hoa đăng tại Đền thờ Chế Thắng phu nhân Nguyễn Thị Bích Châu</t>
  </si>
  <si>
    <t>XV</t>
  </si>
  <si>
    <t>Dự án trang trại chăn nuôi lợn thương phẩm tại Vùng Cồn Mã</t>
  </si>
  <si>
    <t>Thôn Vĩnh Thuận, X. Kỳ Ninh</t>
  </si>
  <si>
    <t>XIV</t>
  </si>
  <si>
    <t>Dự án đầu tư xây dựng khách sạn HAPPY</t>
  </si>
  <si>
    <t>TDP Hoành Nam, P. Kỳ Liên</t>
  </si>
  <si>
    <t>Khu Nghỉ dưỡng Kỳ Ninh (Trùng với nghị quyết 35)</t>
  </si>
  <si>
    <t>Dự án Khu dịch vụ hậu cảng của Công ty cổ phần cảng Vũng Áng Lào - Việt (phần sử dụng để đổ vật liệu nạo vét)</t>
  </si>
  <si>
    <t>Thôn Hải Phong, Phúc Thành, X. Kỳ Lợi</t>
  </si>
  <si>
    <t>Dự án Mở rộng Dự án Xây dựng hệ thống kho bãi tập kết vật tư và lưu trữ hàng hóa của Công ty cổ phần đầu tư và thương mại Vũng Áng</t>
  </si>
  <si>
    <t>Thôn Hải Phong, X. Kỳ Lợi</t>
  </si>
  <si>
    <t>Trung tâm khu du lịch biển Kỳ Ninh</t>
  </si>
  <si>
    <t>- Đất thương mại dịch vụ</t>
  </si>
  <si>
    <t>- Đất quảng trường</t>
  </si>
  <si>
    <t>- Đất giao thông</t>
  </si>
  <si>
    <t>Đất khu công nghiệp</t>
  </si>
  <si>
    <t>Trung tâm nghiên cứu và phát triển ô tô điện Hà Tĩnh</t>
  </si>
  <si>
    <t>Các xã, phường Kỳ Lợi, Kỳ Thịnh, Kỳ Long</t>
  </si>
  <si>
    <t>XVI</t>
  </si>
  <si>
    <t>Đất sản xuất kinh doanh phi nông nghiệp</t>
  </si>
  <si>
    <t>Dự án Nhà máy xử lý và tái chế tro xỉ Nhiệt điện Vũng Áng I của Công ty CP Đầu tư và xử lý chất thải công nghiệp Vũng Áng (phần DT còn lại)</t>
  </si>
  <si>
    <t xml:space="preserve">Dự án Nhà máy sản xuất gạch không nung </t>
  </si>
  <si>
    <t>XVII</t>
  </si>
  <si>
    <t>Đất nghĩa trang, nghĩa địa</t>
  </si>
  <si>
    <t>XD nghĩa trang xã Kỳ Ninh</t>
  </si>
  <si>
    <t>XXIII</t>
  </si>
  <si>
    <t>Đất chợ</t>
  </si>
  <si>
    <t>XD chợ Tây Yên</t>
  </si>
  <si>
    <t>XD Chợ Kỳ Trinh</t>
  </si>
  <si>
    <t>XIX</t>
  </si>
  <si>
    <t xml:space="preserve"> Đất sinh hoạt cộng đồng </t>
  </si>
  <si>
    <t>XD nhà văn hóa thôn Hoa Sơn</t>
  </si>
  <si>
    <t>X. Kỳ Hoa</t>
  </si>
  <si>
    <t>Tổng B:  65 Danh mục</t>
  </si>
  <si>
    <t>Tổng A+B: 70 Danh mục</t>
  </si>
  <si>
    <t>Dự án trung tâm thương mại và nhà hàng</t>
  </si>
  <si>
    <t>Khu đất DV 5.5 quy hoạch phân khu phường Nam Hồng</t>
  </si>
  <si>
    <t>Công văn số 467/UBND-TNMT ngày 30/3/2022 của UBND thị xã Hồng Lĩnh về việc đồng ý chủ trương cho khảo sát lập quy hoạch chi tiết 1/500 và thuê đất để thực hiện dự án</t>
  </si>
  <si>
    <t>Phù hợp quy hoạch (Danh mục 5.11 trong biểu 10/CH)</t>
  </si>
  <si>
    <t>Đất phát triển hạ tầng</t>
  </si>
  <si>
    <t>Dự án hệ thống tiêu úng các xã trọng điểm sản xuất nông nghiệp các huyện Đức Thọ, Can Lộc, Thị xã Hồng Lĩnh (Kênh 19.5)</t>
  </si>
  <si>
    <t>Văn bản số: 983/BQLDA-KHĐT  ngày 25/10/2022 của Ban Quản lý dự án đầu tư xây dựng công trình Nông nghiệp và Phát triển nông thôn</t>
  </si>
  <si>
    <t>Phù hợp quy hoạch (Danh mục 9.5 trong biểu 10/CH)</t>
  </si>
  <si>
    <t>Khu dân cư xen dắm thôn Đồi Cao</t>
  </si>
  <si>
    <t>Thôn Đồi Cao, xã Thuận Lộc</t>
  </si>
  <si>
    <t>Công văn số 1498/UBND-TNMT ngày 26/9/2022 của UBND thị xã Hồng Lĩnh về việc lập quy hoạch khu dân cư để giao đất có thu tiền sử dụng đất.</t>
  </si>
  <si>
    <t>Phù hợp quy hoạch (Danh mục 20.4 trong biểu 10/CH)</t>
  </si>
  <si>
    <t>Khu dân cư Đồng Lống</t>
  </si>
  <si>
    <t>TDP Tuần Cầu, phường Trung Lương</t>
  </si>
  <si>
    <t>Văn bản sô 1422/UBND-QLĐT ngày 14/9/2022 của UBND thị xã Hồng Lĩnh</t>
  </si>
  <si>
    <t>Phù hợp quy hoạch (Danh mục 21.37 trong biểu 10/CH)</t>
  </si>
  <si>
    <t>Khu dân cư TDP 3, phường Đậu Liêu (Giai đoạn 2)</t>
  </si>
  <si>
    <t>Phường Đậu Liêu</t>
  </si>
  <si>
    <t>NQ 61 ngày 16/12/2021 HĐND tỉnh</t>
  </si>
  <si>
    <t>Phù hợp quy hoạch (Danh mục 21.41 trong biểu 10/CH)</t>
  </si>
  <si>
    <t>II.1</t>
  </si>
  <si>
    <t>TỔNG A: 5 Danh mục</t>
  </si>
  <si>
    <t>Dự án trồng dâu nuôi tằm khu vực ngoài đê phường Trung Lương</t>
  </si>
  <si>
    <t>Khu vực ngoài đê phường Trung Lương</t>
  </si>
  <si>
    <t>NQ 61 ngày 16/12/2022 của HĐND tỉnh</t>
  </si>
  <si>
    <t>Phù hợp quy hoạch (Danh mục 5.1 trong biểu 10/CH)</t>
  </si>
  <si>
    <t>Dự án đầu tư trồng lúa kết hợp nuôi trồng và khai thác thủy sản, trồng cây lấy gỗ, cây ăn quả lâu năm phường Trung Lương</t>
  </si>
  <si>
    <t>Mô hình trồng cây ăn quả kết hợp nuôi cá nước ngọt (Dự án trồng cây ăn quả và nuôi cá của ông Phạm Khắc Hồng)</t>
  </si>
  <si>
    <t>Phường Trung Lương</t>
  </si>
  <si>
    <t>Thao trường bắn Ban CHQS thị xã</t>
  </si>
  <si>
    <t>Phù hợp quy hoạch (Danh mục 1.2 trong biểu 10/CH)</t>
  </si>
  <si>
    <t xml:space="preserve">Cụm công nghiệp Nam Hồng </t>
  </si>
  <si>
    <t>Phường Nam Hồng, Phường Đậu Liêu</t>
  </si>
  <si>
    <t>Phù hợp quy hoạch (Danh mục 4.2 trong biểu 10/CH)</t>
  </si>
  <si>
    <t>Cụm công nghiệp Trung Lương</t>
  </si>
  <si>
    <t>Phù hợp quy hoạch (Danh mục 4.1 trong biểu 10/CH)</t>
  </si>
  <si>
    <t>Nhà hàng, khách sạn ROYLAND</t>
  </si>
  <si>
    <t>Phù hợp quy hoạch (Danh mục 5.20 trong biểu 10/CH)</t>
  </si>
  <si>
    <t>Dự án đầu tư xây dựng Nhà hàng, khách sạn tại phường Đậu Liêu</t>
  </si>
  <si>
    <t>Trung tâm dịch vụ thương mại tổng hợp</t>
  </si>
  <si>
    <t>Đồng Đông Chí, 
TDP 7 phường Nam Hồng</t>
  </si>
  <si>
    <t>Dự án dịch vụ thương mại tổng hợp</t>
  </si>
  <si>
    <t>Đường Nguyễn Đổng Chi, Phường Nam Hồng</t>
  </si>
  <si>
    <t>NQ 83 ngày 15/07/2022 của HĐND tỉnh</t>
  </si>
  <si>
    <t>Phù hợp quy hoạch (Danh mục 5.7 trong biểu 10/CH)</t>
  </si>
  <si>
    <t>Đất sản xuất kinh doanh</t>
  </si>
  <si>
    <t>Xây dựng nhà xưởng chế biến, chăn nuôi tằm của HTX trồng dâu nuôi tằm công nghệ cao Hồng Lĩnh</t>
  </si>
  <si>
    <t>Phù hợp quy hoạch (Danh mục 6.2 trong biểu 10/CH)</t>
  </si>
  <si>
    <t>IV.1</t>
  </si>
  <si>
    <t>Mở rộng đường đi chùa Hang</t>
  </si>
  <si>
    <t>Phường Bắc Hồng, phường Nam Hồng</t>
  </si>
  <si>
    <t>Phù hợp quy hoạch (Danh mục 8.2 trong biểu 10/CH)</t>
  </si>
  <si>
    <t>Tuyến đường Ngô Đức Kế kéo dài (Đoạn từ cầu ông Đạt đến đường Phan Hưng Tạo)</t>
  </si>
  <si>
    <t>Phường Bắc Hồng</t>
  </si>
  <si>
    <t>Phù hợp quy hoạch (Danh mục 8.4 trong biểu 10/CH)</t>
  </si>
  <si>
    <t>Đường Nguyễn Thiếp</t>
  </si>
  <si>
    <t>xã Thuận Lộc; Ph. Nam Hồng</t>
  </si>
  <si>
    <t>Phù hợp quy hoạch (Danh mục 8.23 trong biểu 10/CH)</t>
  </si>
  <si>
    <t>Đường vành đai TX Hồng Lĩnh Hà Tĩnh (Đoạn QL 8 - Tiên Sơn) giai đoạn 1</t>
  </si>
  <si>
    <t>Ph. Trung Lương, Ph. Đức Thuận</t>
  </si>
  <si>
    <t>Phù hợp quy hoạch (Danh mục 8.11 trong biểu 10/CH)</t>
  </si>
  <si>
    <t>Đường trục chính trung tâm thị xã Hồng Lĩnh đoạn từ QL8A đến đường Nguyễn Thiếp, chiều dài tuyến 1,5km</t>
  </si>
  <si>
    <t>Phường Bắc Hồng, Nam Hồng</t>
  </si>
  <si>
    <t>Phù hợp quy hoạch (Danh mục 8.5 trong biểu 10/CH)</t>
  </si>
  <si>
    <t>Các công trình chỉnh trang đô thị trên địa bàn phường Đậu Liêu</t>
  </si>
  <si>
    <t>TDP 3,4,5,6,7, Phường Đậu Liêu</t>
  </si>
  <si>
    <t>Phù hợp quy hoạch (Danh mục 8.6 trong biểu 10/CH)</t>
  </si>
  <si>
    <t>IV.2</t>
  </si>
  <si>
    <t>Đất cơ sở giáo dục - đào tạo</t>
  </si>
  <si>
    <t>Mở rộng xây dựng trường liên cấp 1-2 phường Đức Thuận.</t>
  </si>
  <si>
    <t>TDP 4, Phường Đậu Liêu</t>
  </si>
  <si>
    <t>Phù hợp quy hoạch (Danh mục 11.6 trong biểu 10/CH)</t>
  </si>
  <si>
    <t>IV.3</t>
  </si>
  <si>
    <t>Dự án đường dây 110 kV  Hưng Đông - Can Lộc và Hưng Đông - Linh Cảm</t>
  </si>
  <si>
    <t>Phường Trung lương, P Bắc Hồng, P. Nam Hồng, P. Đậu Liêu</t>
  </si>
  <si>
    <t>Phù hợp quy hoạch (Danh mục 13.3 trong biểu 10/CH)</t>
  </si>
  <si>
    <t>Dự án xây dựng đường dây và trạm biến áp 110 KVA Hồng Lĩnh</t>
  </si>
  <si>
    <t>Phường Nam Hồng</t>
  </si>
  <si>
    <t>Phù hợp quy hoạch (Danh mục 13.5 trong biểu 10/CH)</t>
  </si>
  <si>
    <t>Xây dựng DZ, TBA chống quá tải và giảm thất điện năng lưới điện các phường thuộc thị xã Hồng Lĩnh</t>
  </si>
  <si>
    <t>Các phường, xã</t>
  </si>
  <si>
    <t>Phù hợp quy hoạch (Danh mục 13.6; 13.7 trong biểu 10/CH)</t>
  </si>
  <si>
    <t>IV.4</t>
  </si>
  <si>
    <t>Đất bưu chính viễn thông</t>
  </si>
  <si>
    <t>Xây dựng các trạm BTS mạng di động Vinaphone trên địa bàn thị xã Hồng Lĩnh</t>
  </si>
  <si>
    <t>Phường Trung Lương, Đức Thuận, Bắc Hồng, Nam Hồng, Đậu Liêu và Xã Thuận Lộc</t>
  </si>
  <si>
    <t>Phù hợp quy hoạch (Danh mục 14.1 trong biểu 10/CH)</t>
  </si>
  <si>
    <t>IV.5</t>
  </si>
  <si>
    <t>Đất tôn giáo</t>
  </si>
  <si>
    <t>Mở rộng Di tích lịch sử - văn hóa chùa Long Đàm</t>
  </si>
  <si>
    <t>Phường Đức Thuận</t>
  </si>
  <si>
    <t>Phù hợp quy hoạch (Danh mục 16.2 trong biểu 10/CH)</t>
  </si>
  <si>
    <t>Mở rộng khu di tích lịch sử chùa Đại Hùng</t>
  </si>
  <si>
    <t>TDP 7, Phường Đậu Liêu</t>
  </si>
  <si>
    <t>Phù hợp quy hoạch (Danh mục 16.1 trong biểu 10/CH)</t>
  </si>
  <si>
    <t>IV.6</t>
  </si>
  <si>
    <t>XD nghĩa trang Bà Đại</t>
  </si>
  <si>
    <t>TDP Thuận An, phường Đức Thuận</t>
  </si>
  <si>
    <t>Phù hợp quy hoạch (Danh mục 17.3 trong biểu 10/CH)</t>
  </si>
  <si>
    <t xml:space="preserve">Nghĩa trang Vĩnh Hằng </t>
  </si>
  <si>
    <t>Phù hợp quy hoạch (Danh mục 17.2 trong biểu 10/CH)</t>
  </si>
  <si>
    <t>Khu dân cư thôn Hồng Nguyệt</t>
  </si>
  <si>
    <t>Thôn Hồng Nguyệt, xã Thuận Lộc</t>
  </si>
  <si>
    <t>Phù hợp quy hoạch (Danh mục 20.11 trong biểu 10/CH)</t>
  </si>
  <si>
    <t>Điều chỉnh khu dân cư Nền Tế</t>
  </si>
  <si>
    <t>Xã Thuận Lộc</t>
  </si>
  <si>
    <t>Phù hợp quy hoạch (Danh mục 20.10 trong biểu 10/CH)</t>
  </si>
  <si>
    <t>Khu dân cư Mù Tý, thôn Đồi Cao</t>
  </si>
  <si>
    <t>NQ 71 ngày 29/04/2022 của HĐND tỉnh</t>
  </si>
  <si>
    <t>Phù hợp quy hoạch (Danh mục 20.7 trong biểu 10/CH)</t>
  </si>
  <si>
    <t xml:space="preserve">Đất ở tại đô thị </t>
  </si>
  <si>
    <t>Đất ở phía Bắc đường Ngô Đức Kế (Đồng Vòng)</t>
  </si>
  <si>
    <t>Phù hợp quy hoạch (Danh mục 21.3 trong biểu 10/CH)</t>
  </si>
  <si>
    <t>QH khu dân cư phía Đông đường Thống Nhất</t>
  </si>
  <si>
    <t>Ph. Đức Thuận</t>
  </si>
  <si>
    <t>Phù hợp quy hoạch (Danh mục 21.20 trong biểu 10/CH)</t>
  </si>
  <si>
    <t>QH khu dân cư phía Đông Bệnh viện</t>
  </si>
  <si>
    <t>Phù hợp quy hoạch (Danh mục 21.21 trong biểu 10/CH)</t>
  </si>
  <si>
    <t>Khu dân cư TDP 6  P. Đậu Liêu</t>
  </si>
  <si>
    <t>TDP 6  P. Đậu Liêu</t>
  </si>
  <si>
    <t>Phù hợp quy hoạch (Danh mục 21.39 trong biểu 10/CH)</t>
  </si>
  <si>
    <t>Khu dân cư TDP 7 P. Bắc Hồng</t>
  </si>
  <si>
    <t>TDP 7 phường Bắc Hồng</t>
  </si>
  <si>
    <t>Phù hợp quy hoạch (Danh mục 21.1 trong biểu 10/CH)</t>
  </si>
  <si>
    <t>Đất ở phía Tây khu TTHC Phường (mới)  đồng Nhà Mưa, đồng Đưng</t>
  </si>
  <si>
    <t>TDP 6, Phường Nam Hồng</t>
  </si>
  <si>
    <t>Phù hợp quy hoạch (Danh mục 21.12 trong biểu 10/CH)</t>
  </si>
  <si>
    <t>Khu dân cư mới TDP Thuận Tiến - Thuận An</t>
  </si>
  <si>
    <t>Phù hợp quy hoạch (Danh mục 21.18 trong biểu 10/CH)</t>
  </si>
  <si>
    <t>Xen dắm khu dân cư Dăm Quan, phường Trung Lương (giai đoạn 2)</t>
  </si>
  <si>
    <t>TDP Tiên Sơn, P Trung Lương</t>
  </si>
  <si>
    <t>Phù hợp quy hoạch (Danh mục 21.34 trong biểu 10/CH)</t>
  </si>
  <si>
    <t>Xen dắm khu dân cư Cây Đa, TDP Phúc Sơn, phường Trung Lương</t>
  </si>
  <si>
    <t>TDP Phúc Sơn, P Trung Lương</t>
  </si>
  <si>
    <t>Phù hợp quy hoạch (Danh mục 21.33 trong biểu 10/CH)</t>
  </si>
  <si>
    <t>Khu tái định cư đồng Ngụ Trưởng</t>
  </si>
  <si>
    <t>Phù hợp quy hoạch (Danh mục 21.5 trong biểu 10/CH)</t>
  </si>
  <si>
    <t>XD Trụ sở Viện Kiểm Sát</t>
  </si>
  <si>
    <t>Phù hợp quy hoạch (Danh mục 22.1 trong biểu 10/CH)</t>
  </si>
  <si>
    <t>XD Trụ sở UBND phường Nam Hồng</t>
  </si>
  <si>
    <t>Đất nuôi trồng thủy sản</t>
  </si>
  <si>
    <t>Đất nuôi trồng thuỷ sản thôn Quốc Tuấn</t>
  </si>
  <si>
    <t>Xã Cẩm Mỹ</t>
  </si>
  <si>
    <t>Kết luận 333/KL-UBND ngay 09/9/2021 v/v Thanh tra việc giao đất, cho thuê đất trái thẩm quyền tại địa bàn huyện Cẩm Xuyên</t>
  </si>
  <si>
    <t>Đất nuôi trồng thuỷ sản thôn Trung Nam</t>
  </si>
  <si>
    <t>Xã Cẩm Thành</t>
  </si>
  <si>
    <t>Trang trại tổng hợp (vùng dưới kênh N1, thôn Tân Mỹ</t>
  </si>
  <si>
    <t>Xã Cẩm Duệ</t>
  </si>
  <si>
    <t>Trang trại tổng hợp (vùng đồng Mụ Sợ, thôn Trung Thành)</t>
  </si>
  <si>
    <t>Trang trại tổng hợp (vùng Sơn Cước, thôn Tân Mỹ)</t>
  </si>
  <si>
    <t>Trang trại tổng hợp (vùng gần nhà ông Phạm Văn Thành, thôn Tân Mỹ)</t>
  </si>
  <si>
    <t>Trang trại tổng hợp vùng gần lò mổ, thôn Trung Thành</t>
  </si>
  <si>
    <t>Mở rộng Bệnh viện đa khoa huyện Cẩm Xuyên</t>
  </si>
  <si>
    <t>Thị trấn Cẩm Xuyên</t>
  </si>
  <si>
    <t>Nghị quyết số 27/NQ-HDND ngày 06/11/2021 của HDND tỉnh về Quyết định chủ trương đầu tư Dự án nâng cấp, cải tạo Bệnh viện đa khoa huyện Cẩm Xuyên</t>
  </si>
  <si>
    <t>Đất xây dựng cơ sở giáo dục và đào tạo</t>
  </si>
  <si>
    <t>Mở rộng trường THCS Minh Lạc</t>
  </si>
  <si>
    <t>Xã Cẩm Lạc</t>
  </si>
  <si>
    <t>Nghị quyết số 103/NQ-HĐND ngày 08/07/2022 của HĐND huyện Cẩm Xuyên về việc thông qua dự kiến kế hoạch đầu tư công năm 2023</t>
  </si>
  <si>
    <t>Trường tiểu học Cẩm Lộc</t>
  </si>
  <si>
    <t>Xã Cẩm Lộc</t>
  </si>
  <si>
    <t>Nghị quyết số 87/NQ-HĐND ngày 31/12/2021 của HĐND huyện Cẩm Xuyên về việc quyết định chủ trương đầu tư một số dự án đầu tư công</t>
  </si>
  <si>
    <t>Nâng cấp đường trục xã Cẩm Huy Cũ, đoạn từ QL1A đi ĐH 131</t>
  </si>
  <si>
    <t>Nâng cấp, mở rộng đường Phạm Lê Đức</t>
  </si>
  <si>
    <t>Nâng cấp đường vành đai 1, thị trấn Cẩm Xuyên</t>
  </si>
  <si>
    <t>Nâng cấp đường huyện ĐH 131 (Thạch Bình - Cẩm Thăng)</t>
  </si>
  <si>
    <t>Xã Cẩm Bình, Cẩm Quang, TT Cẩm Xuyên</t>
  </si>
  <si>
    <t>Nghị quyết 110/NQ-HĐND ngày 17/05/2021 của HĐND huyện Cẩm Xuyên v/v quyết định chủ trương đầu tư một số dự án đầu tư công năm 2021</t>
  </si>
  <si>
    <t>Nâng cấp đường huyện ĐH 132 (Cẩm Hưng - Cẩm Lộc)</t>
  </si>
  <si>
    <t>Xã Cẩm Hưng, Cẩm Thịnh, Cẩm Hà, Cẩm Lộc</t>
  </si>
  <si>
    <t>Nâng cấp tuyến đường giao thông nông thôn phục vụ SX nông nghiệp, lâm nghiệp, nuôi trồng thuỷ sản kết hợp bảo vệ rừng thôn Trung Tiến</t>
  </si>
  <si>
    <t>Xã Cẩm Dương</t>
  </si>
  <si>
    <t>Vốn WB và vốn đối ứng theo Quyết định phê duyệt 286/QĐ-BNN-HTQT ngày 21/01/2019</t>
  </si>
  <si>
    <t>Nâng cấp tuyến đường giao thông phục vụ sản xuất thôn 3, 6 xã Cẩm Lĩnh (Lạc An - Xứ Bục, thôn 6)</t>
  </si>
  <si>
    <t>Xã Cẩm Lĩnh</t>
  </si>
  <si>
    <t>Hạ tầng đường giao thông trong khu dân cư thôn 5 (vùng gần nhà anh Triều)</t>
  </si>
  <si>
    <t>Xã Cẩm Minh</t>
  </si>
  <si>
    <t>Quyết định số 5460/QĐ-UBND ngày 17/10/2022 về Quy hoạch chi tiết đất ở</t>
  </si>
  <si>
    <t>Nâng cấp tuyến đường giao thông nội đồng phục vụ sản xuất thôn 4,7 xã Cẩm Minh, huyện Cẩm Xuyên</t>
  </si>
  <si>
    <t>Nâng cấp đường Cẩm Quan - Cẩm Duệ</t>
  </si>
  <si>
    <t>Xã Cẩm Quan, Cẩm Duệ</t>
  </si>
  <si>
    <t>Nâng cấp đường trục xã từ trung tâm xã đi kênh N1</t>
  </si>
  <si>
    <t>Xã Cẩm Sơn</t>
  </si>
  <si>
    <t>Nâng cấp đường Cẩm Sơn - Cẩm Thịnh (đường tránh lũ)</t>
  </si>
  <si>
    <t>Xã Cẩm Sơn, xã Cẩm Thịnh</t>
  </si>
  <si>
    <t>Xây dựng tuyến 481 sau TBA 110kv Hà Tĩnh kết nối với đường dây 471E18.9 TBA 110kv Cẩm Xuyên</t>
  </si>
  <si>
    <t>Xã Cẩm Vĩnh, xã Cẩm Bình</t>
  </si>
  <si>
    <t>Quyết định số 1402/QĐ-UBND ngày 31/08/2022 về việc phê duyệt báo cáo kinh tế kỹ thuật đầu tư xây dựng công trình tuyến 481</t>
  </si>
  <si>
    <t xml:space="preserve">Nâng cao độ tin cậy cung cấp điện của lưới điện trung áp 22kV tỉnh Hà Tỉnh theo phương pháp đa chia - đa nối </t>
  </si>
  <si>
    <t>Xã Yên Hòa</t>
  </si>
  <si>
    <t>Quyết định 1289/QĐ-PCHT ngày 30/7/2022 của Công ty Điện lực Hà Tĩnh về việc phê duyệt BCKTKT đầu tư xây dựng công trình Nâng cao độ tin cậy cung cấp điện của lưới điện trung áp 22kV</t>
  </si>
  <si>
    <t>Đất ở khu trung tâm xã Cẩm Bình</t>
  </si>
  <si>
    <t>Xã Cẩm Bình</t>
  </si>
  <si>
    <t>Văn bản số 2225/UBND-XD1 ngày 05/05/2022 của UBND tỉnh về việc soát xét, tham mưu về đề xuất lập quy hoạch chi tiết khu dân cư thôn Đông Nam Lý, xã Cẩm Bình</t>
  </si>
  <si>
    <t>Đất ở đồng Nương Cộ Ngoài (thôn Nguyễn Đối)</t>
  </si>
  <si>
    <t>Xã Cẩm Hà</t>
  </si>
  <si>
    <t>Quyết định số 4878/QĐ-UBND ngày 26/10/2021 của UBND huyện về việc phê duyệt quy hoạch chi tiết đất ở</t>
  </si>
  <si>
    <t>Đất ở vùng gần cựa ông Khoa (thôn Đông Tây Xuân)</t>
  </si>
  <si>
    <t>Quyết định số 2335/QĐ-UBND ngày 29/5/2018 về quy hoạch chi tiết đất ở</t>
  </si>
  <si>
    <t>Đất ở vùng gần trường mầm non (thôn Minh Lộc)</t>
  </si>
  <si>
    <t>Bản vẽ quy hoạch dân cư thôn 4,5 cũ (thôn Minh Lộc) do UBND huyện phê duyệt</t>
  </si>
  <si>
    <t>Đất ở thôn 5 (vùng gần nhà anh Triều)</t>
  </si>
  <si>
    <t>Đất ở thôn Vĩnh Phú, Thanh Mỹ, Thượng Long</t>
  </si>
  <si>
    <t>Xã Cẩm Quan</t>
  </si>
  <si>
    <t>Quyết định số 5103/QĐ-UBND ngày 11/11/2021 của UBND huyện v/v phân lô đất ở khu dân cư nông thôn</t>
  </si>
  <si>
    <t>Khu dân cư và thương mại dịch vụ Cẩm Quang</t>
  </si>
  <si>
    <t>Xã Cẩm Quang</t>
  </si>
  <si>
    <t>Văn bản số 8838/UBND-XD1 ngày 31/12/2021 của UBND tỉnh về việc xem xét tham mưu về đề xuất lập quy hoạch khu dân cư tại xã Cẩm Quang</t>
  </si>
  <si>
    <t>Đất ở vùng Phúc Sơn (đấu giá)</t>
  </si>
  <si>
    <t>Quyết định số 4815/QĐ-UBND ngày 20/10/2021 của UBND huyện v/v thu hồi đất nông nghiệp để thực hiện dự án: quy hoạch đất ở vùng Khoai Bợp Gát thôn 7 (nay là thôn Phúc Sơn)</t>
  </si>
  <si>
    <t>Đất ở vùng Lĩnh Sơn (đấu giá)</t>
  </si>
  <si>
    <t>Quyết định số 1984/QĐ-UBND 08/05/2018 về QH chi tiết khu dân cư</t>
  </si>
  <si>
    <t>Đất ở thôn Bộc Nguyên</t>
  </si>
  <si>
    <t>Xã Cẩm Thạch</t>
  </si>
  <si>
    <t>Quyết định số 4743/QĐ-UBND ngày 09/09/2022 về quy hoạch chi tiết đất ở</t>
  </si>
  <si>
    <t>Đất ở, kết hợp TMDV vùng Ổ Gà dưới (thôn Đông Hạ, Tam Đồng)</t>
  </si>
  <si>
    <t>Xã Cẩm Vịnh</t>
  </si>
  <si>
    <t>Văn bản số 4479/UBND-XD1 ngày 15/08/2022 của UBND tỉnh về việc lập quy hoạch chi tiết khu dân cư thôn Đông Hạ, xã Cẩm Vĩnh</t>
  </si>
  <si>
    <t>Đất ở vùng gần sân thể thao thôn 5 cũ (thôn Hưng Quang)</t>
  </si>
  <si>
    <t>Xã Nam Phúc Thăng</t>
  </si>
  <si>
    <t>Quyết định số 5059/QĐ-UBND ngày 22/09/2022 về phê duyệt quy hoạch đất ở chi tiết</t>
  </si>
  <si>
    <t>Đất ở vùng gần nhà bà Hồng (thôn Nam Yên)</t>
  </si>
  <si>
    <t>Đất ở thôn Bình Thọ</t>
  </si>
  <si>
    <t>Quyết định số 5048/QĐ-UBND ngày 03/10/2016 về quy hoạch chi tiết đất ở</t>
  </si>
  <si>
    <t>Đất ở vùng Hoang Chính, TDP 1</t>
  </si>
  <si>
    <t>Quyết định số 5399/QĐ-UBND ngày 14/10/2022 của UBND huyện v/v phê duyệt Điều chỉnh quy hoạch phân lô đất ở dân cư tại vùng gần kênh N4, TDP 01, thị trấn Cẩm Xuyên</t>
  </si>
  <si>
    <t>Đất ở vùng nhà ông Nhiên (TDP Tân Phú)</t>
  </si>
  <si>
    <t>Thị trấn Thiên Cầm</t>
  </si>
  <si>
    <t>Quyết định số 5057/QĐ-UBND ngày 22/09/2022 về quy hoạch chi tiết phân lô đất ở</t>
  </si>
  <si>
    <t>Đất ở vùng nhà ông Việp (TDP Trần Phú)</t>
  </si>
  <si>
    <t>Nhà văn hoá thôn Đại Tăng</t>
  </si>
  <si>
    <t>Quyết định số 3784/QĐ-UBND ngày 06/08/2021 về quy hoạch tổng mặt bằng sử dụng đất nhà văn hóa thôn Đại Tăng</t>
  </si>
  <si>
    <t>Nhà văn hóa TDP 9</t>
  </si>
  <si>
    <t>Văn bản số 1564/UBND-KTHT ngày 04/6/2021 của UBND huyện về việc quy hoạch Nhà văn hóa các TDP 4; 6; 9, 15 thị trấn Cẩm Xuyên</t>
  </si>
  <si>
    <t>Tổng A: 43 Danh mục</t>
  </si>
  <si>
    <t xml:space="preserve">Đất nuôi trồng thủy sản xứ đồng Tráng, thôn Trung Thịnh </t>
  </si>
  <si>
    <t>Xã Cẩm Trung</t>
  </si>
  <si>
    <t>Đất nuôi trồng thủy sản kết hợp chăn nuôi gia cầm vùng Kênh N6, thôn Đông Đoài (thôn 7A cũ)</t>
  </si>
  <si>
    <t>Đất nuôi trồng thủy sản vùng Bãi Rào, thôn Phúc Trung (thôn 3 cũ)</t>
  </si>
  <si>
    <t>Đất nuôi trồng thủy sản vùng Cựa Tiền, thôn Vĩnh Phúc</t>
  </si>
  <si>
    <t>Quỹ tín dụng nhân dân xã, thôn Đông Nam Lý</t>
  </si>
  <si>
    <t>Quỹ tín dụng nhân dân xã Cẩm Duệ (thôn Ái Quốc)</t>
  </si>
  <si>
    <t>Trạm dừng nghỉ</t>
  </si>
  <si>
    <t>Xã Cẩm Hưng</t>
  </si>
  <si>
    <t>Đất thương mại, dịch vụ Nam Chợ Biền, thôn Yên Lạc</t>
  </si>
  <si>
    <t>Đất thương mại dịch vụ, thôn 7 (Xăng dầu Cẩm Quang)</t>
  </si>
  <si>
    <t>Đất thương mại dịch vụ, thôn 10 (Xăng dầu Cẩm Quang)</t>
  </si>
  <si>
    <t>Quỹ tín dụng nhân dân xã Cẩm Vịnh thôn Yên Khánh</t>
  </si>
  <si>
    <t>Trụ sở điều hành của Nhà máy nước Nam Cẩm Xuyên và trạm bơn tăng áp (tại vùng Đập Bớm, thôn Hương Sơn, xã Cẩm Sơn)</t>
  </si>
  <si>
    <t xml:space="preserve">Mở rộng Trường mầm non Cẩm Hà </t>
  </si>
  <si>
    <t>Trường Tiểu học Cẩm Hưng (thôn Thắng Thành)</t>
  </si>
  <si>
    <t xml:space="preserve">Mở rộng trường mầm non xã Cẩm Minh </t>
  </si>
  <si>
    <t>Xây dựng mới Trường Mầm Non xã Cẩm Quan tại thôn Thanh Sơn (điều chỉnh sang vị trí mới)</t>
  </si>
  <si>
    <t>Mở rộng trường Tiểu học Cẩm Thành (thôn Đồng Bàu)</t>
  </si>
  <si>
    <t>Cải tạo, nâng cấp quốc lộ QL8C</t>
  </si>
  <si>
    <t>TT Thiên Cầm, xã Nam Phúc Thăng, TT Cẩm Xuyên</t>
  </si>
  <si>
    <t>Nâng cấp tuyến đường giao thông phục vụ sản xuất từ đường Hưng Hà đến thôn Nguyễn Đối, xã Cẩm Hà</t>
  </si>
  <si>
    <t>Dự án tăng cường khả năng tiêu thoát lũ vùng hạ du công trình thủy lợi Kẻ Gỗ, tỉnh Hà Tĩnh (đoạn qua huyện Cẩm Xuyên)</t>
  </si>
  <si>
    <t>Xã Cẩm Duệ, Cẩm Hưng, Cẩm Mỹ, Cẩm Nhượng, Cẩm Quan, Cẩm Quang, TT. Cẩm Xuyên, Thị trấn Thiên Cầm, Yên Hòa, Cẩm Bình</t>
  </si>
  <si>
    <t>Dự án nâng cấp tuyến mương nội đồng phục vụ sản xuất nông nghiệp từ kênh N6 đến xứ đồng Sắn, xã Cẩm Hà</t>
  </si>
  <si>
    <t>Đường dây 500KV Quảng Trạch - Quỳnh Lưu (Đường dây 500kV Nhiệt điện Vũng Áng 3 – Quỳnh Lập), đoạn qua huyện Cẩm Xuyên)</t>
  </si>
  <si>
    <t>Các xã: Cẩm Minh, Cẩm Lạc, Cẩm Sơn, Cẩm Thịnh, Cẩm Hưng, Cẩm Quan, Cẩm Mỹ, Cẩm Duệ, Cẩm Thạch</t>
  </si>
  <si>
    <t>Mạch vòng 22kV TBA 110kV Cẩm Xuyên (E18.9) và TBA 110KV Thạch Linh (E 18.1)  huyện Cẩm Xuyên và thành phố Hà Tĩnh</t>
  </si>
  <si>
    <t xml:space="preserve">Thị trấn Cẩm Xuyên, Cẩm Quang, Cẩm Bình, </t>
  </si>
  <si>
    <t>Cải tạo mạch vòng 35kV giữa TBA 110kV Kỳ Anh và TBA 110kV Cẩm Xuyên</t>
  </si>
  <si>
    <t>Xã Cẩm Minh, Cẩm Lạc, Cẩm Lộc, Cẩm Thịnh, Cẩm Trung, Cẩm Sơn</t>
  </si>
  <si>
    <t>Dự án Mạch vòng 22 kV TBA 110 kV Cẩm Xuyên (E18.9) và TBA 110 kV Thạch Linh; (E18.1)-huyện Cẩm Xuyên và thành phố Hà Tĩnh</t>
  </si>
  <si>
    <t>Xã Cẩm Quang, Cẩm Thành, Cẩm Bình, Cẩm Vịnh và TT. Cẩm Xuyên</t>
  </si>
  <si>
    <t>Xây dựng DZ, TBA giảm tổn thất điện năng, nâng cao chất lượng điện áp khu vực huyện Cẩm Xuyên</t>
  </si>
  <si>
    <t xml:space="preserve">Xã Cẩm Vịnh, Cẩm Thành, Cẩm Trung, Cẩm Lạc, Cẩm Thịnh, Cẩm Lĩnh, Cẩm Duệ, Cẩm Lộc, Cẩm Hà, Cẩm Thạch, </t>
  </si>
  <si>
    <t>Đất công trình bưu chính viễn thông</t>
  </si>
  <si>
    <t>Trạm BTS mạng di động Vinaphone tại thôn 4</t>
  </si>
  <si>
    <t>Trạm BTS mạng di động Vinaphone tại thôn 2</t>
  </si>
  <si>
    <t>Đất ở vùng gần nhà ông Quyền, thôn Bình Minh; vùng tuyến 2 quốc lộ 1, thôn Tân An</t>
  </si>
  <si>
    <t>Đất ở giáp đường 26/3, thôn Bình Quang (thôn Trung trạm cũ)</t>
  </si>
  <si>
    <t xml:space="preserve">Đất ở dân cư vùng Hạ Bài thôn Bình Minh, thôn Yên Bình (thôn Bắc Tiến cũ) </t>
  </si>
  <si>
    <t>Đất ở thôn Đông Vinh, thôn Vinh Thái, thôn Bình Minh, thôn Bình Quang (thôn Quang Châu, thôn Trung Trạm cũ), thôn Đông Trung, thôn Yên Bình (thôn Bắc Tiến, thôn Nam Tiến cũ), thôn Bình Luật, thôn Tân An, thôn Đông Nam Lý</t>
  </si>
  <si>
    <t>Đất ở vùng Miệu, thôn Thống Nhất</t>
  </si>
  <si>
    <t>Đất ở vùng đường Duệ - Thạch</t>
  </si>
  <si>
    <t>Đất ở vùng Bàu Rấy, thôn Phú Thượng</t>
  </si>
  <si>
    <t>Đất ở xen dắm toàn xã</t>
  </si>
  <si>
    <t>Tái định cư cao tốc, thôn Thống Nhất</t>
  </si>
  <si>
    <t>Đất ở vùng gần Cầu Bến Voi và nhà văn hóa cũ thôn Quang Trung</t>
  </si>
  <si>
    <t>Đất ở thôn Trung Dương, Trung Tiến (đấu giá)</t>
  </si>
  <si>
    <t>Đất ở vùng gần nhà ông Nghĩa, thôn Nguyễn Đối, Đồng Xuân, thôn Vinh Lộc</t>
  </si>
  <si>
    <t>Đất ở tại nông thôn vùng Nương Cộ và vùng gần nhà ông Dượng Nhi, thôn Nguyễn Đối</t>
  </si>
  <si>
    <t>Đất ở vùng Kênh Bắc, thôn Hưng Tiến</t>
  </si>
  <si>
    <t>Đất ở thôn Hưng Dương</t>
  </si>
  <si>
    <t>Đất ở vùng dọc đường Trung Lạc, thôn Yên Lạc</t>
  </si>
  <si>
    <t>Đất ở xen dắm thôn Đình Phùng</t>
  </si>
  <si>
    <t>Tái định cư cao tốc, thôn Hưng Đạo, thôn Lạc Thọ, thôn Hà Văn</t>
  </si>
  <si>
    <t>Đất ở thôn 4</t>
  </si>
  <si>
    <t>Đất ở thôn 3</t>
  </si>
  <si>
    <t>Đất ở thôn 1</t>
  </si>
  <si>
    <t>Giao đất tái định cư vùng sạt lở nguy hiểm, thôn 1</t>
  </si>
  <si>
    <t>Tái định cư cao tốc, thôn 1</t>
  </si>
  <si>
    <t>Đất ở vùng đồng Trầm Cừ, thôn 5 (các hộ ảnh hưởng đường cao tốc)</t>
  </si>
  <si>
    <t xml:space="preserve">Đất ở nông thôn thu hồi của công ty Công ty Vật liệu xây dựng chất đốt Nghệ Tĩnh, thôn Mỹ Am </t>
  </si>
  <si>
    <t xml:space="preserve">Đất ở vùng nhà anh Hán Kiền  - anh Hải, thôn Thiện Nộ </t>
  </si>
  <si>
    <t>Đất ở (vùng gần nhà anh Quang) thôn Thanh Mỹ</t>
  </si>
  <si>
    <t>Đất ở vùng sau Nhà Tuyến Liệu, thôn Vĩnh Phú</t>
  </si>
  <si>
    <t>Đất ở đường Quang Yên Hòa, thôn 5, thôn 6</t>
  </si>
  <si>
    <t>Đất ở vùng thôn 9</t>
  </si>
  <si>
    <t>Đất ở vùng thôn 2,3</t>
  </si>
  <si>
    <t>Đất ở vùng đồng Đường Quan</t>
  </si>
  <si>
    <t>Tái định cư cao tốc, thôn Thượng Sơn</t>
  </si>
  <si>
    <t>Đất ở nông thôn, thôn Cẩm Đồng</t>
  </si>
  <si>
    <t>Đất ở thôn Mỹ Thành</t>
  </si>
  <si>
    <t>Đất ở thôn Đại Tăng</t>
  </si>
  <si>
    <t>Đất ở thôn Na Trung</t>
  </si>
  <si>
    <t>Tái định cư cao tốc, thôn Na Trung</t>
  </si>
  <si>
    <t>Đất ở thôn An Việt</t>
  </si>
  <si>
    <t>Đất ở thôn Nam Bắc Thành</t>
  </si>
  <si>
    <t>Đất ở thôn Kênh</t>
  </si>
  <si>
    <t>Đất ở thôn Tân Vĩnh Cần</t>
  </si>
  <si>
    <t>Đất ở thôn Hưng Mỹ</t>
  </si>
  <si>
    <t>Đất ở thôn Đông Nam Lộ</t>
  </si>
  <si>
    <t>Đất ở thôn Đồng Bàu</t>
  </si>
  <si>
    <t>Đất ở thôn Đông Mỹ</t>
  </si>
  <si>
    <t>Đất ở thôn Lai Trung</t>
  </si>
  <si>
    <t>Xã Cẩm Thịnh</t>
  </si>
  <si>
    <t>Tái định cư cao tốc, thôn 5 thôn Hoàng Sơn (thôn 5 cũ), thôn Tiến Thắng</t>
  </si>
  <si>
    <t>Đất ở vùng Ràng Vịt thôn trung Thành</t>
  </si>
  <si>
    <t>Đất ở vùng Cơn Hòe, Thôn Tam Trung và Vùng Ổ Ga dưới - thôn Đông Hạ</t>
  </si>
  <si>
    <t>Đất ở thôn Đông Vịnh kết hợp thương mại, dịch vụ vùng Chà Moi, thôn Đông Vịnh</t>
  </si>
  <si>
    <t>Dự án Hạ tầng khu dân cư đô thị và thương mại - dịch vụ Cẩm Vịnh, huyện Cẩm Xuyên</t>
  </si>
  <si>
    <t>Đất ở vùng Nương Mụ, thôn Ngụ Phúc</t>
  </si>
  <si>
    <t>Đất ở thôn Tây Nguyên, Yên Thành, Nam Thành, Tiến Hưng, Tây Đồng, Trung Bá, Đông Khê</t>
  </si>
  <si>
    <t>Đất ở thôn Minh Lạc</t>
  </si>
  <si>
    <t>Đất ở tổ dân phố 7 (gần nhà ông Thành)</t>
  </si>
  <si>
    <t>Đất ở Vùng TDP Nhân Hòa</t>
  </si>
  <si>
    <t>Mở rộng trụ sở Trung tâm quản lý nước sạch huyện Cẩm Xuyên</t>
  </si>
  <si>
    <t>Xây dựng trụ sở Chi cục thi hành án dân sự huyện Cẩm Xuyên</t>
  </si>
  <si>
    <t>Mở rộng nghĩa trang Cửa Thờ, TDP 4 (Nghĩa trang tổ dân phố 4)</t>
  </si>
  <si>
    <t>Nhà văn hóa thôn Thống Nhất</t>
  </si>
  <si>
    <t>Mở rộng nhà văn hóa thôn Trung Nam</t>
  </si>
  <si>
    <t>Mở rộng nhà văn hóa TDP 16</t>
  </si>
  <si>
    <t>Nhà văn hóa thôn 2</t>
  </si>
  <si>
    <t>Nhà văn hóa thôn 5</t>
  </si>
  <si>
    <t>Nhà văn hóa thôn 4</t>
  </si>
  <si>
    <t>Nhà văn hóa thôn Yên Giang</t>
  </si>
  <si>
    <t>Nhà văn hóa thôn Yên Quý</t>
  </si>
  <si>
    <t>Nhà văn hóa thôn Minh Lạc</t>
  </si>
  <si>
    <t>Tổng B: 98 Danh mục</t>
  </si>
  <si>
    <t>Tổng: 141 Danh mục</t>
  </si>
  <si>
    <t>Hệ thống trang trại chăn nuôi tổng hợp và kết hợp mô hính cá - lúa trên địa bàn xã Kỳ Phong, huyện Kỳ Anh</t>
  </si>
  <si>
    <t>Xã Kỳ Phong</t>
  </si>
  <si>
    <t>Quyết định chấp thuận chủ trương đầu tư số 04/QĐ-UBND ngày 17/02/2022 của UBND tỉnh Quyết định chấp thuận chủ trương đầu tư đồng thời chấp thuận Nhà đầu tư dự án Hệ thống trang trại chăn nuôi tổng hợp và kết hợp mô hính cá - lúa trên địa bàn xã Kỳ Phong, huyện Kỳ Anh</t>
  </si>
  <si>
    <t>QH đường nối đường trục xã đến Cồn Lụy - Trần Phú</t>
  </si>
  <si>
    <t>Xã Kỳ Xuân</t>
  </si>
  <si>
    <t>Văn bản số 4403/UBND-NL4 ngày 10/8/2022 của UBND tỉnh về việc thẩm định danh mục thư quan tâm gói cơ sở hạ tầng đợt 2, thuộc Hợp phần 3, Dự án FMCR; Văn bản 2188/SKHĐT-TĐSĐT ngày 10/8/2022 của Sở Kế hoạch và Đầu tư về việc hoàn thiện các hồ sơ danh mục đầu tư các gói cơ sở hạ tầng phục vụ sản xuất thuộc hợp phần 3 Dự án FMCR (đợt 2)</t>
  </si>
  <si>
    <t>Đường giao thông liên khu vực đô thị mới Kỳ Đồng (Đoạn từ QL1 đến đường chính đô thị Kỳ Đồng)</t>
  </si>
  <si>
    <t>Kỳ Đồng, Kỳ Giang</t>
  </si>
  <si>
    <t>- NQ 16/NQ-HĐND ngày  2/8/2021 của HĐND huyện Kỳ Anh
- QĐ 5329/QĐ-UBND ngày 22/10/2021 của UBND huyện Kỳ Anh vv phê duyệt chủ trương đầu từ dự án</t>
  </si>
  <si>
    <t>Nâng cấp mở rộng tuyến đường liên xã LX07 (Khang- Ninh)</t>
  </si>
  <si>
    <t>Kỳ Khang</t>
  </si>
  <si>
    <t>- NQ 18/NQ-HĐND ngày 12/8/2021 của HĐND huyện Kỳ Anh
- QĐ 996/QĐ-UBND ngày 30/3/2022 của UBND huyện Kỳ Anh vv phê duyệt chủ trương đầu tư dự án</t>
  </si>
  <si>
    <t>Đường trục xã Kỳ Tân đoạn từ cầu Bàu đến QL12C</t>
  </si>
  <si>
    <t>Kỳ Tân</t>
  </si>
  <si>
    <t>-NQ 32/NQ-HĐND ngày 31/12/2021 của HĐND huyện Kỳ Anh
-QĐ 3048/QĐ-UBND ngày 09/8/2022 của UBND huyện Kỳ Anh vv phê duyệt chủ trương đầu tư dự án</t>
  </si>
  <si>
    <t>Đường liên xã Xuân Phú (LX.05)</t>
  </si>
  <si>
    <t>-NQ 32/NQ-HĐND ngày 31/12/2021 của HĐND huyện Kỳ Anh
-QĐ 3046/QĐ-UBND ngày 09/8/2022 của UBND huyện Kỳ Anh vv phê duyệt chủ trương đầu tư dự án</t>
  </si>
  <si>
    <t>Xây dựng cầu Cơn Trường tại Km100+950 và cầu Ông Nhơn tại Km101+950, đường tỉnh ĐT.554, huyện Kỳ Anh</t>
  </si>
  <si>
    <t>Xã Lâm Hợp</t>
  </si>
  <si>
    <t>Công văn số 6294/UBND-GT ngày 04/11/2022 về việc giao xem xét, tham mưu phân bổ nguồn kinh phí quản lý, bảo trì đường bộ, đường thủy nội địa địa phương năm 2023</t>
  </si>
  <si>
    <t>Đất thuỷ lợi</t>
  </si>
  <si>
    <t>Xây dựng khu xử lý nước thải</t>
  </si>
  <si>
    <t>Xã Kỳ Văn</t>
  </si>
  <si>
    <t>Văn bản số: 2044/UBND-TNMT ngày 28/12/2021 của UBND huyện Kỳ Anh về việc thực hiện mô hình xử lý nước thải sinh hoạt khu dân cư tập trung thôn Mỹ Liên, xã Kỳ Văn</t>
  </si>
  <si>
    <t>Đất cơ sở giáo dục và đào tạo</t>
  </si>
  <si>
    <t>Mở rộng trường trung học cơ sở Giang Đồng</t>
  </si>
  <si>
    <t>Thôn Đồng Tiến, xa Kỳ Đồng</t>
  </si>
  <si>
    <t>Văn bản số 4373/UBND-XD1 ngày 25/7/2018 của UBND tỉnh về việc điều chỉnh địa điểm xây dựng trường THCS Giang Đồng</t>
  </si>
  <si>
    <t>Xây dựng trạm BTS VNP</t>
  </si>
  <si>
    <t>Xã Kỳ Bắc, Kỳ Hải, Kỳ Hải, Kỳ Phong, Kỳ Phú, Kỳ Sơn, Kỳ Tây, Kỳ Thọ, Kỳ Trung, Kỳ Văn, Kỳ Thượng, Lâm Hợp</t>
  </si>
  <si>
    <t>QĐ số 1430/QĐ-VTHT-KTĐT ngày 4/11/2022 về việc phê duyệt chủ trương đầu tư Dự án: Đầu tư xây dựng cơ sở hạ tầng các trạm BTS trên địa bàn huyện Kỳ Anh, tỉnh Hà Tĩnh</t>
  </si>
  <si>
    <t>QH hội trường thôn Tân Thành</t>
  </si>
  <si>
    <t>Xã Kỳ Giang</t>
  </si>
  <si>
    <t>NQ số 17/NQ-HĐND ngày 31/12/2021 của HĐND xã Kỳ Giang thông qua Danh mục công trình khởi công năm 2022; Nghị quyết số 14/2021/NQ-HĐND ngày 31/12/2021 của Hội đồng nhân dân xã Kỳ Giang phân bổ vốn đầu tư công ngân sách địa phương giai đoạn 2021-2025; Nghị quyết số 15/2021/NQ-HĐND ngày 31/12/2021 của Hội đồng nhân dân xã Kỳ Giang Kế hoạch đầu tư công trung hạn giai đoạn 2021-2025</t>
  </si>
  <si>
    <t>QH hội trường thôn Tân Phong</t>
  </si>
  <si>
    <t>Quy hoạch dân cư Nương Hào 2</t>
  </si>
  <si>
    <t>Khu dân cư vùng Thặng Lặng</t>
  </si>
  <si>
    <t>Công văn số 554/UBND-KT&amp;HT ngày 18/4/2022 của UBND huyện Kỳ Anh về việc đồng ý chủ trương lập quy hoạch Khu dân cư tại xã Kỳ Phong;</t>
  </si>
  <si>
    <t>QH đất ở Vùng đồng Hoang</t>
  </si>
  <si>
    <t>Văn bản số 560/UBND-KT&amp;HT ngày 18/4/2022 của UBND huyện Kỳ Anh</t>
  </si>
  <si>
    <t>Đất ở vùng Cửa Trong nước thôn Hải Vân</t>
  </si>
  <si>
    <t>Thôn Hải Vân, xã Kỳ Đồng</t>
  </si>
  <si>
    <t>Văn bản số 556/ UBND- KT&amp;HT của UBND huyện Kỳ Anh về việc đồng ý chủ trương lập quy hoạch khu dân cư tại xã Kỳ Đồng</t>
  </si>
  <si>
    <t>Bãi tập kết xe vi phạm - Công an huyện</t>
  </si>
  <si>
    <t>xã Kỳ Đồng</t>
  </si>
  <si>
    <t>Cở sở làm việc trạm cảnh sát giao thông trên tuyến QL.1A</t>
  </si>
  <si>
    <t>Đất trồng cây lâu năm</t>
  </si>
  <si>
    <t>Vùng trồng Bưởi da xanh kết hợp trồng gừng (Công ty Bato)</t>
  </si>
  <si>
    <t>Xã Kỳ Thượng</t>
  </si>
  <si>
    <t>Trang trại tổng hợp</t>
  </si>
  <si>
    <t>thôn Tân Phong, xã Kỳ Phong</t>
  </si>
  <si>
    <t>Dự án Cửa hàng xăng dầu Xuân Thắng tại xã Kỳ Xuân huyện Kỳ Anh</t>
  </si>
  <si>
    <t>Dự án Cửa hàng xăng dầu và dịch vụ thương mại xã Kỳ Đồng</t>
  </si>
  <si>
    <t>Xã Kỳ Đồng</t>
  </si>
  <si>
    <t>Đất Thương mại - dịch vụ vùng Cơn Kéc thôn Bắc Châu</t>
  </si>
  <si>
    <t>Xã Kỳ Châu</t>
  </si>
  <si>
    <t>Quỹ tín dụng nhân dân liên xã Kỳ Phong</t>
  </si>
  <si>
    <t>Khu du lịch biển Kỳ Xuân</t>
  </si>
  <si>
    <t>Đất thương mại dịch vụ thôn Sơn Tây</t>
  </si>
  <si>
    <t>Thôn Sơn Tây, xã Kỳ Thọ</t>
  </si>
  <si>
    <t>XD nhà làm việc Quỹ tín dụng ND xã Kỳ Xuân</t>
  </si>
  <si>
    <t>Thôn Quang Trung, xã Kỳ Xuân</t>
  </si>
  <si>
    <t>Đất cơ sở sản xuất phi nông nghiệp</t>
  </si>
  <si>
    <t xml:space="preserve">Đất sản xuất kinh doanh tại thôn Hiệu Châu xã Kỳ Châu </t>
  </si>
  <si>
    <t>Thôn Hiệu Châu, xã Kỳ Châu</t>
  </si>
  <si>
    <t>Khu SXKD chế biến hải sản thôn Trung Tiến- Kỳ Khang</t>
  </si>
  <si>
    <t>Thôn Trung Tiến, xã Kỳ Khang</t>
  </si>
  <si>
    <t>Đất sản xuất kinh doanh vùng Đồng Lê</t>
  </si>
  <si>
    <t>Thôn Tân Phong, xã Kỳ Giang</t>
  </si>
  <si>
    <t>Đường liên xã LX.02 từ QL1A đi Sông Rác huyện Kỳ Anh (thực hiện phần còn lại)</t>
  </si>
  <si>
    <t>Đường cứu hộ Nước Xanh</t>
  </si>
  <si>
    <t xml:space="preserve">Nâng cấp, mở rộng đường ĐH 136 đoạn Km3+00-Km5+600 (từ đường bộ ven biển đến đường tuần tra ven biển) </t>
  </si>
  <si>
    <t>Dự án “Phát triển tổng hợp các đô thị động lực”</t>
  </si>
  <si>
    <t>Dự án xử lý nước thải sinh hoạt khu dân cư</t>
  </si>
  <si>
    <t>Thôn Xuân Thắng, xã Kỳ Xuân</t>
  </si>
  <si>
    <t>Sửa chữa, nâng cao an toàn đập (WB8) Hồ Nước Xanh</t>
  </si>
  <si>
    <t>Xã Kỳ Phong, Kỳ Tiến</t>
  </si>
  <si>
    <t>Đất xây dựng cơ sở văn hóa</t>
  </si>
  <si>
    <t>Xây dựng Quảng trường trung tâm và Trung tâm văn hóa huyện Kỳ Anh</t>
  </si>
  <si>
    <t>XD Trường Mầm non Phúc Môn Kỳ Thượng</t>
  </si>
  <si>
    <t>Mở rộng trường Mầm non Kỳ Giang</t>
  </si>
  <si>
    <t>Xây dựng ĐZ, TBA chống quá tải và giảm tổn thất điện năng lưới điện các xã</t>
  </si>
  <si>
    <t>Các xã</t>
  </si>
  <si>
    <t>Nâng cao độ tin cậy cung cấp điện của lưới điện trung áp 35kV thị xã Kỳ Anh, huyện Kỳ Anh, huyện Cẩm Xuyên, huyện Thạch Hà, huyện Can Lộc - tỉnh Hà Tĩnh theo phương pháp đa chia - đa nối (DMMC)</t>
  </si>
  <si>
    <t>Kỳ Tây, Kỳ Hợp, Kỳ Thư, Kỳ Trung, Kỳ Hải</t>
  </si>
  <si>
    <t>Trang Trại Phong điện HBRE Hà Tĩnh</t>
  </si>
  <si>
    <t>Xã Kỳ Lạc</t>
  </si>
  <si>
    <t>Cải tạo mạch vòng 35kV giữa TBA 110KV Kỳ Anh và TBA 110kV Cẩm Xuyên</t>
  </si>
  <si>
    <t>Xã Kỳ Đồng, Phong, Tiến, Giang, Thọ, Văn, Thư, Tân, Châu</t>
  </si>
  <si>
    <t>Xây dựng mạch vòng 22kV giữa TBA 110kV Vũng Áng (E18.5) và TBA 110kV Kỳ Anh (E18.3), nâng cao độ tin cậy cung cấp điện theo phương án đa chia đa nối khu vực thị xã Kỳ Anh</t>
  </si>
  <si>
    <t xml:space="preserve">Xã Kỳ Hải </t>
  </si>
  <si>
    <t>Xây dựng đường dây và TBA 110kV Kỳ Anh 2</t>
  </si>
  <si>
    <t>Xây dựng ĐZ, TBA giảm tổn thất điện năng, nâng cao chất lượng điện áp khu vực huyện; Xây dựng cải tạo ĐZ trung áp, TBA và ĐZ hạ áp giảm tổn thất điện năng, giảm bán kính cấp điện, nâng cao chất lượng điện áp huyện Kỳ Anh năm 2022</t>
  </si>
  <si>
    <t>Xã Kỳ Lạc, Lâm Hợp, Kỳ Thư, Kỳ Phú, Kỳ Bắc, Kỳ Khang</t>
  </si>
  <si>
    <t>Xây dựng đường dây 500Kv Quảng Trạch - Quỳnh Lưu</t>
  </si>
  <si>
    <t>Xã Kỳ Tân, Lâm Hợp, Kỳ Tây, Kỳ Trung, Kỳ Giang, Kỳ Tiến, Kỳ Phong</t>
  </si>
  <si>
    <t>XD Chợ Kỳ Xuân thôn Xuân Thắng</t>
  </si>
  <si>
    <t>XD Nhà văn hoá thôn Đại Đồng</t>
  </si>
  <si>
    <t>Thôn Đại Đồng, xã Kỳ Văn</t>
  </si>
  <si>
    <t>Khu dân cư thôn Phú Long</t>
  </si>
  <si>
    <t>Xã Kỳ Phú</t>
  </si>
  <si>
    <t>Đất ở tuyến 2 Q.lộ 1A - Khu tái định cư thôn Đồng Tiến; thôn Đồng Phú và Vùng Trạng thôn Yên Sơn</t>
  </si>
  <si>
    <t>Xây dựng Hạ tầng Chợ huyện (Tổng diện tích 8,7 ha; trong đó DCH 2,03 ha; ONT 3,06 ha; DGT 3,03 ha; DKV 0,54 ha)</t>
  </si>
  <si>
    <t>Đất ở vùng Hạ Phòng thôn Phương Giai</t>
  </si>
  <si>
    <t>Xã Kỳ Bắc</t>
  </si>
  <si>
    <t>Đất ở khu vực Đập Cương</t>
  </si>
  <si>
    <t>Thôn Thượng Hải, xã Kỳ Hải</t>
  </si>
  <si>
    <t xml:space="preserve">Đất ở xen dắm </t>
  </si>
  <si>
    <t>Kỳ Phong</t>
  </si>
  <si>
    <t>Đất ở vùng Cửa Tuyền</t>
  </si>
  <si>
    <t>xã Kỳ Tiến</t>
  </si>
  <si>
    <t>Đất ở tái định cư dự án: Phát triển tổng hợp các đô thị động lực - Tiểu dự án đô thị Kỳ Anh</t>
  </si>
  <si>
    <t>thôn Hiệu Châu, xã Kỳ Châu</t>
  </si>
  <si>
    <t>Đất ở dân cư vùng Hạ Phòng</t>
  </si>
  <si>
    <t>Thôn Phương Giai, xã Kỳ Bắc</t>
  </si>
  <si>
    <t>Xen dắm dân cư khu Đồng Đưng thôn Thượng Hải, xã Kỳ Hải</t>
  </si>
  <si>
    <t>Thôn Thợng Hải, xã Kỳ Hải</t>
  </si>
  <si>
    <t>Xen dắm toàn xã</t>
  </si>
  <si>
    <t>Xã Kỳ Thọ</t>
  </si>
  <si>
    <t>Quy hoạch chi tiết các điểm khu dân cư vùng Nông Trường, Hà Phong (TĐC Cao tốc Bắc - Nam)</t>
  </si>
  <si>
    <t>Quỹ đất TĐC đường cao tốc Bắc - Nam</t>
  </si>
  <si>
    <t>Hạ tầng dân cư thôn Đồng Phú, xã Kỳ Đồng</t>
  </si>
  <si>
    <t>Hạ tầng khu dân cư Đồng Mai Cáng- xã Kỳ Đồng</t>
  </si>
  <si>
    <t>QH đất ở Bàu Rộc Rõi</t>
  </si>
  <si>
    <t>Thôn Trung Tượng, xã Kỳ Tân</t>
  </si>
  <si>
    <t>Đất trụ sở cơ quan</t>
  </si>
  <si>
    <t xml:space="preserve">XD Các trụ sở, cơ quan, đơn vị trong khu đô thị Kỳ Đồng (gồm nhiều công trình) </t>
  </si>
  <si>
    <t>Đất xây dựng trụ sở của tổ chức sự nghiệp</t>
  </si>
  <si>
    <t>Trụ sở Trung tâm Chính trị huyện</t>
  </si>
  <si>
    <t>Tổng B: 52 Danh mục</t>
  </si>
  <si>
    <t>Tổng A + B: 68 Danh mục</t>
  </si>
  <si>
    <t>B. Công trình, dự án chuyển mục đích sử dụng đất đã được HĐND tỉnh thông qua tại các Nghị quyết số 61/NQ-HĐND ngày16/12/2021, Nghị quyết số 83/NQ-HĐND ngày 15/7/2022 nay chuyển sang thực hiện trong năm 2023</t>
  </si>
  <si>
    <t xml:space="preserve">Công trình, dự án mục đích an ninh </t>
  </si>
  <si>
    <t>Trụ sở làm việc Công an TT Xuân An</t>
  </si>
  <si>
    <t>TT Xuân An</t>
  </si>
  <si>
    <t>Nghị quyết số 87/NQ-HĐND ngày 25/8/2022
 của Hội đồng nhân dân tỉnh</t>
  </si>
  <si>
    <t>Xây dựng Chùa Vân giác</t>
  </si>
  <si>
    <t>Xã Xuân Giang</t>
  </si>
  <si>
    <t>QH chi tiết 1/500 được UBND tỉnh phê duyệt</t>
  </si>
  <si>
    <t>Tổng A:  2 Danh mục</t>
  </si>
  <si>
    <t xml:space="preserve">Đất an ninh </t>
  </si>
  <si>
    <t>Trụ sở làm việc công an xã Xuân Phổ</t>
  </si>
  <si>
    <t>Xã Xuân Phổ</t>
  </si>
  <si>
    <t>NQ số 61/NQ-HĐND của HĐND tỉnh</t>
  </si>
  <si>
    <t>Dự án văn phòng làm việc kết hợp kinh doanh Thương mại Dịch vụ Châu Tịnh</t>
  </si>
  <si>
    <t>Xã Cổ Đạm</t>
  </si>
  <si>
    <t>Dự án Khu du lịch sinh thái biển Xuân Hội</t>
  </si>
  <si>
    <t>Xã Xuân Hội</t>
  </si>
  <si>
    <t>Khu thương mại dịch vụ và nuôi trồng thủy sản Cương Gián</t>
  </si>
  <si>
    <t>Xã Cương Gián</t>
  </si>
  <si>
    <t>Xã Xuân Yên</t>
  </si>
  <si>
    <t>Các lô đất thuộc quy hoạch Khu công nghiệp Gia Lách</t>
  </si>
  <si>
    <t>Thị trấn Xuân An và xã Xuân Viên</t>
  </si>
  <si>
    <t>Đất cơ sở sản xuất kinh doanh</t>
  </si>
  <si>
    <t>Xây dựng nhà máy nước các xã Cổ Đạm, Xuân Liên, Cương Gián huyện Nghi Xuân</t>
  </si>
  <si>
    <t>Xây dựng tuyến đường qua khu xử lý rác thải tại xã Xuân Thành, huyện Nghi Xuân</t>
  </si>
  <si>
    <t>Xã Xuân Thành</t>
  </si>
  <si>
    <t>Hạ tầng khu du lịch biển Xuân Thành</t>
  </si>
  <si>
    <t>Nâng cấp, mở rộng đường giao thông nội đồng tuyến từ cầu Cao thôn 4 đi ngã ba quán bà Viện thôn 6</t>
  </si>
  <si>
    <t>Xã Xuân Hồng</t>
  </si>
  <si>
    <t>Nâng cấp đường trục xã, trục thôn</t>
  </si>
  <si>
    <t>Xử lý ngập úng vùng đất sản xuất nông nghiệp KCN Gia Lách</t>
  </si>
  <si>
    <t>TT Xuân An, xã Xuân Viên</t>
  </si>
  <si>
    <t>Đất bưu chính viễn thông NXN_HTH</t>
  </si>
  <si>
    <t>TT Xuân An, xã Xuân Hồng, xã Xuân Lam</t>
  </si>
  <si>
    <t>Đất có di tích lịch sử - văn hóa</t>
  </si>
  <si>
    <t xml:space="preserve"> Mở rộng khu di tích LS-VH Nguyễn Công Trứ</t>
  </si>
  <si>
    <t>Đất ở khu dân cư nông thôn vùng Đồng Xuân Hai thôn 7</t>
  </si>
  <si>
    <t>Xen dắm đất ở thôn Hội Tiến</t>
  </si>
  <si>
    <t>Khu dân cư NTM Song Long</t>
  </si>
  <si>
    <t>Khu dân cư nông thôn mới Trường Quý</t>
  </si>
  <si>
    <t>Xã Xuân Trường</t>
  </si>
  <si>
    <t>Khu dân cư nông thôn mới Trung Vân</t>
  </si>
  <si>
    <t>Xã Xuân Hải</t>
  </si>
  <si>
    <t>Khu đô thị mới Xuân Thành</t>
  </si>
  <si>
    <t>Dự án khu dân cư xã Xuân Giang</t>
  </si>
  <si>
    <t>TT Tiên Điền, xã Xuân Giang</t>
  </si>
  <si>
    <t>Đất ở xen dắm thôn 1</t>
  </si>
  <si>
    <t>Xã Xuân Lĩnh</t>
  </si>
  <si>
    <t>Đất ở xen dắm thôn 3</t>
  </si>
  <si>
    <t>Xen dắm dân cư Bời Lời Lam Lang</t>
  </si>
  <si>
    <t>Đất ở thôn Tân Ninh Châu</t>
  </si>
  <si>
    <t>Đất ở thôn Thanh Văn</t>
  </si>
  <si>
    <t>Cấp đất xen dắm dân cư Cồn Lều, hội quán thôn Nam Sơn, thôn Nam Viên cũ</t>
  </si>
  <si>
    <t>Xã Xuân Viên</t>
  </si>
  <si>
    <t>Đất ở thôn Phúc Mỹ, Trường Mỹ, Thuận Mỹ, Thịnh Mỹ</t>
  </si>
  <si>
    <t>Xã Xuân Mỹ</t>
  </si>
  <si>
    <t>Xây dựng khu đô thị Xuân Yên</t>
  </si>
  <si>
    <t>Khu đô thị du lịch Xuân Đan, Xuân Phổ</t>
  </si>
  <si>
    <t>Xã Xuân Đan, 
Xã Xuân Phổ</t>
  </si>
  <si>
    <t>Khu dân cư nông thôn mới thôn Kỳ Tây</t>
  </si>
  <si>
    <t>Đất ở nông thôn (Bàng Trung thôn Thịnh Mỹ); thôn Hồng Mỹ</t>
  </si>
  <si>
    <t>Khu dân cư tại thôn Trường Thanh và Trường Hải xã Đan Trường</t>
  </si>
  <si>
    <t>Xã Đan Trường</t>
  </si>
  <si>
    <t>Quy hoạch đất ở vùng đồng Nẩy, thôn 1</t>
  </si>
  <si>
    <t>Xã Xuân Lam</t>
  </si>
  <si>
    <t>Khu dân cư tại TDP Hồng Lam và Phong Giang, thị trấn Tiên Điền</t>
  </si>
  <si>
    <t>TT Tiên Điền</t>
  </si>
  <si>
    <t>Dự án khu dân cư thị trấn Tiên Điền</t>
  </si>
  <si>
    <t>Thiền Viện Trúc Lâm (thôn Trung Sơn)</t>
  </si>
  <si>
    <t>Tôn tạo các nhà văn hóa thôn ( Đông Tây, Ngọc Huệ, Song Hải, Song Hồng, Tân Thượng)</t>
  </si>
  <si>
    <t>Dự án Trang trại sản xuất nông nghiệp gắn với du lịch sinh thái tại xã Xuân Mỹ</t>
  </si>
  <si>
    <t>Đất khu chăn nuôi tập trung (Đồng Bàu Sen, thôn Tân Mỹ)</t>
  </si>
  <si>
    <t>Tổng B: 40 Danh mục</t>
  </si>
  <si>
    <t>Tổng A+B: 42 Danh mục</t>
  </si>
  <si>
    <r>
      <t>Văn bản số 409/UBND-XD</t>
    </r>
    <r>
      <rPr>
        <vertAlign val="subscript"/>
        <sz val="10"/>
        <rFont val="Times New Roman"/>
        <family val="1"/>
      </rPr>
      <t>1</t>
    </r>
    <r>
      <rPr>
        <sz val="10"/>
        <rFont val="Times New Roman"/>
        <family val="1"/>
      </rPr>
      <t xml:space="preserve"> của UBND tỉnh về việc lập quy hoạch khu tái định cư tại xã Kỳ Hoa và phường Hưng Trí </t>
    </r>
  </si>
  <si>
    <t xml:space="preserve">Quy hoạch đất ở </t>
  </si>
  <si>
    <t>Chại Diền, Nhà Ra, Thôn Yên Thường cũ, xã Quang Lộc</t>
  </si>
  <si>
    <t>Quyết định số 3739/QĐ-UBND ngày 25/10/2022 của UBND huyện Can Lộc về việc phê duyệt quy hoạch phân lô đất ở</t>
  </si>
  <si>
    <t>Thôn Thái Hòa, xã Vượng Lộc</t>
  </si>
  <si>
    <t>Thôn Phúc Sơn, xã Sơn Lộc</t>
  </si>
  <si>
    <t>Thôn Khánh Sơn, xã Sơn Lộc</t>
  </si>
  <si>
    <t>Đồng Quan, Đô Hành, xã Mỹ Lộc</t>
  </si>
  <si>
    <t>Thôn Văn Thịnh, xã Xuân Lộc</t>
  </si>
  <si>
    <t>Quyết định số 2362 ngày 20/12/2018 của UBND huyện Can Lộc cho phép UBND xã Xuân Lộc khảo sát địa điểm quy hoạch tổng mặt bằng phân lô đất ở nằm trong vùng quy hoạch đất dân cư</t>
  </si>
  <si>
    <t>Quy hoạch đất ở</t>
  </si>
  <si>
    <t xml:space="preserve"> Thôn Bình Yên, xã Xuân Lộc</t>
  </si>
  <si>
    <t>Đồng Kim, xã Trung Lộc</t>
  </si>
  <si>
    <t>Quyết định số 2040 ngày 31/7/2020 của UBND huyện Can Lộc cho phép UBND xã Trung Lộc khảo sát lập, quy hoạch tổng thể mặt bằng sử dụng đất phân lô tại các thôn Tân Mỹ, Trung Long, Cồn Soi, Bình Minh và Đồng Kim xã Trung Lộc</t>
  </si>
  <si>
    <t>Đồng Trạm Tưới, Xã Thường Nga</t>
  </si>
  <si>
    <t>Đồng Trọ Nước, xã Thường Nga</t>
  </si>
  <si>
    <t>Đồng Vải Hói Con, xã Tùng Lộc</t>
  </si>
  <si>
    <t>Bàu Ràn, Thôn Tây Hồ, xã Thuần Thiện</t>
  </si>
  <si>
    <t>Vùng Đồng Cửa Đàng, xã Kim Song Trường</t>
  </si>
  <si>
    <t>Thôn Tân Tiến, xã Phú Lộc</t>
  </si>
  <si>
    <t>Thôn Tiến Thịnh, xã Phú Lộc</t>
  </si>
  <si>
    <t>Đương Đâu, xã Thượng Lộc</t>
  </si>
  <si>
    <t>Thôn Đông Nam, xã Thiên Lộc</t>
  </si>
  <si>
    <t>Quyết định 4090/QĐ-UBND huyện ngày 31/12/2019 cho phép UBND xã Thiên Lộc khảo sát địa điểm quy hoạch tổng mặt bằng sử dụng đất phân lô đất ở vùng Thượng Kháo, thôn Hồng Tân, xã Thiên Lộc, huyện Can Lộc</t>
  </si>
  <si>
    <t>Thôn Quần Ngọc, xã Khánh Vĩnh Yên</t>
  </si>
  <si>
    <t>Thôn Hạ Triều, xã Khánh Vĩnh Yên</t>
  </si>
  <si>
    <t>Tổ dân phố Vĩnh Phong, Thị trấn Nghèn</t>
  </si>
  <si>
    <t>Quyết định số 3739 ngày 25/10/2022 của UBND huyện Can Lộc về việc phê duyệt quy hoạch phân lô đất ở</t>
  </si>
  <si>
    <t>Tổ dân phố 4, Thị trấn Nghèn</t>
  </si>
  <si>
    <t>Phúc Xuân, Thị trấn Nghèn</t>
  </si>
  <si>
    <t>Phúc Sơn, thị trấn Nghèn</t>
  </si>
  <si>
    <t>Thị trấn Đồng Lộc</t>
  </si>
  <si>
    <t xml:space="preserve"> Gần nhà văn hóa Kim Thành, Thị trấn Đồng Lộc</t>
  </si>
  <si>
    <t>Xây dựng, cải tạo đường dây trung áp, hạ áp và TBA để chống quá tải, giảm tổn thất điện năng, giảm bán kính cấp điện khu vực xã Kim Song Trường, xã Tùng Lộc, xã Thuần Thiện, huyện Can Lộc, tỉnh Hà Tĩnh</t>
  </si>
  <si>
    <t>xã Kim Song Trường, xã Tùng Lộc, xã Thuần Thiện</t>
  </si>
  <si>
    <t xml:space="preserve">Quyết định số 2476/QĐ-EVNNPC ngày 04/10/2022 của Tổng Công ty Điện lực miền Bắc </t>
  </si>
  <si>
    <t>Xây dựng, cải tạo đường dây trung áp, hạ áp và TBA để chống quá tải, giảm tổn thất điện năng, giảm bán kính cấp điện khu vực xã Sơn Lộc, xã Khánh Vĩnh Yên, xã Quang Lộc, xã Thiên Lộc, huyện Can Lộc, tỉnh Hà Tĩnh</t>
  </si>
  <si>
    <t>xã Sơn Lộc, xã Khánh Vĩnh Yên, xã Quang Lộc, xã Thiên Lộc</t>
  </si>
  <si>
    <t>Di dời, cải tạo đường điện phục vụ GPMB dự án đường bộ cao tốc Bắc - Nam phía đông giai đoạn 2021-2025, đoạn Bãi Vọt - Hàm Nghi</t>
  </si>
  <si>
    <t>Kim Song Trường, Gia Hanh, Khánh Vĩnh Yên, Xuân Lộc, Quang Lộc, Trung Lộc</t>
  </si>
  <si>
    <t>QH đất bưu chính viễn thông</t>
  </si>
  <si>
    <t>Hồng Sơn, xã Phú Lộc</t>
  </si>
  <si>
    <t>QĐ số 1431/QĐ-VTHT-KTĐT ngày 04/11/2022 về việc phê duyệt chủ trương đầu tư dự án đầu tư xây dựng cơ sở hạ tầng các trạm BTS trên địa bàn huyện Can Lộc tỉnh Hà Tĩnh</t>
  </si>
  <si>
    <t>Thôn Văn thịnh, xã Xuân Lộc</t>
  </si>
  <si>
    <t>Mở rộng tuyến đường Thị - Sơn huyện Can Lộc</t>
  </si>
  <si>
    <t>Thị trấn Nghèn, Xuân Lộc, Trung Lộc, Quang Lộc, Sơn Lộc</t>
  </si>
  <si>
    <t>Công văn số 4247/UBND-GT ngày 28/6/2019 về chủ trương đầu tư xây dựng, nâng cấp, mở rộng tuyến đường Thị - Sơn huyện Can Lộc</t>
  </si>
  <si>
    <t>Tổng A: 33 Danh mục</t>
  </si>
  <si>
    <t>Đất phát triển hạ tầng cấp quốc gia, cấp tỉnh, cấp huyện, cấp xã</t>
  </si>
  <si>
    <t>Cụm công nghiệp Can Lộc</t>
  </si>
  <si>
    <t>Xã Thiên Lộc; TT Nghèn</t>
  </si>
  <si>
    <t>Quyết định số 3779/QĐ-UBND ngày 9/11/2020 của UBND tỉnh</t>
  </si>
  <si>
    <t xml:space="preserve"> Trại lê, xã Quang Lộc</t>
  </si>
  <si>
    <t>Quyết định số 2055 ngày 27/6/2022 của UBND huyện Can Lộc cho phép UBND xã Quang Lộc khảo sát địa điểm lập quy hoạch tổng mặt bằng sử dụng đất phân lô đất ở các thôn: Tam Long, Yên Lập, Trại Lê xã Quang Lộc</t>
  </si>
  <si>
    <t>Thượng lội, xã Quang Lộc</t>
  </si>
  <si>
    <t xml:space="preserve">Khu TĐC Đường bộ cao tốc tại xã Quang Lộc </t>
  </si>
  <si>
    <t>Quang Lộc</t>
  </si>
  <si>
    <t>Nghị quyết số 71/NQ-HĐND ngày 29/04/2022</t>
  </si>
  <si>
    <t>Nhà Ra, xã Quang Lộc</t>
  </si>
  <si>
    <t>Thôn Làng Lau, Vượng Lộc</t>
  </si>
  <si>
    <t>QĐ số 2026/QĐ-UBND huyện ngày 22/06/2022 cho phép UBND xã Vượng Lộc khảo sát địa điểm, lập quy hoạch tổng thể mặt bằng sử dụng đất phân lô ở các thôn Minh Vượng, Đông Mỹ, Cử Lâm, Đồng Huề, Làng Lau, xã Vượng Lộc</t>
  </si>
  <si>
    <t>Thôn Cử Lâm,  Vượng Lộc</t>
  </si>
  <si>
    <t>Đồng Huề, Đông Mỹ, xã Vượng Lộc</t>
  </si>
  <si>
    <t>Thôn Thịnh Lộc, Khe Giao, xã Sơn Lộc</t>
  </si>
  <si>
    <t>Nghị quyết số 18/NQ-HĐND ngày 17/07/2021</t>
  </si>
  <si>
    <t xml:space="preserve">Khu TĐC Đường bộ cao tốc tại xã Sơn Lộc </t>
  </si>
  <si>
    <t>Thôn Thịnh Lộc, xã Sơn Lộc</t>
  </si>
  <si>
    <t>Đồi Cụp Trùa, Thôn Nhật Tân, xã Mỹ Lộc</t>
  </si>
  <si>
    <t>Thôn Trung Xá, xã Xuân Lộc</t>
  </si>
  <si>
    <t>Văn Cử, xã Xuân Lộc</t>
  </si>
  <si>
    <t>Đồng Bồng Sơn,  Thôn Mới, xã Xuân Lộc</t>
  </si>
  <si>
    <t>Khu TĐC đường bộ cao tốc tại xã Kim Song Trường</t>
  </si>
  <si>
    <t>Thôn Đông Vĩnh, xã  Kim Song Trường</t>
  </si>
  <si>
    <t>Thôn Phúc Yên, Đông Vĩnh, xã Kim Song Trường</t>
  </si>
  <si>
    <t>Thôn Tân Mỹ, xã Trung Lộc</t>
  </si>
  <si>
    <t>Thôn Trung Long, xã Trung Lộc</t>
  </si>
  <si>
    <t xml:space="preserve">Khu TĐC Đường bộ cao tốc tại xã Trung Lộc </t>
  </si>
  <si>
    <t>Thôn Minh Hương, xã Trung Lộc</t>
  </si>
  <si>
    <t>Đồng Nhà Trú, xã Thường Nga</t>
  </si>
  <si>
    <t>QH đất ở Đồng Cầu, xã Thường Nga</t>
  </si>
  <si>
    <t xml:space="preserve"> Lăng Hồng, xã Tùng Lộc</t>
  </si>
  <si>
    <t>Đông Đập, Cựa Ao, xã Tùng Lộc</t>
  </si>
  <si>
    <t>Đông Bàu, xã Tùng Lộc</t>
  </si>
  <si>
    <t>Cồn áo Đồng Rậm, xã Tùng Lộc</t>
  </si>
  <si>
    <t>Nhà Bàng Phúc Sơn, xã Thuần Thiện</t>
  </si>
  <si>
    <t>QĐ số 2618/QĐ-UBND ngày 6/10/2020 của UBND huyện cho phép UBND xã Thuần Thiện khảo sát địa điểm, lập quy hoạch tổng thể mặt bằng sử dụng đất phân lô đất ở đồng Nhà Bàng, xã Thuần Thiện</t>
  </si>
  <si>
    <t>Nhà Tráng, Thôn Yên, xã Thuẩn Thiện</t>
  </si>
  <si>
    <t>Thôn Hồng Tân, xã Thiên Lộc</t>
  </si>
  <si>
    <t>Quyết định 3324/QĐ-UBND huyện ngày 21/11/2019</t>
  </si>
  <si>
    <t>Đất ở vùng Bệ, xã Thiên Lộc</t>
  </si>
  <si>
    <t>Quyết định 4090/QĐ-UBND huyện ngày 31/12/2019 cho phép UBND xã Thiên Lộc khảo sát địa điểm quy hoạch tổng mặt bằng sử dụng đất phân lô đất ở Đồng Bệ, xã Thiên Lộc, huyện Can Lộc</t>
  </si>
  <si>
    <t>Vùng Đồng Bà Trạch, Thôn Yên Đình xã Thiên Lộc</t>
  </si>
  <si>
    <t>Nghị quyết số 61/NQ-HĐND ngày 16/12/2022</t>
  </si>
  <si>
    <t>Thạch Ngọc, xã Khánh Vĩnh Yên</t>
  </si>
  <si>
    <t>Đồng Chùa Nghì Thông Thạch Ngọc, xã Khánh Vĩnh Yên</t>
  </si>
  <si>
    <t>Nương Cộ Vĩnh Xuân, xã Thượng Lộc</t>
  </si>
  <si>
    <t>QĐ số 1781/QĐ-UBND ngày 21/5/2021 của UBND huyện Can Lộc cho phép UBND xã Thượng Lộc khảo sát địa điểm quy hoạch tổng mặt bằng sử dụng đất phân lô ở thôn Đồng Thanh, thôn Vĩnh Xuân xã Thượng Lộc</t>
  </si>
  <si>
    <t>Thôn Vĩnh Phú, xã Phú Lộc</t>
  </si>
  <si>
    <t>Sơn Thịnh, Thị trấn Nghèn</t>
  </si>
  <si>
    <t>Đồng Biền Đông, Thị trấn Nghèn</t>
  </si>
  <si>
    <t>Kim Thành, TT Đồng Lộc</t>
  </si>
  <si>
    <t>Quy hoạch đất sản xuất phi nông nghiệp</t>
  </si>
  <si>
    <t>Xây dựng nhà máy nước</t>
  </si>
  <si>
    <t>Vượng Lộc</t>
  </si>
  <si>
    <t>QH trụ sở UBND Xã</t>
  </si>
  <si>
    <t>Thôn Đại Bản, xã Khánh Vĩnh Yên</t>
  </si>
  <si>
    <t xml:space="preserve">Đường giao thông trục xã </t>
  </si>
  <si>
    <t>Thôn Hồng Vượng, Thái Hòa, Minh Vượng, xã Vượng Lộc</t>
  </si>
  <si>
    <t>Nối dài đường Quốc Phòng</t>
  </si>
  <si>
    <t>Thiên Lộc</t>
  </si>
  <si>
    <t>Nghị quyết số 256/NQ-HĐND ngày 8/12/2020 của HĐND tỉnh</t>
  </si>
  <si>
    <t xml:space="preserve">Dự án nâng cấp, mở rộng tuyến đường DH36 </t>
  </si>
  <si>
    <t>Chợ Đình- Quán Trại, Xã Kim Song Trường</t>
  </si>
  <si>
    <t>Nghị quyết số 27/NQ-HĐND ngày 06/11/2021 của HĐND tỉnh Hà Tĩnh</t>
  </si>
  <si>
    <t>Hệ thống giao thông đô thị toàn xã</t>
  </si>
  <si>
    <t>TT Nghèn</t>
  </si>
  <si>
    <t>Nghị quyết số 61/NQ-HĐND ngày 16/12/2020</t>
  </si>
  <si>
    <t>Đất y tế</t>
  </si>
  <si>
    <t xml:space="preserve">Mở rộng trạm y tế </t>
  </si>
  <si>
    <t>Đồng Bầu Cựa, TT Nghèn</t>
  </si>
  <si>
    <t>Mở rộng trạm y tế</t>
  </si>
  <si>
    <t xml:space="preserve"> Thôn Quần Ngọc, xã Khánh Vĩnh Yên</t>
  </si>
  <si>
    <t>QH chợ Tổng</t>
  </si>
  <si>
    <t>Đồng Nhà Nen, xã Kim Song Trường</t>
  </si>
  <si>
    <t>QH chợ xã Thượng Lộc</t>
  </si>
  <si>
    <t>Thượng Lộc</t>
  </si>
  <si>
    <t>Đất công trình sự nghiệp</t>
  </si>
  <si>
    <t>Đội thuế Can Lộc KP Phúc Sơn, TT Nghèn</t>
  </si>
  <si>
    <t>Trụ sở Hạt kiểm lâm huyện Can Lộc</t>
  </si>
  <si>
    <t>Đất thương mại dịch vụ</t>
  </si>
  <si>
    <t>Dự án cửa hàng xăng dầu và dịch vụ tổng hợp</t>
  </si>
  <si>
    <t>Km21+600 đến Km21+700 quốc lộ 281, xã Thuần Thiện</t>
  </si>
  <si>
    <t xml:space="preserve">Mở rộng nghĩa trang, nghĩa địa </t>
  </si>
  <si>
    <t>Thôn Yên Tràng, Xã Kim Song Trường</t>
  </si>
  <si>
    <t>Nghị quyết số 171/NQ-HĐND ngày 15/12/2019</t>
  </si>
  <si>
    <t>QH MR chùa Hà Linh</t>
  </si>
  <si>
    <t>Đồng Đầm Cháy, thị trấn Nghèn</t>
  </si>
  <si>
    <t>Nghị quyết số 93/NQ-HĐND ngày 20/11/2020 của HĐND huyện</t>
  </si>
  <si>
    <t>QH Mở rộng chùa Chiêu Ninh thôn Phúc Tân</t>
  </si>
  <si>
    <t>Xã Kim Song Trường</t>
  </si>
  <si>
    <t>QH MR Chùa Hội</t>
  </si>
  <si>
    <t>Chùa Hội Thôn Thuận Thăng, xã Khánh Vĩnh Yên</t>
  </si>
  <si>
    <t>Giáo họ Cây Bàng</t>
  </si>
  <si>
    <t>Xuân Lộc</t>
  </si>
  <si>
    <t>Đất tín ngưỡng</t>
  </si>
  <si>
    <t>Mở rộng khuôn viên nhà thờ giáo họ Bình Hòa, thôn Bình Yên</t>
  </si>
  <si>
    <t>Đất văn hóa</t>
  </si>
  <si>
    <t>QH Đài Tưởng Niệm</t>
  </si>
  <si>
    <t>Quy hoạch Nhà văn hóa  Ban Long, xã Quang Lộc</t>
  </si>
  <si>
    <t>Xã Quang Lộc</t>
  </si>
  <si>
    <t>Đất thể dục - thể thao</t>
  </si>
  <si>
    <t>Đất thể dục thể thao trong Khu đô thị thị trấn Nghèn</t>
  </si>
  <si>
    <t>Thị trấn Nghèn</t>
  </si>
  <si>
    <t>Tổng B: 62 Danh mục</t>
  </si>
  <si>
    <t>Đất giao thông</t>
  </si>
  <si>
    <t xml:space="preserve">Nâng cấp mở rộng đường giao thông liên xã Thạch Châu - thị trấn Lộc Hà, huyện Lộc Hà (LX03) đoạn nối từ  QL 281 đến tuyến nhánh đường 70, dài 1,8 km </t>
  </si>
  <si>
    <t>Xã Thạch Châu</t>
  </si>
  <si>
    <t>Nghị quyết số 69/NQ-HĐND ngày 21/9/2022 của HĐND huyện Lộc Hà về điểu chỉnh bổ sung một số nội dung trong KH đầu tư công trung hạn giai đoạn 2021-2025</t>
  </si>
  <si>
    <t>Kè kết hợp đường ven sông Én từ Cầu Trù đi cầu Bến Én</t>
  </si>
  <si>
    <t>Xã Ích Hậu</t>
  </si>
  <si>
    <t>Đường giao thông liên xã Thạch Mỹ - Thạch Châu</t>
  </si>
  <si>
    <t>Xã Thạch Mỹ</t>
  </si>
  <si>
    <t>Nghị quyết số 42/NQ-HĐND ngày 30/7/2021 của HĐND huyện Lộc Hà về việc phê duyệt KH đầu tư công trung hạn giai đoạn 2021-2025</t>
  </si>
  <si>
    <t>Đất thủy lơi</t>
  </si>
  <si>
    <t>Kênh tiêu úng liên xã Bình An - Phù Lưu</t>
  </si>
  <si>
    <t>Xã Bình An, xã Phù Lưu</t>
  </si>
  <si>
    <t>Nghị quyết số 69/NQ-HĐND ngày 21/9/2022 của HĐND huyện Lộc Hà về việc điều chỉnh, bổ sung một số nội dung trong KHĐT công trung hạn giai đoạn (2021-2025)</t>
  </si>
  <si>
    <t>Đất bưu chính viễn thông</t>
  </si>
  <si>
    <t xml:space="preserve">Đất bưu chính viễn thông (thôn Sơn Phú, xã Mai Phụ </t>
  </si>
  <si>
    <t>Xã Mai Phụ</t>
  </si>
  <si>
    <t xml:space="preserve"> QĐ số 1429/QĐ-VTHT-KTĐT ngày 04/11/2022 của Viễn thông Hà Tĩnh về việc phê duyệt chủ trương đầu tư XDCSHT các trạm BTS trên địa bàn huyện Lộc Hà</t>
  </si>
  <si>
    <t>Xã Tân Lộc</t>
  </si>
  <si>
    <t>Xã Phù Lưu</t>
  </si>
  <si>
    <t>Xã Hồng Lộc</t>
  </si>
  <si>
    <t>Đất ở nông thôn</t>
  </si>
  <si>
    <t>Vùng Đồng Trộp thôn Hồng Lạc</t>
  </si>
  <si>
    <t>Quyết định số 4114/QĐ-UBND  ngày 24/8/2022 về việc cho phép xã Thạch Châu khảo sát địa điểm lập quy hoạch tổng mặt bằng sử dụng đất ở</t>
  </si>
  <si>
    <t xml:space="preserve">Đất ở Quy hoạch đất ở vùng phía dưới đường Hộ Đê, thôn Tân Phú; </t>
  </si>
  <si>
    <t>Quyết định số 629/QĐ-UBND ngày 9/2/2021 của UBND huyện Lộc Hà về phê duyệt QH đất ở xã Thạch Mỹ</t>
  </si>
  <si>
    <t>Đất ở Quy hoạch đất ở vùng Vùng Chánh giáo thôn Hà Ân</t>
  </si>
  <si>
    <t xml:space="preserve">Đất ở nông thôn đường Sông Nghèn </t>
  </si>
  <si>
    <t>Đất tôn giáo</t>
  </si>
  <si>
    <t xml:space="preserve"> Mở rộng khuôn viên giáo xứ Đông Kỳ</t>
  </si>
  <si>
    <t>Văn bản số 2626/UBND-XD ngày 25/5/2022 của UBND tỉnh về việc đồng ý chủ trương mở rộng khuôn viên Giáo họ Đông Kỳ, xã Thạch Mỹ, huyện Lộc Hà</t>
  </si>
  <si>
    <t>Đất giáo dục</t>
  </si>
  <si>
    <t>Mở rộng khuôn viên Trường tiểu học xã Hồng Lộc</t>
  </si>
  <si>
    <t>Nghị quyết số 70/NQ-HĐND ngày 22/9/2022 của HĐND huyện Lộc Hà về việc thông qua đề án xây dựng củng cố nâng cao chất lượng trường đạt chuẩn quốc gia, trường điển hình tiên tiến huyện Lộc Hà giai đoạn (2022-2026)</t>
  </si>
  <si>
    <t>Mở rộng khuôn viên Trường Mầm non xã Hồng Lộc</t>
  </si>
  <si>
    <t>Mở rộng trường mầm non Mai Phụ</t>
  </si>
  <si>
    <t>Mai Phụ</t>
  </si>
  <si>
    <t>Đất thương mại dịch vụ</t>
  </si>
  <si>
    <t>Khu đất thương mại, dịch vụ thôn Tân Thượng</t>
  </si>
  <si>
    <t>Xã Tân Lộc</t>
  </si>
  <si>
    <t>Văn bản số 5721/UBND-NL ngày 10/10/2022 của UBND tỉnh  V/v nhận chuyển nhượng đất nông
nghiệp để thực hiện dự án phi nông
nghiệp tại xã Tân Lộc, huyện Lộc Hà</t>
  </si>
  <si>
    <t>Đất văn hóa</t>
  </si>
  <si>
    <t>XD Trung tâm Văn hóa - Truyền thông huyện Lộc Hà</t>
  </si>
  <si>
    <t>Thị trấn Lộc Hà</t>
  </si>
  <si>
    <t>Quyết định số 2878/QĐ-UBND ngày 28/8/2019 của UBND tỉnh về việc cho phép khảo sát lập quy hoạch xây dựng Trung tâm văn hóa truyền thông huyện Lộc Hà</t>
  </si>
  <si>
    <t>Tổng A:  18 Danh mục</t>
  </si>
  <si>
    <t>Nâng cấp mở rộng đường nối QL1A tại ngã ba Thạch Long đến đường tỉnh lộ 549 (qua xã Thạch Mỹ)</t>
  </si>
  <si>
    <t>NQ 61/NQ-HĐND ngày 16/12/2021</t>
  </si>
  <si>
    <t>Nâng cấp mở rộng tuyến đường từ Thạch Kênh đến Hồng Lộc (Ích Hậu; Hồng Lộc)</t>
  </si>
  <si>
    <t>Xã Hồng Lộc, Ích Hậu</t>
  </si>
  <si>
    <t>Hệ thống đường giao thông khu đô thị (thị trấn Lộc Hà, đường nội vùng các giai đoạn)</t>
  </si>
  <si>
    <t>Hạ tầng khu du lịch biển Lộc Hà</t>
  </si>
  <si>
    <t>TT, Thịnh Lộc</t>
  </si>
  <si>
    <t>XD hạ tầng (hệ thống đường giao thông)  trong khu đất XD mới</t>
  </si>
  <si>
    <t>XD bến cảng nội địa và nhà chờ phục vụ khách du lịch</t>
  </si>
  <si>
    <t>Xã Hộ Độ</t>
  </si>
  <si>
    <t>Quy hoạch mới đường giao thông liên xã Hồng Lộc Mai Phụ (ĐH.116)</t>
  </si>
  <si>
    <t>Các xã: Ích Hậu, Phù Lưu, Thạch Mỹ, Mai Phụ</t>
  </si>
  <si>
    <t>NQ 83/NQ-HĐND ngày 15/7/2022</t>
  </si>
  <si>
    <t>Đất thể dục, thể thao</t>
  </si>
  <si>
    <t>Sân thể thao thôn Đồng Sơn (Vùng Đồng Xuân)</t>
  </si>
  <si>
    <t>Thôn Đồng Sơn, xã Mai Phụ</t>
  </si>
  <si>
    <t>Đất năng lượng</t>
  </si>
  <si>
    <t>Đường dây và trạm biến áp 110kV Lộc Hà</t>
  </si>
  <si>
    <t>Các xã, thị trấn</t>
  </si>
  <si>
    <t>NQ 61/NQ-HĐND ngày 16/12/2021, QĐ số 601/QĐ-UBND ngày 16/3/2022 của UBND tỉnh</t>
  </si>
  <si>
    <t>XD XD mới, cải tạo hệ thống điện: Các trạm biến áp phân phối; các tuyến đường dây trung áp, đường dây hạ áp.</t>
  </si>
  <si>
    <t>Xã Hồng Lộc, Thịnh Lộc, Phù Lưu, Ích Hậu, TT Thạch Bằng, Thạch Mỹ, Mai Phụ, Tân Lộc, Binh An</t>
  </si>
  <si>
    <t xml:space="preserve">XD trạm ĐZ, TBA khắc phục tình trạng điện áp thấp tại các xã Hồng Lộc, xã Thị trấn, xã Mai Phụ, xã Hộ Độ thuộc huyện Lộc Hà, tỉnh Hà Tĩnh </t>
  </si>
  <si>
    <t>Xã Hồng Lộc, TT Thạch Bằng, xã Mai Phụ, xã Hộ Độ</t>
  </si>
  <si>
    <t>Đất nông nghiệp khác</t>
  </si>
  <si>
    <t>Khu nông nghiệp công nghệ cao</t>
  </si>
  <si>
    <t>Xã Phù Lưu</t>
  </si>
  <si>
    <t>Trang trại Chăn nuôi kết hợp trồng cây ăn quả xã Phù Lưu</t>
  </si>
  <si>
    <t>Trang trại nông nghiệp Tổng hợp Thái Hòa</t>
  </si>
  <si>
    <t>Các khu đất thương mại dịch vụ (gồm các khu C1; C2; C3; C7; C8; C11; C12; C23; C24; C25; 247)</t>
  </si>
  <si>
    <t>Đất thương mại dịch vụ (Khu đất thương mại, dịch vụ Trung tâm Quỹ đất quản lý)</t>
  </si>
  <si>
    <t>Đất cụm công nghiệp</t>
  </si>
  <si>
    <t>Cụm công nghiệp Thạch Bằng</t>
  </si>
  <si>
    <t>Xử  lý cấp bách đê Tả Nghèn huyện Lộc Hà: Có 2 đoạn: Đoạn 1: (tại thị trấn Lộc Hà dài 2 km). Đoạn 2: (từ cầu Trù đến Cống Đập Bùi, dài 8km)</t>
  </si>
  <si>
    <t>Xã Ích hậu, 
TT. Lộc Hà</t>
  </si>
  <si>
    <t>Kênh tiêu Đông Liên xã Thịnh Lộc và Bình An, huyện Lộc Hà</t>
  </si>
  <si>
    <t>Xã Thịnh Lộc, xã Bình An</t>
  </si>
  <si>
    <t>XD đê tả nghèn qua chùa Phổ Độ nối với Tỉnh lộ 9</t>
  </si>
  <si>
    <t>XD hệ thống mương trong khu cấp đất ở mới tại 11 xã</t>
  </si>
  <si>
    <t>11 xã trong huyện</t>
  </si>
  <si>
    <t>Mở rộng quảng trường Mai Hắc Đế</t>
  </si>
  <si>
    <t>Xã Thịnh Lộc, thị trấn Lộc Hà</t>
  </si>
  <si>
    <t>XD đài tưởng niệm liệt sĩ xã Ích Hậu</t>
  </si>
  <si>
    <t>Đất giáo dục, đào tạo</t>
  </si>
  <si>
    <t>Mở rộng khuôn viên Trường THCS Hồng Tân (sân bóng)</t>
  </si>
  <si>
    <t>Xã Hồng Lộc</t>
  </si>
  <si>
    <t>Đất nghĩa trang, nghĩa địa</t>
  </si>
  <si>
    <t>Mở rộng nghĩa trang (thôn Kim Tân,Tân Thượng)</t>
  </si>
  <si>
    <t xml:space="preserve"> </t>
  </si>
  <si>
    <t>Đất sinh hoạt cộng đồng</t>
  </si>
  <si>
    <t>Mở rộng nhà văn hoá thôn Hà Ân</t>
  </si>
  <si>
    <t>Quy hoạch đất nhà văn hóa thôn tại vùng đồng Bục Bục (thôn Bắc Kinh)</t>
  </si>
  <si>
    <t>Xã Ích Hậu</t>
  </si>
  <si>
    <t>Quy hoạch đất nhà văn hóa thôn Ích Mỹ (phía Bắc đền thờ Nguyễn Văn Giai) kết hợp khu vui chơi, giải trí</t>
  </si>
  <si>
    <t>Đất ở vùng CửaTùy thôn Xuân Triều</t>
  </si>
  <si>
    <t>Xã Bình An</t>
  </si>
  <si>
    <t>Đất ở dặm dân tại thôn Đông Thắng, Đồng Xuân, Đồng Sơn</t>
  </si>
  <si>
    <t>Xã Mai Phụ</t>
  </si>
  <si>
    <t>Đất ở xen dắm các thôn: Phú Mỹ, Liên Giang, Báo Ân, Tây Giang, Hà Ân, Tân Phú</t>
  </si>
  <si>
    <t>Đất ở các thôn Trung Sơn, Đại Lự, Yến Giang</t>
  </si>
  <si>
    <t xml:space="preserve">
Xã Hồng Lộc</t>
  </si>
  <si>
    <t>XD đất ở dặm dân tại thôn Phù Ích, Bắc Kinh</t>
  </si>
  <si>
    <t>Đất ở dặm dân các thôn: Thanh Hòa, Thanh Lương, Thanh Ngọc, Mỹ Hòa, Thanh Mỹ, Đông Châu, Bắc Sơn, Thái Hòa</t>
  </si>
  <si>
    <t>Đất ở dặm dân các thôn: Tân Thượng, thôn Tân Trung, Kim Tân</t>
  </si>
  <si>
    <t>Đất ở vùng Nhà Găng thôn Thống Nhất</t>
  </si>
  <si>
    <t>Đất ở vùng Đồng Mọng thôn 2</t>
  </si>
  <si>
    <t>Đất ở nông thôn dọc đường Bình - Tân thôn Tân Thượng</t>
  </si>
  <si>
    <t>Đất ở đô thị</t>
  </si>
  <si>
    <t>Đất ở tại 10 tổ dân phố</t>
  </si>
  <si>
    <t>Đất ở đấu giá tại TDP Yên Bình (đường 70m tuyến nhánh)</t>
  </si>
  <si>
    <t>Tổng B:  40 Danh mục</t>
  </si>
  <si>
    <t>Tổng A+B:  58 Danh mục</t>
  </si>
  <si>
    <t>Nâng cấp đường Huyện lộ 9 (ĐH. 94), huyện Hương Khê</t>
  </si>
  <si>
    <t>Xã Phú Phong, xã Hương Xuân</t>
  </si>
  <si>
    <t xml:space="preserve">Nghị Quyết số 52/NQ-HĐND ngày 13/10/2022 của Hội đồng nhân dân huyện </t>
  </si>
  <si>
    <t>Dự án cải tạo, nâng cấp đoạn Vinh - Nha Trang, tuyến đường sắt Hà Nội - TP. Hồ Chí Minh</t>
  </si>
  <si>
    <t>Xã Phúc Đồng</t>
  </si>
  <si>
    <t>QD về việc phê duyệt dự án cải tạo, nâng cấp đoạn Vinh - Nha Trang, tuyến đường sắt Hà Nội -TP Hồ chí Minh</t>
  </si>
  <si>
    <t>Xã Hương Thủy</t>
  </si>
  <si>
    <t>Nhà văn hóa thôn 1</t>
  </si>
  <si>
    <t>Thôn 1, xã Điền Mỹ</t>
  </si>
  <si>
    <t>2396/QĐ-UBND ngày 26/6/2021 của UBND huyện Hương Khê</t>
  </si>
  <si>
    <t xml:space="preserve">Đất ở nông thôn </t>
  </si>
  <si>
    <t>Thôn Nam Trung, xã Điền Mỹ</t>
  </si>
  <si>
    <t>Thôn Bình Minh, xã Hương Bình</t>
  </si>
  <si>
    <t>QD số 5549/QD ubnd ngày 14/10/2015 của UBND huyện về việc QH xen dắm UBND xã Hương Bình</t>
  </si>
  <si>
    <t>Lăng mộ Dương Tướng Quân</t>
  </si>
  <si>
    <t>Thôn 7, xã Phúc Đồng</t>
  </si>
  <si>
    <t xml:space="preserve">Thông báo số 175 - TB HU ngày 17/10/2022 của thường trực huyện ủy </t>
  </si>
  <si>
    <t>Tổng A: 6 Danh mục</t>
  </si>
  <si>
    <t>Đất trồng cây hàng năm khác</t>
  </si>
  <si>
    <t>Nông trại sản xuất rau quả công nghệ cao Bình Minh (Thôn 5)</t>
  </si>
  <si>
    <t>Xã Phú Phong</t>
  </si>
  <si>
    <t>Nghị quyết số 61/NQ-HĐND ngày16/12/2021</t>
  </si>
  <si>
    <t>Dự án Chăn nuôi bò sữa (Vinamilk)</t>
  </si>
  <si>
    <t>Tại tiểu khu 240, xã Hương Vĩnh</t>
  </si>
  <si>
    <t>Đường giao thông nối từ đường Hồ Chí Minh vào khu vực biên giới xã Hoà Hải huyện Hương Khê</t>
  </si>
  <si>
    <t>Xã Hương Long, Hương Bình, Hòa Hải, Phúc Đồng</t>
  </si>
  <si>
    <t>Đường giao thông bảo vệ an ninh biên giới, kết hợp bảo vệ phát triển thác Vũ Môn và phát triển vùng, huyện Hương Khê (đường Huyện lộ ĐH.91)</t>
  </si>
  <si>
    <t>Xã Phú Gia, Hương Long</t>
  </si>
  <si>
    <t>Quy hoạch GTNT xã Hương Thủy</t>
  </si>
  <si>
    <t>Xã Hương Thuỷ</t>
  </si>
  <si>
    <t>Dự án cải tạo, nâng cấp đường tỉnh ĐT 553 đoạn từ Lộc Yên-Hồ Chí Minh (Km39+30 - Km47+830)</t>
  </si>
  <si>
    <t>Xã Lộc Yên</t>
  </si>
  <si>
    <t>Nâng cấp đường giao thông huyện lộ 92 đoạn từ xã Hương Thuỷ đi xã Hương Giang</t>
  </si>
  <si>
    <t xml:space="preserve">Xã Hương Giang </t>
  </si>
  <si>
    <t>Cải thiện cơ sở hạ tầng đô thị Hương Khê, huyện Hương Khê, tỉnh Hà Tĩnh, thuộc dự án: Cải thiện cơ sở hạ tầng đô thị nhằm giảm thiểu tác động của biến đổi khí hậu cho 4 tỉnh ven biển Bắc Trung Bộ</t>
  </si>
  <si>
    <t>Thị trấn Hương Khê</t>
  </si>
  <si>
    <t>Xã Phú Phong</t>
  </si>
  <si>
    <t>Mở rộng và chuyển tuyến kênh Đập Làng (Thôn 1)</t>
  </si>
  <si>
    <t>Chống quá tải lưới điện huyện Thạch Hà, huyện Hương Khê và TP Hà Tĩnh - tỉnh Hà Tĩnh</t>
  </si>
  <si>
    <t>Xã Hương Thủy,  xã Hòa Hải</t>
  </si>
  <si>
    <t>Xây dựng trạm BTS mạng di đông VINAPHONE</t>
  </si>
  <si>
    <t>Thị trấn và các xã huyện Hương Khê</t>
  </si>
  <si>
    <t>Xây dựng Bưu điện văn hóa xã</t>
  </si>
  <si>
    <t>Xã Hương Long</t>
  </si>
  <si>
    <t>Xã Gia Phố</t>
  </si>
  <si>
    <t>Nhà văn hoá thôn 3</t>
  </si>
  <si>
    <t>Thôn 3, xã Điền Mỹ</t>
  </si>
  <si>
    <t xml:space="preserve">Xây dựng mới Nhà văn hóa, khu thể thao thôn 4, xã Hương Giang </t>
  </si>
  <si>
    <t>Thôn 4, xã Hương Giang</t>
  </si>
  <si>
    <t>IIX</t>
  </si>
  <si>
    <t>Thôn Bình Hà, Bình Minh, Bình Trung, Bình Thái, xã Hương Bình</t>
  </si>
  <si>
    <t>Thôn 1, 3, 4, 5, 6, 7, 9, xã Phúc Đồng</t>
  </si>
  <si>
    <t>Thôn 1, 2, 8, xã Hương Long</t>
  </si>
  <si>
    <t xml:space="preserve">Đất ở mới </t>
  </si>
  <si>
    <t>Thôn Phú Vinh, Quang Lộc, Phú Thành, xã Phú Gia</t>
  </si>
  <si>
    <t xml:space="preserve">Đất ở mới (xen dắm) </t>
  </si>
  <si>
    <t>Thôn 9, xã Hương Thủy</t>
  </si>
  <si>
    <t>Các thôn: Bình Thái, Bình Trung, Bình Minh, Bình Hà, Bình Hưng, xã Hương Bình</t>
  </si>
  <si>
    <t>Dự án dân cư xã Phú Phong</t>
  </si>
  <si>
    <t>Thôn3, xã Phú Phong</t>
  </si>
  <si>
    <t>Nghị quyết số 83/NQ-HĐND ngày15/7/2022</t>
  </si>
  <si>
    <t>Hợp tác xã nông nghiệp</t>
  </si>
  <si>
    <t>Xây dựng cửa hàng xăng dầu</t>
  </si>
  <si>
    <t>Thôn Phú Hồ, xã Phú Gia</t>
  </si>
  <si>
    <t>Tổng B: 24 Danh mục</t>
  </si>
  <si>
    <t>Tổng A+B: 30 Danh mục</t>
  </si>
  <si>
    <t>Phường Thạch Quý</t>
  </si>
  <si>
    <t>Quyết định số 2816/QĐ-UBND ngày 15/12/2021 của UBND TP về việc phê duyệt chủ trương đầu tư xây dựng các công trình, dự án khởi công mới năm 2022</t>
  </si>
  <si>
    <t>Phường Nguyễn Du</t>
  </si>
  <si>
    <t>Phường Hà Huy Tập</t>
  </si>
  <si>
    <t>Đường giao thông từ bệnh viện Vinmex đến đường Nguyễn Du</t>
  </si>
  <si>
    <t>Xã Thạch Hưng</t>
  </si>
  <si>
    <t>Nghị quyết số 43/NQ-HĐND ngày 06/10/2022 của Hội đồng nhân dân thành phố Hà Tĩnh về việc quyết định chủ trương đầu tư các dự án khởi công mới năm 2023 trên địa bàn thành phố</t>
  </si>
  <si>
    <t>Mở  rộng, nâng cấp tuyến đường ngõ 84 Lê Hồng Phong</t>
  </si>
  <si>
    <t>Nam Tiến, Thạch Linh</t>
  </si>
  <si>
    <t>Đường bờ Bắc của kênh thoát nước phía Tây thành phố (đoạn từ ngõ 151 đường Vũ Quang đến hồ Nhật Tân, phường Thạch Linh)</t>
  </si>
  <si>
    <t>P. Thạch Linh</t>
  </si>
  <si>
    <t>Phường Thạch Quý, Nguyễn Du</t>
  </si>
  <si>
    <t>Nâng cấp tuyến mương tiêu thoát lũ từ Ngõ 200, đường Nguyễn Trung Thiên ra Kênh T8.</t>
  </si>
  <si>
    <t>Mở rộng trường Mầm non xã Thạch Hạ</t>
  </si>
  <si>
    <t>Xã Thạch Hạ</t>
  </si>
  <si>
    <t>Hạ tầng khu dân cư Ao Tổng 2, xã Thạch Bình (giai đoạn 1)</t>
  </si>
  <si>
    <t>Bình Lý, Thạch Bình</t>
  </si>
  <si>
    <t>Tân Học, xã Thạch Hạ</t>
  </si>
  <si>
    <t>Trung Tiến, Đồng Môn</t>
  </si>
  <si>
    <t>Hạ tầng khu dân cư Liên Phú</t>
  </si>
  <si>
    <t>Xã Thạch Trung</t>
  </si>
  <si>
    <t>Hạ tầng khu dân cư Đồng Bường, xã Thạch Hưng</t>
  </si>
  <si>
    <t>Hạ tầng khu dân cư khối phố Bắc Quý (giai đoạn 1)</t>
  </si>
  <si>
    <t>Bắc Quý, Thạch Quý</t>
  </si>
  <si>
    <t>Hạ tầng khu dân cư Đồi Mốt</t>
  </si>
  <si>
    <t>Phường Thạch Linh, xã Thạch Trung</t>
  </si>
  <si>
    <t>Hạ tầng khu dân cư Hợp Tiến</t>
  </si>
  <si>
    <t>Phường Thạch Linh</t>
  </si>
  <si>
    <t>Xây dựng, cải tạo đường dây trung hạ áp và TBA để giảm tổn thất điện năng, nâng cao chất lượng điện áp, đảm bảo cấp điện mạch vòng, nâng cao độ tin cậy cung cấp điện khu vực thành phố Hà Tĩnh</t>
  </si>
  <si>
    <t>Quyết định số 1074/QĐ-EVNNPC ngày 19/05/2022 của Tổng Công ty Điện lực miền Bắc về việc duyệt danh mục và tạm giao KHV công trình ĐTXD bổ sung năm 2022 cho Công ty Điện lực Hà Tĩnh</t>
  </si>
  <si>
    <t>Xây dựng, cải tạo đường dây trung hạ áp và TBA để chống quá tải, giảm tổn thất điện năng, giảm bán kính cấp điện khu vực thành phố Hà Tĩnh, tỉnh Hà Tĩnh năm 2023</t>
  </si>
  <si>
    <t>Phường Văn Yên, Thạch Hưng, Thạch Hạ, Thạch Trung, Thạch Quý, Thạch Linh</t>
  </si>
  <si>
    <t>Quyết định số 2476/QĐ-EVNNPC ngày 04/10/2022 của Tổng Công ty Điện lực miền Bắc về việc Duyệt danh mục và tạm giao KHV công trình ĐTXD năm 2023 cho Công ty Điện lực Hà Tĩnh</t>
  </si>
  <si>
    <t>Xây dựng các trạm BTS mạng di động trên địa bàn thành phố</t>
  </si>
  <si>
    <t>Xã Đồng Môn, Thạch Bình, Thạch Hạ, Thạch Hưng, Thạch Trung, Thạch Quý, Văn Yên</t>
  </si>
  <si>
    <t>Quyết định số 1418/QĐ-VTHT-KTĐT ngày 03/11/2022 của Viễn thông Hà Tĩnh về việc phê duyệt chủ trương đầu tư Dự án: Đầu tư xây dựng cơ sở hạ tầng các trạm BTS trên địa bàn thành phố Hà Tĩnh, tỉnh Hà Tĩnh.</t>
  </si>
  <si>
    <t>Nâng cấp, mở rộng đườngNguyễn Xí đoạn từ trụ sở UBND phường cũ đến giáp xã Tân Lâm Hương</t>
  </si>
  <si>
    <t xml:space="preserve"> Đường giao thông phía Đông thôn Liên Hà</t>
  </si>
  <si>
    <t>Liên Hà, xã Thạch Hạ</t>
  </si>
  <si>
    <t>Hạ tầng khu dân cư phía Đông thôn Tân Học (Giai đoạn 1)</t>
  </si>
  <si>
    <t>Hạ tầng dân cư Trung Tiến, xã Đồng Môn (giai đoạn 1)</t>
  </si>
  <si>
    <t>Tổng A: 18 Danh mục</t>
  </si>
  <si>
    <t>Đất công an</t>
  </si>
  <si>
    <t>XD trụ sở công an xã</t>
  </si>
  <si>
    <t>Thôn Liên Thanh, xã Thạch Hạ</t>
  </si>
  <si>
    <t>Nghị quyết số 61/NQ-HĐND ngày 16/12/2021 của Hội đồng nhân dân tỉnh</t>
  </si>
  <si>
    <t>Xã Thạch Bình</t>
  </si>
  <si>
    <t>Khu du lịch dịch vụ sinh thái ven sông (Xây dựng khu du lịch dịch vụ, sinh thái ven sông tại vùng Đồng Ghè, xã Thạch Hạ)</t>
  </si>
  <si>
    <t>Đồng Ghè, Xã Thạch Hạ</t>
  </si>
  <si>
    <t>Kho thương mại tổng hợp</t>
  </si>
  <si>
    <t>KP Đại Đồng, Phường Thạch Linh</t>
  </si>
  <si>
    <t>Dự án Tổ hợp khách sạn, nhà hàng và vui chơi giải trí</t>
  </si>
  <si>
    <t>Quỹ đất dành cho các nhà đầu tư (Các khối phố)</t>
  </si>
  <si>
    <t>Tổ hợp khu thương mại, và dịch vụ</t>
  </si>
  <si>
    <t>Đồng Dài, Phường Hà Huy Tập</t>
  </si>
  <si>
    <t>QH đất thương mại, dịch vụ (Tên cũ: Trụ sở làm việc Quỹ tín dụng nhân dân Trung - Hạ - Nguyễn Du tại xã Thạch Hạ)</t>
  </si>
  <si>
    <t>Thôn Hạ, xã Thạch Hạ</t>
  </si>
  <si>
    <t>Trạm Y tế Đồng Môn</t>
  </si>
  <si>
    <t>Thôn Thằng Lợi xã Đồng Môn</t>
  </si>
  <si>
    <t xml:space="preserve">Đất xây dựng cơ sở y tế </t>
  </si>
  <si>
    <t>Phường Thạch Quý, xã Thạch Hưng</t>
  </si>
  <si>
    <t>Nâng cấp hệ thống đường giao thông xã Thạch Hạ</t>
  </si>
  <si>
    <t>Thôn Minh Yên, Tân Lộc &amp; thôn Hạ, Xã Thạch Hạ</t>
  </si>
  <si>
    <t>Đường phía Nam và phía Đông BCHQS tỉnh Hà Tĩnh</t>
  </si>
  <si>
    <t>Đường Xuân Diệu kéo dài (Đoạn từ đường vành đai khu đô thị Bắc đến đường Ngô Quyền)</t>
  </si>
  <si>
    <t>Phường Nguyễn Du, Xã Thạch Trung</t>
  </si>
  <si>
    <t>MR Bến xe buýt</t>
  </si>
  <si>
    <t>Đường 70  (Đoạn từ đường Vũ Quang - Hàm Nghi; Đoạn từ đường Nguyễn Công Trứ - Nguyễn Trung Thiên; Đoạn từ đường Trần Phú -Vũ Quang)</t>
  </si>
  <si>
    <t>PhườngTrần Phú, Phường Thạch Linh</t>
  </si>
  <si>
    <t>Đường vành đai phía đông thành phố Hà Tĩnh</t>
  </si>
  <si>
    <t>Phường Đại Nài, xã Thạch Hưng, xã Đồng Môn, xã Thạch Hạ</t>
  </si>
  <si>
    <t>Đường Lê Ninh kéo dài (đoạn từ trung tâm phòng chống HIV đến phòng CSGT) và kênh T4</t>
  </si>
  <si>
    <t>Đường Ngô Quyền - Đồng Môn</t>
  </si>
  <si>
    <t>Thôn Thanh Tiến, xã Đồng Môn</t>
  </si>
  <si>
    <t>Đường giao thông thôn Liên Hà (Vườn Hùng)</t>
  </si>
  <si>
    <t>Đường giao thông liên thôn Đông Đoài, thôn Thượng</t>
  </si>
  <si>
    <t>Thôn Đông Đoài, xã Thạch Hạ</t>
  </si>
  <si>
    <t>Nâng cấp mở rộng tuyến đường giao thông từ thôn Liên Hà ra khu Quy hoạch Đồng Ghè</t>
  </si>
  <si>
    <t>Nâng cấp 2 tuyến đường giao thông nội đồng cánh đồng Ghè</t>
  </si>
  <si>
    <t>Xây dựng đường giao thông đoạn từ trường THCS Hưng Đồng đến đường vào xóm Tiến Hưng, xã Thạch Hưng</t>
  </si>
  <si>
    <t>Đường Lê Ninh kéo dài từ đường Xô Viết Nghệ Tĩnh đến Khu đô thị Bắc</t>
  </si>
  <si>
    <t>Đường Nguyễn Du kéo dài đến đê Đồng Môn</t>
  </si>
  <si>
    <t>Xây dựng đường nội đồng tại các vùng tích tụ ruộng đất xã Thạch Hạ</t>
  </si>
  <si>
    <t>Nghị quyết số 83/NQ-HĐND ngày 15/7/2022 của Hội đồng nhân dân tỉnh</t>
  </si>
  <si>
    <t>Đường giao thông liên tổ dân phố Tân Tiến- Nhật Tân</t>
  </si>
  <si>
    <t>Nâng cấp đường Đặng Văn Bá</t>
  </si>
  <si>
    <t>Đường và mương thoát nước hạ tầng khu dân cư xem dắm TDP4</t>
  </si>
  <si>
    <t>phường Hà Huy Tập</t>
  </si>
  <si>
    <t>Đường giao thông trục xã Thạch Trung (Đoạn từ đường Trân Phú đến khu dân cư Đồng Xay)</t>
  </si>
  <si>
    <t>Hệ thống kênh tiêu nước vùng Ghè</t>
  </si>
  <si>
    <t>Kênh tiêu Thạch Quý từ cống đồng kiên ra kênh T8</t>
  </si>
  <si>
    <t>Mương thoát nước tổ dân phố Hòa Linh</t>
  </si>
  <si>
    <t>TDP Hòa Linh, Phường Thạch Linh</t>
  </si>
  <si>
    <t>Đê Hữu Phủ</t>
  </si>
  <si>
    <t>xã Thạch Bình</t>
  </si>
  <si>
    <t>Hệ thống tiêu thoát nước từ vùng Học đến mương tiêu vùng Ghè, xã Thạch Hạ</t>
  </si>
  <si>
    <t>Tuyến thoát nước từ TDP 2 Nguyễn Du đến cống Truồng Lợn Thạch Trung</t>
  </si>
  <si>
    <t>P. Nguyễn Du</t>
  </si>
  <si>
    <t>Nâng cấp Kênh Ghè Nghem</t>
  </si>
  <si>
    <t>Xã Đồng Môn</t>
  </si>
  <si>
    <t>Cải tạo, nâng cấp bờ rào xã Đồng Môn</t>
  </si>
  <si>
    <t>Hệ thống thoát nước từ Đại Lộ Xô Viết Nghệ Tĩnh đến kênh thoát lũ Thạch Trung (Dự án Hệ thống thoát nước lưu vực phía Đông Bắc khu đô thị Bắc thành phố Hà Tĩnh)</t>
  </si>
  <si>
    <t>Xây dựng ĐZ, TBA chống quá tải và giảm tổn thất điện năng lưới điện các xã, phường thuộc thành phố Hà Tĩnh, tỉnh Hà Tĩnh năm 2020</t>
  </si>
  <si>
    <t>Phường Nguyễn Du, P. Bắc Hà, P. Tân Giang, P. Đại Nài, P. Hà Huy Tập, Xã Thạch Trung, Xã Đồng Môn, Phường Thạch Quý, Xã Thạch Hạ</t>
  </si>
  <si>
    <t>Dự án tháo dỡ, xây mới DZ 110KV và 220KV đi chung phục vụ giải phóng, phát triển quỹ đất phía Tây thành phố Hà Tĩnh theo hình thức BT</t>
  </si>
  <si>
    <t>Nghị quyết số 61/NQ-HĐND ngày 16/12/2021 của Hội đồng nhân dân tỉnh; Nghị quyết số 71/NQ-HĐND ngày 29/4/2022 của Hội đồng nhân dân tỉnh</t>
  </si>
  <si>
    <t>Xây dựng 01 xuất tuyến 22kV sau TBA 110kV Thạch Linh (E18.1) cấp điện cho các xã Thạch Trung, Thạch Hạ, Đồng Môn - thành phố Hà Tĩnh và san tải cho ĐZ 472E18.1</t>
  </si>
  <si>
    <t>Xã Thạch Trung, X. Thạch Hạ, Xã Đồng Môn, Xã  Đồng Môn, Xã Thạch Hưng</t>
  </si>
  <si>
    <t>Nâng cấp, di dời tuyến đường điện 22KV và mở rộng đường dây 0,4KV vùng NTTS đồng Ghè, xã Thạch Hạ</t>
  </si>
  <si>
    <t>Xây dựng DZ, TBA giảm tổn thất điện năng, nâng cao chất lượng điện áp khu vực thành phố Hà Tĩnh năm 2022; Xây dựng, cải tạo đường dây 372E18.1 để cấp điện mạch vòng nâng cao độ tin cậy cung cấp điện</t>
  </si>
  <si>
    <t>Phường Đại Nài, Thạch Linh; xã Thạch Hạ</t>
  </si>
  <si>
    <t>Khu dân cư Đồi Quang</t>
  </si>
  <si>
    <t>X. Đồng Môn</t>
  </si>
  <si>
    <t>Xen dắm đất ở 9 thôn (Tên cũ: Đất ở mới - Xen dắm)</t>
  </si>
  <si>
    <t>X.Đồng Môn</t>
  </si>
  <si>
    <t>Khu dân cư Cầu Ngan</t>
  </si>
  <si>
    <t>Thôn Liên Thanh, Tân Học, Xã Thạch Hạ</t>
  </si>
  <si>
    <t>Khu tái định cư Đội Nếp (TĐC cho dự án đê Đồng Môn)</t>
  </si>
  <si>
    <t>X. Thạch Hưng</t>
  </si>
  <si>
    <t>Nghị quyết số 61/NQ-HĐND ngày 16/12/2021 của Hội đồng nhân dân tỉnh; Nghị quyết số 83/NQ-HĐND ngày 15/7/2022 của Hội đồng nhân dân tỉnh</t>
  </si>
  <si>
    <t>Khu dân cư Đồng Cầu</t>
  </si>
  <si>
    <t>Thôn Kinh Nam, Xã Thạch Hưng</t>
  </si>
  <si>
    <t>Khu dân cư Tân Phú</t>
  </si>
  <si>
    <t>X.Thạch Trung</t>
  </si>
  <si>
    <t>Khu dân cư Đồng Hoằng</t>
  </si>
  <si>
    <t>Xóm Tân Phú, Xã Thạch Trung</t>
  </si>
  <si>
    <t>Hạ tầng xen dắm xóm Hồng Hà</t>
  </si>
  <si>
    <t>Thôn Hồng Hà xã Thạch Trung</t>
  </si>
  <si>
    <t>Hạ tầng xen dắm xóm Đồng Xay (giai đoạn 3)</t>
  </si>
  <si>
    <t>Xóm Thanh Phú, X. Thạch Trung</t>
  </si>
  <si>
    <t>Khu dân cư Đồng Cọc Lim (Ban A)</t>
  </si>
  <si>
    <t>Xóm Đông Tiến, xã Thạch Trung</t>
  </si>
  <si>
    <t>Đất ở mới xen dắm tại các xóm</t>
  </si>
  <si>
    <t>Thôn Tân Lộc, Xã Thạch Hạ</t>
  </si>
  <si>
    <t>Đất ở xen dắm thôn Minh Yên</t>
  </si>
  <si>
    <t>Hạ tầng phía Tây thôn Tân Học giai đoạn 4</t>
  </si>
  <si>
    <t>Khu dân cư Tiền Tiến</t>
  </si>
  <si>
    <t>Thôn Tiền Tiến xã Đồng Môn</t>
  </si>
  <si>
    <t>Thôn Kim Nam xã Thạch Hưng</t>
  </si>
  <si>
    <t>Hạ tầng khu dân cư thôn Thanh Tiến</t>
  </si>
  <si>
    <t>Hạ tầng khu dân cư Khu N trung tâm hành chính xã Thạch Hưng</t>
  </si>
  <si>
    <t>Hạ tầng khu dân cư  Khu M trung tâm hành chính xã Thạch Hưng</t>
  </si>
  <si>
    <t>Hạ tầng khu dân cư Đồng Cửa Hàng</t>
  </si>
  <si>
    <t>Hạ tầng khu dân cư vùng Giếng Đồng thôn Tiến Giang</t>
  </si>
  <si>
    <t>Khu dân cư thôn Tân Phú</t>
  </si>
  <si>
    <t>X. Thạch Trung</t>
  </si>
  <si>
    <t>Hạ tầng khu dân cư đồng Kênh, đồng Cửa Miếu</t>
  </si>
  <si>
    <t>Hạ tầng khu dân cư thôn Liên Nhật (giai đoạn 2)</t>
  </si>
  <si>
    <t>Đất ở mới (Xen dắm)</t>
  </si>
  <si>
    <t>TDP 7, Phường Nguyễn Du</t>
  </si>
  <si>
    <t>Quỹ đất tái định cư phục vụ dự án tái định cư</t>
  </si>
  <si>
    <t>TDP 6, Phường Nguyễn Du</t>
  </si>
  <si>
    <t>Quỹ đất thanh toán cho dự án tháo dỡ, xây mới DZ 110KV và 220KV</t>
  </si>
  <si>
    <t>Dự án Khu phức hợp thể thao, nhà ở Sông Đông
 (Tên cũ: Khu Thương mại dịch vụ và nhà ở Sông Đông)</t>
  </si>
  <si>
    <t>Phường Thạch Linh, thành phố Hà Tĩnh</t>
  </si>
  <si>
    <t>Khu đô thị tại thành phố Hà Tĩnh</t>
  </si>
  <si>
    <t>Khu dân cư Tổ dân phố 4, Tổ dân phố 7, Phường Hà Huy tập</t>
  </si>
  <si>
    <t xml:space="preserve">TDP 4, TDP 7, phường Hà Huy Tập </t>
  </si>
  <si>
    <t>Dự án chỉnh trang đô thị hạ tầng dân cư TDP7 (Tên cũ tách ra từ danh mục: Khu dân cư Tổ dân phố 4, Tổ dân phố 7, Phường Hà Huy tập)</t>
  </si>
  <si>
    <t xml:space="preserve">TDP 7, phường Hà Huy Tập </t>
  </si>
  <si>
    <t>Nghị quyết số 61/NQ-HĐND ngày 16/12/2021 của Hội đồng nhân dân tỉnh ( Tách ra từ mục Khu dân cư Tổ dân phố 4, tổ dân phố 7)</t>
  </si>
  <si>
    <t>Khu đất phía Đông bộ chỉ huy quân sự tỉnh</t>
  </si>
  <si>
    <t>Phường Nguyễn Du, TP Hà Tĩnh</t>
  </si>
  <si>
    <t>Khu đô thị tại xã Thạch Trung</t>
  </si>
  <si>
    <t>xã Thạch Trung</t>
  </si>
  <si>
    <t>Khu đô thị Thạch Quý, thành phố Hà Tĩnh</t>
  </si>
  <si>
    <t>Hạ tầng khu dân cư Bàu Rạ</t>
  </si>
  <si>
    <t>Hạ tầng khu dân cư Khối phố Tuy Hòa, phường Thạch Linh</t>
  </si>
  <si>
    <t>Hạ tầng tổ dân phố 6, phường Nguyễn Du</t>
  </si>
  <si>
    <t>Khu tái định cư khối phố Tân Quý, phường Thạch Quý</t>
  </si>
  <si>
    <t>Hạ tầng khu dân cư xem dắm TDP 3, 4</t>
  </si>
  <si>
    <t>P. Hà Huy Tập</t>
  </si>
  <si>
    <t>Trung tâm hành chính phường</t>
  </si>
  <si>
    <t>KP Hòa Bình, phường Văn Yên</t>
  </si>
  <si>
    <t>Xây dựng trụ sở làm việc của tòa án nhân dân tỉnh Hà Tĩnh</t>
  </si>
  <si>
    <t>TDP 2, phường Nguyễn Du</t>
  </si>
  <si>
    <t>Nghị quyết số 71/NQ-HĐND ngày 29/4/2022 của Hội đồng nhân dân tỉnh</t>
  </si>
  <si>
    <t>XD Nhà văn hóa khối phố</t>
  </si>
  <si>
    <t>KP Tây Yên, Phường Văn Yên</t>
  </si>
  <si>
    <t>Nhà Văn Hóa Tiền Tiến</t>
  </si>
  <si>
    <t>Thôn Tiền Thiến xã Đồng Môn</t>
  </si>
  <si>
    <t>Đất xây dựng cơ sở dịch vụ xã hội</t>
  </si>
  <si>
    <t>Trung tâm điều dưỡng người có công và bảo trợ xã hội tại xã Thạch Hạ</t>
  </si>
  <si>
    <t>Đất khu vui chơi, giải trí công cộng</t>
  </si>
  <si>
    <t>Tiểu công viên kết hợp đường giao thông trục thôn tại xóm Đoài Thịnh, xã Thạch Trung</t>
  </si>
  <si>
    <t>Đất cở sở giáo dục và đào tạo</t>
  </si>
  <si>
    <t>Xây dựng trường THCS Đại Nài về vị trí mới</t>
  </si>
  <si>
    <t>Phường Đại Nài</t>
  </si>
  <si>
    <t>Đất cơ sở văn hóa</t>
  </si>
  <si>
    <t>XD Trụ sở Bảo tàng</t>
  </si>
  <si>
    <t>XVIII</t>
  </si>
  <si>
    <t>Đất cở sở sản xuất kinh doanh phi nông nghiệp</t>
  </si>
  <si>
    <t>Khu sản xuất thương mại tập trung nghề chế tác đá tại xã Thạch Bình</t>
  </si>
  <si>
    <t>Tổng B:  93 Danh mục</t>
  </si>
  <si>
    <t>Tổng A+B:  111 Danh mục</t>
  </si>
  <si>
    <t/>
  </si>
  <si>
    <t>Đường giao thông thôn 3 đến thôn 5</t>
  </si>
  <si>
    <t>xã Sơn Giang</t>
  </si>
  <si>
    <t>QĐ số 57/QĐ-UBND ngày 21/9/2022 của UBND xã Sơn Giang (V/v phê duyệt Báo cáo kinh tế - Kỹ thuật đầu tư xây dựng công trình: Đường giao thông nội đồng từ thon 3 đến thôn 5 xã Sơn Giang)</t>
  </si>
  <si>
    <t>Xây dựng hệ thống kênh Cầu Động đập Ngàn Trươi</t>
  </si>
  <si>
    <t>Xã Sơn Long</t>
  </si>
  <si>
    <t>Quyết định số 1998/QĐ-BNN-XD ngày 23/5/2017, số 2794/QĐ-BNN-XD ngày 22/7/2022 của Bộ Nông nghiệp và Phát triển nông thôn</t>
  </si>
  <si>
    <t>XD khu dân cư nông thônt tại thôn Bình Hoà, thôn Giếng Thị</t>
  </si>
  <si>
    <t xml:space="preserve">Xã An Hòa Thịnh </t>
  </si>
  <si>
    <t>Công văn số 4579/UBND-XD1 ngày 18/8/2022 của UBND tỉnh về việc lập quy hoạch chi tiết khu trung tâm, điểm dân cư nông thôn xã An Hòa Thịnh, huyện Hương Sơn</t>
  </si>
  <si>
    <t>Tổng A: 03 Danh mục</t>
  </si>
  <si>
    <t>Nuôi trồng thủy sản đồng Mù Ú, thôn Tượng Sơn</t>
  </si>
  <si>
    <t>Xã Sơn Hàm</t>
  </si>
  <si>
    <t xml:space="preserve">Cụm công nghiệp Khe Cò </t>
  </si>
  <si>
    <t xml:space="preserve">Xã Sơn Lễ </t>
  </si>
  <si>
    <t xml:space="preserve">Xây dựng cây xăng dầu, thôn 3 </t>
  </si>
  <si>
    <t xml:space="preserve">Xã Sơn Long </t>
  </si>
  <si>
    <t xml:space="preserve">Đất thương mại dịch vụ xóm Tây Hà </t>
  </si>
  <si>
    <t xml:space="preserve">Xã Tân Mỹ Hà </t>
  </si>
  <si>
    <t>Trạm tăng áp Nhà máy nước Quang Diệm</t>
  </si>
  <si>
    <t>Xã Sơn Phú, Xã Sơn Bằng</t>
  </si>
  <si>
    <t xml:space="preserve">Nhà máy chế biến Cam sấy dẻo Duy Đức </t>
  </si>
  <si>
    <t xml:space="preserve">Xã Kim Hoa </t>
  </si>
  <si>
    <t>Đất sản xuất vật liệu xây dựng, làm đồ gốm</t>
  </si>
  <si>
    <t xml:space="preserve">Điểm khai thác VLXD Khe Điếc </t>
  </si>
  <si>
    <t xml:space="preserve">Điểm khai thác VLXD núi Long Cao </t>
  </si>
  <si>
    <t xml:space="preserve">Điểm khai thác VLXD núi Đồi Long </t>
  </si>
  <si>
    <t xml:space="preserve">Đường An Hòa Thịnh đi xã Sơn Tiến, huyện Hương Sơn </t>
  </si>
  <si>
    <t xml:space="preserve">Nâng cấp, mở rộng QL 8A </t>
  </si>
  <si>
    <t xml:space="preserve">Xã Sơn Tây; Sơn Kim 1 </t>
  </si>
  <si>
    <t xml:space="preserve">Đường từ QL 8C đi Tân Thịnh </t>
  </si>
  <si>
    <t xml:space="preserve">Đường xã Sơn Bình đi Kim Hoa </t>
  </si>
  <si>
    <t xml:space="preserve">Xã Sơn Bình </t>
  </si>
  <si>
    <t xml:space="preserve">Mở rộng đường Ninh Tiến (xã Sơn Tiến) </t>
  </si>
  <si>
    <t xml:space="preserve">Xã Sơn Tiến </t>
  </si>
  <si>
    <t>Đường công vụ của Nhà máy quặng Sericit</t>
  </si>
  <si>
    <t>Xã Sơn Trà</t>
  </si>
  <si>
    <t>Cải tạo, nâng cấp QL8C</t>
  </si>
  <si>
    <t>Các xã: Sơn Long,, An Hòa Thịnh,  Sơn Trung</t>
  </si>
  <si>
    <t>Nghị quyết số 83/NQ-HĐND ngày 15/7/2022 của HĐND tỉnh</t>
  </si>
  <si>
    <t xml:space="preserve">Cảng cạn IDC Cầu Treo </t>
  </si>
  <si>
    <t>Xã Sơn Tây</t>
  </si>
  <si>
    <t>Đường giao thông trục chính nối các xã sát nhập xã Kim Hoa</t>
  </si>
  <si>
    <t>Xã Kim Hoa</t>
  </si>
  <si>
    <t xml:space="preserve">Nâng cấp cải tạo các hồ (Khe Nhảy, Hồ Khe Cò, Hồ Vực Rồng) </t>
  </si>
  <si>
    <t>Kè chống sạt lở bờ sông Ngàn Sâu, Ngàn Phố</t>
  </si>
  <si>
    <t>Xã Sơn Long, Xã Quang Diệm, Xã Sơn Kim 1, Xã Sơn Kim 2</t>
  </si>
  <si>
    <t xml:space="preserve">Mở rộng khuôn viên trường Tiểu Học </t>
  </si>
  <si>
    <t xml:space="preserve">Mở rộng trường Mầm non Sơn Trường </t>
  </si>
  <si>
    <t xml:space="preserve">Xã Sơn Trường </t>
  </si>
  <si>
    <t xml:space="preserve">Mở rộng trường Tiểu học Sơn Trường </t>
  </si>
  <si>
    <t>Đất xây dựng cơ sở thể dục thể thao</t>
  </si>
  <si>
    <t xml:space="preserve">Sân TDTT TDP 6 thị trấn Phố Châu </t>
  </si>
  <si>
    <t xml:space="preserve">TT Phố Châu </t>
  </si>
  <si>
    <t xml:space="preserve">Điện năng lượng mặt trời </t>
  </si>
  <si>
    <t xml:space="preserve">Xã Quang Diệm </t>
  </si>
  <si>
    <t xml:space="preserve">Mở rộng đền thờ Nguyễn Tuấn Thiện </t>
  </si>
  <si>
    <t xml:space="preserve">Xã Sơn Ninh </t>
  </si>
  <si>
    <t xml:space="preserve">Nhà văn hóa (thôn Trung Bằng, Kim Bằng, Thanh Bằng và Phúc Bằng) </t>
  </si>
  <si>
    <t xml:space="preserve">Xã Sơn Bằng </t>
  </si>
  <si>
    <t xml:space="preserve">Nhà văn hóa, sân TDTT TDP 9, TDP 10 thị trấn Phố Châu </t>
  </si>
  <si>
    <t>Đất ở vùng Chợ Đình</t>
  </si>
  <si>
    <t xml:space="preserve">Đất ở (trường tiểu học và trường MN cũ) thôn Sinh Cờ </t>
  </si>
  <si>
    <t xml:space="preserve">Xã Sơn Châu </t>
  </si>
  <si>
    <t xml:space="preserve">Đấu giá thôn Đình </t>
  </si>
  <si>
    <t xml:space="preserve">Đất ở thôn Lâm Trung, xã Sơn Lâm </t>
  </si>
  <si>
    <t xml:space="preserve">Xã Sơn Lâm </t>
  </si>
  <si>
    <t>Đất ở mới thôn Khe Cò</t>
  </si>
  <si>
    <t>Xã Sơn Lễ</t>
  </si>
  <si>
    <t xml:space="preserve">Đấu giá đất ở 2 bên đường Long Hà Trà </t>
  </si>
  <si>
    <t xml:space="preserve">Giao đất, đấu giá đất Ao Làng, thôn 1 </t>
  </si>
  <si>
    <t>Đất ở (Nhà Sấn)</t>
  </si>
  <si>
    <t>Xã Sơn Ninh</t>
  </si>
  <si>
    <t xml:space="preserve">Đất ở đồng Muông thôn 5, (Đàng Vại) thôn 1 </t>
  </si>
  <si>
    <t xml:space="preserve">Đấu giá đất ở khu Đồng Tùng thôn Tây Hà </t>
  </si>
  <si>
    <t>Quy hoạch đấu giá đất ở (vùng Đượng Sim)</t>
  </si>
  <si>
    <t xml:space="preserve">Khu dân cư nông thôn tại thôn Sinh Cờ (QH đất ở mới 2,1 ha; Cây xanh, mặt nước 3,81 ha; đất công cộng khác 2,09 ha...) </t>
  </si>
  <si>
    <t>Xã Sơn Châu</t>
  </si>
  <si>
    <t>Đất ở thôn Sâm Cồn</t>
  </si>
  <si>
    <t>Xã An Hòa Thịnh</t>
  </si>
  <si>
    <t>Đấu giá đất ở đồng Chào Mùng, Chào Mùng dưới, Bồng Trèn Trên</t>
  </si>
  <si>
    <t>Xã Sơn Bình</t>
  </si>
  <si>
    <t>Khu dân cư nông thôn tại thôn Sinh Cờ</t>
  </si>
  <si>
    <t>Đất ở thôn 2 (đấu giá)</t>
  </si>
  <si>
    <t>Xã Sơn Giang</t>
  </si>
  <si>
    <t>Đất ở vùng đồng Cạn, Quyếnh, Hồ Giếng (đấu giá)</t>
  </si>
  <si>
    <t>Đấu giá QSD đất thôn Khe Cò, Đức Vừ</t>
  </si>
  <si>
    <t>Đất ở đồng Cựa Đền, Lối Mồ (đấu giá)</t>
  </si>
  <si>
    <t>Đất ở nông thôn (đấu giá)</t>
  </si>
  <si>
    <t>Đất ở phục vụ giao đất, đấu giá  thôn Hồng Hà</t>
  </si>
  <si>
    <t>Xã Tân Mỹ Hà</t>
  </si>
  <si>
    <t>Xây dựng khu dân cư nông thôn tại vùng thôn Bình Hòa, thôn Giếng Thị, xã An Hòa Thịnh</t>
  </si>
  <si>
    <t>Công văn số 4579/UBND-XD1 ngày 18/8/2022 của UBND Tỉnh</t>
  </si>
  <si>
    <t>KH 6th 2022</t>
  </si>
  <si>
    <t xml:space="preserve">Khu đô thị Bắc Phố Châu 2 </t>
  </si>
  <si>
    <t>Xã Sơn Trung</t>
  </si>
  <si>
    <t>TT Phố Châu</t>
  </si>
  <si>
    <t xml:space="preserve">Mở rộng Đền Cả </t>
  </si>
  <si>
    <t>Tổng A+B: 56 Danh mục</t>
  </si>
  <si>
    <t>Thôn Đồng Giang, xã Thạch Khê</t>
  </si>
  <si>
    <t>Thực hiện theo hướng dẫn số: 3888/HD-STNMT ngày 12/11/2020 của Sở Tài nguyên và Môi trường (về việc công nhận quyền sử dụng đất, giao đất, cho thuê đất và cấp GCNQSD đất cho hộ gia đình, cá nhân dụng vào mục đích sản xuất nông nghiệp)</t>
  </si>
  <si>
    <t>Các thôn xã Ngọc sơn</t>
  </si>
  <si>
    <t>Thôn Bình Sơn, xã Đỉnh Bàn</t>
  </si>
  <si>
    <t>Nghị quyết số 87/NQ-HĐND, ngày 25/8/2022 của Hội đồng nhân dân tỉnh (phụ lục 3)</t>
  </si>
  <si>
    <t>Thôn Đại Hải, xã Thạch Hải</t>
  </si>
  <si>
    <t>Dự án Showroom ôtô PGS</t>
  </si>
  <si>
    <t>Thôn Đại Đồng, xã Thạch Long</t>
  </si>
  <si>
    <t xml:space="preserve">Quyết định số 19/CTĐT-UBND ngày 18/3/2021 của UBND tỉnh </t>
  </si>
  <si>
    <t>Dự án khu du lịch biển</t>
  </si>
  <si>
    <t>Xã Thạch Trị, Thạch Văn</t>
  </si>
  <si>
    <t xml:space="preserve">Quyết định số 08/QĐ-UBND, ngày 24/3/2022 của UBND tỉnh Hà Tĩnh </t>
  </si>
  <si>
    <t>Quy hoạch nhà máy nước</t>
  </si>
  <si>
    <t>Thôn Hồng Thái, xã Thạch Thắng</t>
  </si>
  <si>
    <t>Tờ trình số 1012/Tr-UBND ngày 9/6/2022 của UBND huyện Thạch Hà</t>
  </si>
  <si>
    <t>Mở rộng đường từ HL03 - Đường Hàm Nghi kéo dài</t>
  </si>
  <si>
    <t>Xã Thạch Đài</t>
  </si>
  <si>
    <t>Quyết định số: 75/QĐ - UBND, ngày 10 tháng 05 năm 2022 của UBND xã Thạch Đài</t>
  </si>
  <si>
    <t>Tiểu dự án Cải thiện cơ sở hạ tầng đô thị Thạch Hà, huyện Thạch Hà, tỉnh Hà Tĩnh</t>
  </si>
  <si>
    <t>Thị trấn Thạch Hà</t>
  </si>
  <si>
    <t>Quyết đinh số 1085/QĐ-TTg, ngày 23/8/2019 của Thủ tướng Chính phủ về việc phê duyệt Chủ trương đầu tư 05 tiểu dự án thuộc Dự án "Cải thiện cơ sở hạ tầng đô thị nhằm giảm thiểu tác động của biến đổi khí hậu cho 04 tỉnh ven biển Bắc Trung Bộ" sử dụng vốn vay của Cơ quản Phát triển Pháp</t>
  </si>
  <si>
    <t>Dự án thành phần 1: Đường trục ngang khu du lịch biển Văn - Trị</t>
  </si>
  <si>
    <t>Xã Thạch Văn</t>
  </si>
  <si>
    <t>Quyết định số 3256/QĐ-UBND ngày 30/10/2018 của của Uỷ ban nhân dân tỉnh Hà Tĩnh về việc phê duyệt BCNCKT của dự án cải thiện cơ sở hạ tầng cho các xã chịu ảnh hưởng của Dự án khai thác mỏ sắt Thạch Khê, thực hiện Đề án phát triển bền vững kinh tế - xã hội các xã chịu ảnh hưởng của Dự án khai thác mỏ sắt Thạch Khê - Giai đoạn 2 (Đề án 946)</t>
  </si>
  <si>
    <t>Đường giao thông trục chính xã Lưu Vĩnh Sơn, huyện Thạch Hà</t>
  </si>
  <si>
    <t>Xã Lưu Vĩnh Sơn</t>
  </si>
  <si>
    <t>Quyết đinh số 13572/QĐ-UBND, ngày 4/10/2021 của UBND huyện Thạch Hà.</t>
  </si>
  <si>
    <t>Đất sân vận động thôn Ninh</t>
  </si>
  <si>
    <t>Thôn Ninh, xã Thạch Liên</t>
  </si>
  <si>
    <t>Văn bản số 2314/UBND-KTHT ngày 14/11/2022 của UBND huyện Thạch Hà.</t>
  </si>
  <si>
    <t xml:space="preserve">Đất xây dựng trạm BTS của Viễn Thông </t>
  </si>
  <si>
    <t>Các xã: Đỉnh Bàn, Lưu Vĩnh Sơn, Thạch Lạc, Thạch Long, Thạch Ngọc, Thạch Sơn, Thạch Trị, Thạch Văn, Thạch Xuân, Việt Tiến, thị trấn Thạch Hà, huyện Thạch Hà</t>
  </si>
  <si>
    <t>Quyết định số 1409/ QĐ-VTHT-KTĐT 
Ngày 5/11/2021 về việc phê duyệt chủ trương đầu tư Dự án: Đầu tư xây dựng cơ sở hạ tầng các trạm BTS trên địa bàn huyện Thạch Hà, tỉnh Hà Tĩnh</t>
  </si>
  <si>
    <t>Nhà văn hoá thôn Phú Quý</t>
  </si>
  <si>
    <t>Thôn Phú Quý, xã Thạch Liên</t>
  </si>
  <si>
    <t>Đất nhà văn hoá</t>
  </si>
  <si>
    <t>Tổ dân phố 12, thị trấn Thạch Hà</t>
  </si>
  <si>
    <t>Nghị quyết số 02 /NQ-HĐND ngày 11/01/2022 của Hội đồng nhân dân thị trấn Thạch Hà</t>
  </si>
  <si>
    <t>Thôn Hoà Bình, Phúc Điền, xã Nam Điền</t>
  </si>
  <si>
    <t>QH chi tiết đất ở dân cư do UBND huyện Thạch Hà Phê duyệt ngày 28/12/2021;</t>
  </si>
  <si>
    <t>Thôn Hanh, thôn Khang, thôn Thọ, xã Thạch Liên</t>
  </si>
  <si>
    <t>QH chi tiết đất ở dân cư do UBND huyện Thạch Hà Phê duyệt ngày 02/6/2010; QH chi tiết đất ở dân cư do UBND huyện Thạch Hà Phê duyệt ngày 23/10/2018</t>
  </si>
  <si>
    <t xml:space="preserve">Khu TĐC đường cao tốc tại xã Thạch Ngọc </t>
  </si>
  <si>
    <t>Thôn Mỹ Châu, xã Thạch Ngọc</t>
  </si>
  <si>
    <t>Nghị quyết số 18/NQ-CP ngày 11/02/2022 của Chính phủ</t>
  </si>
  <si>
    <t>Thôn Trần Phú, xã Thạch Trị</t>
  </si>
  <si>
    <t>Quy hoạch chi tiết tỷ lệ 1/500 phê duyệt ngày 05/11/2020</t>
  </si>
  <si>
    <t>Thôn Tân Hợp, xã Thạch Sơn</t>
  </si>
  <si>
    <t>Quy hoạch chi tiết vùng Trằm Đèn, thôn Tân Hợp, xã Thạch Sơn ngày 10/8/2018, tỷ lệ 1/500</t>
  </si>
  <si>
    <t>Thôn Mộc Hải, Quý Hải xã Thạch Ngọc</t>
  </si>
  <si>
    <t>Quy hoạch chi tiết thôn Quý Hải, xã Thạch Ngọc, phê duyệt ngày 21/10/2019, tỷ lệ 1/500</t>
  </si>
  <si>
    <t>Vùng Nương Xuông, thôn Tri Lễ, Vùng Nhà Máy, thôn Hoà Hợp, thôn Thượng Nguyên, vùng Nhà Chiên thôn Chi Lưu, thôn Tri Nang, xã Thạch Kênh</t>
  </si>
  <si>
    <t xml:space="preserve">QH đất ở chi tiết vùng Đồng Cao, Vùng nương xuông, vùng nhà văn hoá thôn Tri Lễ được UBND huyện phê duyệt ngày 14/11/2020, Bản đồ QH Tổng mặt bằng sử dụng đất được UBND huyện phê duyệt ngày 05/01/2020. Bản đồ Điều chỉnh QH xen dắm dân cư vùng ông nông, vùng xóm 2 và xóm 5 cũ thôn chi lưu được UBND huyện phê duyệt năm 2018. </t>
  </si>
  <si>
    <t>Dọc sông Vách Nam,Thôn Nam Giang, xã Thạch Long</t>
  </si>
  <si>
    <t>Quy hoạch tổng mặt bằng phê duyệt ngày 19/7/2019, tỷ lệ 1/500</t>
  </si>
  <si>
    <t xml:space="preserve"> Nhà Trènh thôn Hoà Bình, xã Thạch Thắng</t>
  </si>
  <si>
    <t>Quy hoạch chi tiết 1/500 ngày 30 tháng 6 năm 2019</t>
  </si>
  <si>
    <t xml:space="preserve">Đât ở nông thôn </t>
  </si>
  <si>
    <t>Thôn Đông Sơn, xã Thạch Xuân</t>
  </si>
  <si>
    <t>Quy hoạch chi tiết được UBND huyện Thạch Hà phê duyệt ngầy 26/9/2018</t>
  </si>
  <si>
    <t>Thôn Tân Thanh, xã Thạch Xuân</t>
  </si>
  <si>
    <t>Quy hoạch chi tiết được UBND huyện Thạch Hà phê duyệt năm 2020</t>
  </si>
  <si>
    <t>Thôn Thượng Phú, xã Tượng Sơn</t>
  </si>
  <si>
    <t xml:space="preserve">Quy hoạch chi tiết được UBND huyện Thạch Hà phê duyệt ngày 24/10/2019 </t>
  </si>
  <si>
    <t>Thôn Hà Thanh, xã Tượng Sơn</t>
  </si>
  <si>
    <t>Quy hoạch chi tiết được UBND huyện Thạch Hà phê duyệt ngày 15/11/2019</t>
  </si>
  <si>
    <t xml:space="preserve">Ông Quý Hoan, xã Đỉnh Bàn </t>
  </si>
  <si>
    <t>Quy hoạch chi tiết 1/500 phê duyệt ngày 28 tháng 8 năm 2017</t>
  </si>
  <si>
    <t>Đất ở tái định cư đường Ngô Quyền</t>
  </si>
  <si>
    <t>Khu TĐC đường cao tốc tại xã Thạch Xuân (bổ sung diện tích)</t>
  </si>
  <si>
    <t>Đồng Bòng, thôn Tân Thanh, xã Thạch Xuân</t>
  </si>
  <si>
    <t>Khu TĐC đường cao tốc tại xã Thạch Ngọc (bổ sung diện tích)</t>
  </si>
  <si>
    <t>Đồng Cửa Trộc, thôn Ngọc Sơn, xã Thạch Ngọc</t>
  </si>
  <si>
    <t>Khu TĐC đường cao tốc tại xã Tân Lâm Hương (bổ sung diện tích)</t>
  </si>
  <si>
    <t>Đồng Vực, thôn Bình Tiến, xã Tân Lâm Hương</t>
  </si>
  <si>
    <t>Tổ dân phố 8, thị trấn Thạch Hà</t>
  </si>
  <si>
    <t>Quy hoạch tổng mặt bằng tổ dân phố 8, thị trấn Thạch Hà phê duyệt năm 2021, tỷ lệ 1/500</t>
  </si>
  <si>
    <t>Khuôn viên UBND xã Thạch Ngọc</t>
  </si>
  <si>
    <t>Thôn Mộc Hải, xã Thạch Ngọc</t>
  </si>
  <si>
    <t>Trụ sở Đài phát thanh và Truyền hình tỉnh</t>
  </si>
  <si>
    <t>Xã Tân Lâm Hương</t>
  </si>
  <si>
    <t>Văn bản số 656/CV-PTTH ngày 24/10/2022 của Đài phát thanh và Truyền hình tỉnh.</t>
  </si>
  <si>
    <t>Đất rừng phòng hộ</t>
  </si>
  <si>
    <t>Dự án bảo vệ nước thượng nguồn hồ Bộc Nguyên</t>
  </si>
  <si>
    <t>Xã Nam Điền</t>
  </si>
  <si>
    <t>Đất khu chăn nuôi tổng hợp</t>
  </si>
  <si>
    <t>Thôn Tri Lễ, Hoà Hợp, Thượng Nguyên, xã Thạch Kênh</t>
  </si>
  <si>
    <t xml:space="preserve">Đất nông nghiệp khác </t>
  </si>
  <si>
    <t>các tổ dân phố, thị trấn Thạch Hà</t>
  </si>
  <si>
    <t>Thôn Nam Thắng, thôn Trung Phú, thôn Hoà Bình - xã Thạch Thắng</t>
  </si>
  <si>
    <t>Thôn Lộc Hồ, Trung Long, Hưng Hoà, xã Nam Điền</t>
  </si>
  <si>
    <t>Thống Nhất, Tùng Lâm, xã Nam Điền</t>
  </si>
  <si>
    <t>Thôn Quyết Tiến, thôn Đông Sơn, xã Thạch Xuân</t>
  </si>
  <si>
    <t>Thôn Vĩnh Thịnh, xã Thạch Lạc</t>
  </si>
  <si>
    <t>Các thôn, xã Thạch Ngọc</t>
  </si>
  <si>
    <t>Thôn Liên Mỹ, xã Thạch Hội</t>
  </si>
  <si>
    <t>Thôn Bắc Tiến, thôn Ngoc Sơn - xã Thạch Ngọc</t>
  </si>
  <si>
    <t>Thôn Quyết Tiến, thôn Lộc Nội - xã Thạch Xuân</t>
  </si>
  <si>
    <t>Thôn Bùi Xá, Thống Nhất, Hòa Bình, Long Minh, Tân Long, Trung Trinh, Hưng Giang, Tùng Lang, Trằm - xã Việt Tiến</t>
  </si>
  <si>
    <t>Chăn nuôi tập trung</t>
  </si>
  <si>
    <t>Vùng Cồn Nậy, xã Thạch Ngọc</t>
  </si>
  <si>
    <t>XD trụ sở quân sự</t>
  </si>
  <si>
    <t>Thôn Trung Phú - xã Thạch Thắng</t>
  </si>
  <si>
    <t>Xưởng sản xuất gia công cơ khí tổng hợp Hatechco tại lô CN14 - Cụm công nghiệp Phù vVệt huyện Thạch Hà</t>
  </si>
  <si>
    <t>Cụm công nghiệp Phù Việt, xã Việt Tiến</t>
  </si>
  <si>
    <t>Nhà máy chế biến gỗ rừng trồng Thạch Hà tại cụm công nghiệp Phù Việt, xã Việt Tiến, huyện Thạch Hà</t>
  </si>
  <si>
    <t>Vùng sản xuất các loại giống cây trồng, giới thiệu cung ứng vật tư nông sản</t>
  </si>
  <si>
    <t xml:space="preserve">Đồng Cồn Trấu, xã Việt Tiến </t>
  </si>
  <si>
    <t xml:space="preserve">Đất cụm công nghiệp </t>
  </si>
  <si>
    <t>Thôn Bùi Xá, xã Việt Tiến</t>
  </si>
  <si>
    <t xml:space="preserve">Xây dựng nhà điều hành và trưng 
bày sản phẩm công ty cổ phần tư 
vấn và xây dựng Bảo Phát </t>
  </si>
  <si>
    <t xml:space="preserve">Đất TMDV Cửa hàng xăng dầu Thành An </t>
  </si>
  <si>
    <t>Thôn Nam Thắng, xã Thạch Thắng</t>
  </si>
  <si>
    <t>Thôn Hòa Bình, Trung Tiến, xã Việt Tiến</t>
  </si>
  <si>
    <t>Trung tâm thương mại dịch vụ khách sạn và văn phòng Viết Hải tại xã Thạch Long</t>
  </si>
  <si>
    <t>Thôn Gia Ngãi II, xã Thạch Long</t>
  </si>
  <si>
    <t>Điều chỉnh dự án Trung tâm thương mại và kinh doanh tổng hợp Đại Bàng</t>
  </si>
  <si>
    <t>Thôn Gia Ngải 1, Xã Thạch Long</t>
  </si>
  <si>
    <t>Dự án Showroom trưng bày máy nông nghiệp của công ty TNHH TM tổng hợp và DV Huệ Minh</t>
  </si>
  <si>
    <t>Cửa hàng kinh doanh xăng dầu Đại Hồng</t>
  </si>
  <si>
    <t>Đồng Le Le, thôn Yên Lạc, xã Thạch Thắng</t>
  </si>
  <si>
    <t>Kho thương mại Công ty cổ phần Sơn Nikko</t>
  </si>
  <si>
    <t>Thôn Nam Bình, xã Thạch Đài</t>
  </si>
  <si>
    <t>Dự án cơ sở kinh doanh thương mại dịch vụ tổng hợp BIN MART</t>
  </si>
  <si>
    <t>Thôn Tân Lộc, xã Việt Tiến</t>
  </si>
  <si>
    <t>Mở rộng Công ty Tuấn Anh tại xã Thạch Đài</t>
  </si>
  <si>
    <t>Đất Thương Mại Dịch vụ</t>
  </si>
  <si>
    <t>Thôn La Xá, xã Tân Lâm Hương</t>
  </si>
  <si>
    <t>Mở rộng đất thương mại dịch vụ Tuấn Đạt</t>
  </si>
  <si>
    <t>XD Nhà máy nước</t>
  </si>
  <si>
    <t>Thôn Quý Linh, xã Thạch Xuân</t>
  </si>
  <si>
    <t>Thôn Bắc Văn, xã Thạch Văn</t>
  </si>
  <si>
    <t>Nâng cấp, mở rộng tuyến đường chợ Rú đi Quốc lộ 15 B</t>
  </si>
  <si>
    <t>Thôn Vạn Đò, Tri Khê, xã Thạch Sơn</t>
  </si>
  <si>
    <t>Nâng cấp mở rộng tuyến đường từ nhà ông Phạm Quế đi bãi Luỹ thôn Sông Tiến</t>
  </si>
  <si>
    <t>Thôn Sông Tiến, Sơn Tiến, xã Thạch Sơn</t>
  </si>
  <si>
    <t>Mở rộng đường giao thông cầu cố tuyên đi thôn Thống Nhất</t>
  </si>
  <si>
    <t>Thôn Thống Nhất, xã Thạch Đài</t>
  </si>
  <si>
    <t>Nâng cấp, mở rộng đường nối Quốc lộ 1 tại ngã 3 Thạch Long đi đường tỉnh ĐT.549</t>
  </si>
  <si>
    <t xml:space="preserve">Xã Thạch Long, Thạch Sơn huyện Thạch Hà </t>
  </si>
  <si>
    <t>Dự án thánh phần 1: Đường trục ngang khu du lịch biển Văn Trị</t>
  </si>
  <si>
    <t>Xã Thạch Văn, xã Thạch Trị</t>
  </si>
  <si>
    <t>Dự án thành phần 3: Đường giao thông nông thôn xã Thạch Hải</t>
  </si>
  <si>
    <t>Xã Thạch Hải</t>
  </si>
  <si>
    <t>Dự án nâng cấp mở rộng đường huyện lộ ĐH 102</t>
  </si>
  <si>
    <t>Xã Thạch Đài, xã Thạch Xuân</t>
  </si>
  <si>
    <t>Đường Hàm Nghi kéo dài</t>
  </si>
  <si>
    <t>Cầu Bàu Láng</t>
  </si>
  <si>
    <t>Thôn Bàu Láng, xã Thạch Đài</t>
  </si>
  <si>
    <t>Đường giao thông từ Quốc lộ 15B, xã Việt Tiến đến đường Thượng Ngọc, xã Thạch Ngọc</t>
  </si>
  <si>
    <t>Xã Việt Tiến, xã Thạch Ngọc, huyện Thạch Hà</t>
  </si>
  <si>
    <t>Đương giao thông tổ dân phố 9, thị trấn Thạch Hà</t>
  </si>
  <si>
    <t>Kè sông Cày (2km)</t>
  </si>
  <si>
    <t>Tổ Dân Phố 2,3, thị trấn thạch hà</t>
  </si>
  <si>
    <t>Dự án Củng cố, nâng cấp tuyến đê Hữu Phủ đoạn từ cầu Cửa Sót đến núi Nam Giới, huyện Thạch Hà</t>
  </si>
  <si>
    <t>Xã  Đỉnh Bàn, huyện Thạch Hà</t>
  </si>
  <si>
    <t>Cải tạo và nâng cấp hệ thống kênh tưới, tiêu phục vụ SXNN và thoát lũ vùng Bắc Thạch Hà nhằm ứng phó với biến đổi khí hậu (phần bổ sung tuyến nhánh số 01)</t>
  </si>
  <si>
    <t xml:space="preserve">Xã Thạch Ngọc, xã Việt Tiến </t>
  </si>
  <si>
    <t>Dự án bồi thường, hổ trợ và TĐC bảo vệ môi trường khu vực thượng nguồn và ven hồ Bộc Nguyên (gd2)</t>
  </si>
  <si>
    <t>Tiểu dự án thành phần Khắc phục, sữa chữa, nâng cấp tuyến đê Hữu Nghèn huyện Thạch Hà</t>
  </si>
  <si>
    <t>Xã Thạch Kênh, xã Thạch Sơn</t>
  </si>
  <si>
    <t xml:space="preserve">Trạm Biến áp </t>
  </si>
  <si>
    <t>Các xã Thạch Xuân, Ngọc Sơn,Việt Tiến, Thạch Đài
Thạch Trị, 
Thạch Khê, Thạch Liên, Nam Điền, 
Lưu Vĩnh Sơn,  Thạch Ngọc,   Tân Lâm Hương, thị trấn Thạch Hà và Tượng Sơn</t>
  </si>
  <si>
    <t>Nhà máy xử lý nước thải của Tiểu dự án Cải thiện cơ sở hạ tầng đô thị Thạch Hà, huyện Thạch Hà, tỉnh Hà Tĩnh</t>
  </si>
  <si>
    <t>Bãi tập kết vật liệu thải phục vụ dự án đường Cao Tốc tại xã Thạch Ngọc</t>
  </si>
  <si>
    <t>Thôn Ngọc Sơn, xã Thạch Ngọc</t>
  </si>
  <si>
    <t>Bãi tập kết vật liệu thải phục vụ dự án đường Cao Tốc tại xã Thạch Ngọc, Việt Tiến</t>
  </si>
  <si>
    <t>Thôn Đông Châu, xã Thạch Ngọc, xã Việt Tiến</t>
  </si>
  <si>
    <t>Bãi tập kết vật liệu thải phục vụ dự án đường Cao Tốc tại xã Thạch Đài</t>
  </si>
  <si>
    <t>Thôn Liên Vinh, xã Thạch Đài</t>
  </si>
  <si>
    <t>Xây dựng chùa Kênh Cạn</t>
  </si>
  <si>
    <t>Xã Thạch Kênh</t>
  </si>
  <si>
    <t>Mở rộng chùa Chi Lưu</t>
  </si>
  <si>
    <t>Thôn Chi Lưu, xã Thạch Kênh</t>
  </si>
  <si>
    <t>Đất làm nghĩa trang, nhà tang lễ, nhà hỏa táng</t>
  </si>
  <si>
    <t>Mở rộng nghĩa trang</t>
  </si>
  <si>
    <t xml:space="preserve">Đập Mụ Bùa, thôn Tây Sơn, xã Đỉnh Bàn </t>
  </si>
  <si>
    <t>Khu nghĩa trang di dời do đường cao tốc tại xã Thạch Đài</t>
  </si>
  <si>
    <t>Vùng Thát Lát, thôn Kỳ Sơn, xã Thạch Đài</t>
  </si>
  <si>
    <t xml:space="preserve">Đất Nghĩa trang nghĩa địa </t>
  </si>
  <si>
    <t xml:space="preserve">Thôn Trung Tiến, Hoà Bình, Thống Nhất, xã Việt Tiến </t>
  </si>
  <si>
    <t>Nhà văn hóa, sân bóng đá thôn Đông Hà 2</t>
  </si>
  <si>
    <t>Thôn Đông Hà 2, xã Thạch Long</t>
  </si>
  <si>
    <t>Nhà văn hoá thôn Đông Sơn</t>
  </si>
  <si>
    <t>Nhà văn hoá thôn Nam Thắng</t>
  </si>
  <si>
    <t>Thôn Nam Thắng</t>
  </si>
  <si>
    <t>Nhà văn hoá thôn Cao Thắng</t>
  </si>
  <si>
    <t>Thôn Cao Thắng, xã Thạch Thắng</t>
  </si>
  <si>
    <t>Nhà văn hoá thôn Trung Phú</t>
  </si>
  <si>
    <t>Thôn Trung Phú, xã Thạch Thắng</t>
  </si>
  <si>
    <t>Khu vui chơi giải trí cho người già</t>
  </si>
  <si>
    <t>Thôn Đan Trung, xã Thạch Long</t>
  </si>
  <si>
    <t>Khu dưỡng lão người già</t>
  </si>
  <si>
    <t>Đất ở nông thôn (xen dắm)</t>
  </si>
  <si>
    <t>Các thôn, xã Thạch Xuân</t>
  </si>
  <si>
    <t>Các thôn, xã Tân Lâm Hương</t>
  </si>
  <si>
    <t>Thôn Yên Trung, Văn Bình, Tân Tiến, Hương Mỹ, Sơn Trình, Phái Nam, Kỷ Các, xã Tân Lâm Hương</t>
  </si>
  <si>
    <t>Thôn Nam Bình, Bắc Thượng, xã Thạch Đài</t>
  </si>
  <si>
    <t>Toàn xã, xã Đỉnh Bàn</t>
  </si>
  <si>
    <t xml:space="preserve"> Thôn Thiên Thai và xen dắm các thôn, xã Lưu Vĩnh Sơn</t>
  </si>
  <si>
    <t>Thôn Nam Thắng, thôn Trung Phú, xã Thạch Thắng</t>
  </si>
  <si>
    <t>Thôn Bình Dương, thôn Liên Quý, thôn Liên Phố, thôn Bắc Thai, thôn Liên Mỹ, xã Thạch Hội</t>
  </si>
  <si>
    <t>Thôn Ba Giang, thôn Phúc, thôn Việt Yên, thôn Trung Tiến xã Việt Tiến</t>
  </si>
  <si>
    <t>Vùng Mụ Cuồi, Trường Lái, Cơn Lã, Bà Trạ, thôn Ngọc Sơn, xã Thạch Ngọc</t>
  </si>
  <si>
    <t>Thôn Trung Lạc,  Thôn Quyết Tiến, xã Thạch Lạc</t>
  </si>
  <si>
    <t>Thôn Sơn Tiến, xã Thạch Sơn</t>
  </si>
  <si>
    <t xml:space="preserve"> Vùng Gường Trung, thôn Hà Thanh, thôn Sâm Lộc, vùng Cồn Mói, Đìa Seo, thôn Đoài Phú,  và xen dắm các thôn, xã Tượng Sơn</t>
  </si>
  <si>
    <t>Thôn Kim Sơn, xã Lưu Vĩnh Sơn</t>
  </si>
  <si>
    <t>Đât ở nông thôn (xen dắm)</t>
  </si>
  <si>
    <t>Thôn Đông Sơn, Đồng Sơn, Lộc Nội - xã Thạch Xuân</t>
  </si>
  <si>
    <t>Thôn Hòa Bình, xã Nam Điền</t>
  </si>
  <si>
    <t>Thôn La Xá, Kỷ Các, Bình Tiến, Phái Nam - xã Tân Lâm Hương</t>
  </si>
  <si>
    <t>Thôn Phúc Thanh, Đan Khê, Thanh Lan, Đồng Giang, Tân Phúc, Tân Hương, Vĩnh Tiến - xã Thạch Khê</t>
  </si>
  <si>
    <t>Thôn Cao Thắng, Nam Thắng, Trung Phú - xã Thạch Thắng</t>
  </si>
  <si>
    <t>Đất ở Tổ 9 thôn Trường Xuân</t>
  </si>
  <si>
    <t>Thôn Trường Xuân, xã Đỉnh Bàn</t>
  </si>
  <si>
    <t xml:space="preserve"> Vùng Đồng Ông Bộ, thôn Tri Lễ, xã Thạch Kênh</t>
  </si>
  <si>
    <t xml:space="preserve">Đồng Đàng, thôn Lợi
xã Thạch Liên </t>
  </si>
  <si>
    <t>Vùng Nhà Xăng, thôn Ninh, xã Thạch Liên</t>
  </si>
  <si>
    <t>Đất ở Cửa Hoà Thôn Phú</t>
  </si>
  <si>
    <t>Thôn Phú Quý,  xã Thạch Liên</t>
  </si>
  <si>
    <t>Vùng Ao đen thôn Đông châu xã Thạch Ngọc</t>
  </si>
  <si>
    <t>Thôn Yên Thượng, (thôn Tiến Môn cũ), xã Nam Điền</t>
  </si>
  <si>
    <t xml:space="preserve">Thôn Trung Hòa, xã Tân Lâm Hương </t>
  </si>
  <si>
    <t>Đất ở vùng hội quán thôn Trung Hòa, Ngõ Phượng</t>
  </si>
  <si>
    <t>Thôn Trung Hòa, xã Tân Lâm Hương</t>
  </si>
  <si>
    <t>Thu hồi đất, bồi thường GPMB tạo quỹ đất sạch hai bên đường Hàm Nghi để đấu giá đất</t>
  </si>
  <si>
    <t>Đất ở vùng HL3 thôn Nam Văn,</t>
  </si>
  <si>
    <t>Thôn Nam Văn, xã Thạch Văn</t>
  </si>
  <si>
    <t>Đường 15B Trẹm Pooc, tổ 19,  thôn Trường Xuân, xã Đỉnh Bàn (xã Thạch Đỉnh cũ)</t>
  </si>
  <si>
    <t>Lồi Ao, thôn Trần Phú, xã Thạch Trị</t>
  </si>
  <si>
    <t>Đồng Khắp, thôn Bắc trị, xã Thạch Trị</t>
  </si>
  <si>
    <t>Đồng Bà Hợi, thôn Khe Giao II, xã Ngọc Sơn</t>
  </si>
  <si>
    <t>Nam Cầu Nga, thôn Gia Ngãi 1, xã Thạch Long</t>
  </si>
  <si>
    <t>Đất ở dọc đường TL 26 (T. Đồng Giang)</t>
  </si>
  <si>
    <t>Phía Tây, phía Nam Thôn Đồng Giang, xã Thạch Khê</t>
  </si>
  <si>
    <t xml:space="preserve">Dự án Chợ, hạ tầng đất ở nông thôn </t>
  </si>
  <si>
    <t xml:space="preserve">Thôn 17,  xã Tân Lâm Hương </t>
  </si>
  <si>
    <t>Thôn Hà Thanh, xã Tượng Sơn (tờ DC26)</t>
  </si>
  <si>
    <t xml:space="preserve">Thôn Kim Sơn, xã Lưu Vĩnh Sơn </t>
  </si>
  <si>
    <t xml:space="preserve">Thôn Kỳ Các, xã Tân Lâm Hương </t>
  </si>
  <si>
    <t>Thôn Long Tiến, xã Thạch Khê</t>
  </si>
  <si>
    <t>Thôn Nam Thượng, xã Thạch Đài</t>
  </si>
  <si>
    <t>Thôn Phú Sơn, xã Tượng Sơn</t>
  </si>
  <si>
    <t>Thôn Thiên Thai, xã Lưu Vĩnh Sơn</t>
  </si>
  <si>
    <t>Thôn Vĩnh Mới, xã Việt Tiến</t>
  </si>
  <si>
    <t>Thôn Nam Sơn (Trường Ngọc cũ), xã Ngọc Sơn</t>
  </si>
  <si>
    <t>Đất ở khu trung tâm</t>
  </si>
  <si>
    <t>Thôn Vĩnh An, xã Lưu Vĩnh Sơn</t>
  </si>
  <si>
    <t xml:space="preserve">Thôn Xuân Sơn, xã Lưu Vĩnh Sơn </t>
  </si>
  <si>
    <t>Thôn Yên Nghĩa, xã Lưu Vĩnh Sơn</t>
  </si>
  <si>
    <t>Đất ở nông thôn (xen dắm) xã Thạch Đỉnh cũ</t>
  </si>
  <si>
    <t>Vùng Đồng Làng, thôn Yên Lạc, xã Thạch Thắng</t>
  </si>
  <si>
    <t>Vùng Ngõ Phượng, thôn Trung Hòa, xã Tân Lâm Hương</t>
  </si>
  <si>
    <t>Thôn Nguyên, xã Thạch Liên</t>
  </si>
  <si>
    <t>thôn Phúc Điền, xã Nam Điền</t>
  </si>
  <si>
    <t>Khu TĐC đường cao tốc tại xã Thạch Xuân</t>
  </si>
  <si>
    <t>Khu TĐC đường cao tốc tại xã Thạch Ngọc</t>
  </si>
  <si>
    <t>Khu TĐC đường cao tốc tại xã Lưu Vĩnh Sơn</t>
  </si>
  <si>
    <t>Đồng Cửa Trùa, thôn Vĩnh Cát, xã Lưu Vĩnh Sơn</t>
  </si>
  <si>
    <t>Khu TĐC đường cao tốc tại xã Tân Lâm Hương</t>
  </si>
  <si>
    <t>Đồng Dưng, thôn Văn Bình, xã Tân Lâm Hương</t>
  </si>
  <si>
    <t>Khu TĐC đường cao tốc tại xã Nam Điền</t>
  </si>
  <si>
    <t>Tân Lâm hương, Thạch Đài</t>
  </si>
  <si>
    <t>Đất ở tại định cư AFĐ</t>
  </si>
  <si>
    <t>Đồng Xối, TDP 10, thị trấn Thạch Hà</t>
  </si>
  <si>
    <t>Tổ dân phố 9, TDP10, thị trấn Thạch Hà</t>
  </si>
  <si>
    <t>Quy hoạch trụ sở Toà án Nhân dân huyện Thạch Hà</t>
  </si>
  <si>
    <t xml:space="preserve">Tổ dân phố 7, thị trấn Thạch Hà
</t>
  </si>
  <si>
    <t>Mở rộng Miệu Mây, xã Lưu Vĩnh Sơn</t>
  </si>
  <si>
    <t>Thôn Vĩnh Trung, xã Lưu Vĩnh Sơn</t>
  </si>
  <si>
    <t>Tổng A: 37 Danh mục</t>
  </si>
  <si>
    <t>Tổng B: 141 Danh mục</t>
  </si>
  <si>
    <t>Tổng A+B: 178 Danh mục</t>
  </si>
  <si>
    <t>TỈNH HÀ TĨNH</t>
  </si>
  <si>
    <t>HỘI ĐỒNG NHÂN DÂN</t>
  </si>
  <si>
    <t>(Kèm theo Nghị quyết số    … /NQ-HĐND ngày   tháng     năm 2022 của Hội đồng nhân dân tỉnh)</t>
  </si>
  <si>
    <t>HỘI ĐỒNG NHÂN DÂN TỈNH HÀ TĨNH</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</si>
</sst>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_);\(0\)"/>
    <numFmt numFmtId="179" formatCode="0.00_);\(0.00\)"/>
    <numFmt numFmtId="180" formatCode="_(* #,##0_);_(* \(#,##0\);_(* &quot;-&quot;??_);_(@_)"/>
    <numFmt numFmtId="181" formatCode="0.0"/>
    <numFmt numFmtId="182" formatCode="0.0_);\(0.0\)"/>
    <numFmt numFmtId="183" formatCode="#,##0.0"/>
    <numFmt numFmtId="184" formatCode="_-* #,##0.00\ _₫_-;\-* #,##0.00\ _₫_-;_-* &quot;-&quot;??\ _₫_-;_-@_-"/>
    <numFmt numFmtId="185" formatCode="0.000"/>
  </numFmts>
  <fonts count="74">
    <font>
      <sz val="12"/>
      <color theme="1"/>
      <name val="Times New Roman"/>
      <family val="2"/>
    </font>
    <font>
      <sz val="12"/>
      <color indexed="8"/>
      <name val="Times New Roman"/>
      <family val="2"/>
    </font>
    <font>
      <sz val="10"/>
      <name val="Arial"/>
      <family val="2"/>
    </font>
    <font>
      <b/>
      <sz val="10"/>
      <name val="Times New Roman"/>
      <family val="1"/>
    </font>
    <font>
      <sz val="10"/>
      <name val="Times New Roman"/>
      <family val="1"/>
    </font>
    <font>
      <b/>
      <sz val="12"/>
      <color indexed="8"/>
      <name val=".VnBook-Antiqua"/>
      <family val="2"/>
    </font>
    <font>
      <b/>
      <sz val="12"/>
      <name val="Arial"/>
      <family val="2"/>
    </font>
    <font>
      <sz val="12"/>
      <name val=".VnArial"/>
      <family val="2"/>
    </font>
    <font>
      <b/>
      <sz val="12"/>
      <name val="Times New Roman"/>
      <family val="1"/>
    </font>
    <font>
      <i/>
      <sz val="12"/>
      <name val="Times New Roman"/>
      <family val="1"/>
    </font>
    <font>
      <sz val="12"/>
      <name val="Times New Roman"/>
      <family val="1"/>
    </font>
    <font>
      <i/>
      <sz val="10"/>
      <name val="Times New Roman"/>
      <family val="1"/>
    </font>
    <font>
      <sz val="9"/>
      <color indexed="10"/>
      <name val="Times New Roman"/>
      <family val="1"/>
    </font>
    <font>
      <sz val="12"/>
      <name val=".VnTime"/>
      <family val="2"/>
    </font>
    <font>
      <sz val="10"/>
      <color indexed="8"/>
      <name val="Arial"/>
      <family val="2"/>
    </font>
    <font>
      <b/>
      <i/>
      <sz val="10"/>
      <name val="Times New Roman"/>
      <family val="1"/>
    </font>
    <font>
      <b/>
      <sz val="11"/>
      <name val="Times New Roman"/>
      <family val="1"/>
    </font>
    <font>
      <sz val="11"/>
      <name val="Times New Roman"/>
      <family val="1"/>
    </font>
    <font>
      <sz val="9"/>
      <name val="Times New Roman"/>
      <family val="1"/>
    </font>
    <font>
      <sz val="11"/>
      <name val="Arial"/>
      <family val="2"/>
    </font>
    <font>
      <b/>
      <sz val="10"/>
      <color indexed="8"/>
      <name val="Times New Roman"/>
      <family val="1"/>
    </font>
    <font>
      <sz val="10"/>
      <color indexed="8"/>
      <name val="Times New Roman"/>
      <family val="1"/>
    </font>
    <font>
      <sz val="9"/>
      <color indexed="8"/>
      <name val="Times New Roman"/>
      <family val="1"/>
    </font>
    <font>
      <vertAlign val="subscript"/>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1"/>
      <color indexed="8"/>
      <name val="Calibri"/>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color indexed="10"/>
      <name val="Times New Roman"/>
      <family val="1"/>
    </font>
    <font>
      <b/>
      <i/>
      <sz val="10"/>
      <color indexed="8"/>
      <name val="Times New Roman"/>
      <family val="1"/>
    </font>
    <font>
      <i/>
      <sz val="10"/>
      <color indexed="8"/>
      <name val="Times New Roman"/>
      <family val="1"/>
    </font>
    <font>
      <i/>
      <sz val="12"/>
      <color indexed="8"/>
      <name val="Times New Roman"/>
      <family val="1"/>
    </font>
    <font>
      <sz val="8"/>
      <name val="Segoe U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0"/>
      <color theme="1"/>
      <name val="Times New Roman"/>
      <family val="1"/>
    </font>
    <font>
      <sz val="10"/>
      <color theme="1"/>
      <name val="Times New Roman"/>
      <family val="1"/>
    </font>
    <font>
      <sz val="10"/>
      <color rgb="FFFF0000"/>
      <name val="Times New Roman"/>
      <family val="1"/>
    </font>
    <font>
      <sz val="9"/>
      <color theme="1"/>
      <name val="Times New Roman"/>
      <family val="1"/>
    </font>
    <font>
      <b/>
      <i/>
      <sz val="10"/>
      <color theme="1"/>
      <name val="Times New Roman"/>
      <family val="1"/>
    </font>
    <font>
      <i/>
      <sz val="10"/>
      <color theme="1"/>
      <name val="Times New Roman"/>
      <family val="1"/>
    </font>
    <font>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style="thin"/>
      <top/>
      <bottom/>
    </border>
  </borders>
  <cellStyleXfs count="226">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6" fillId="0" borderId="3" applyNumberFormat="0" applyAlignment="0" applyProtection="0"/>
    <xf numFmtId="0" fontId="6" fillId="0" borderId="4">
      <alignment horizontal="left" vertical="center"/>
      <protection/>
    </xf>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8"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2" fillId="0" borderId="0">
      <alignment/>
      <protection/>
    </xf>
    <xf numFmtId="0" fontId="2" fillId="0" borderId="0">
      <alignment/>
      <protection/>
    </xf>
    <xf numFmtId="0" fontId="52" fillId="0" borderId="0">
      <alignment/>
      <protection/>
    </xf>
    <xf numFmtId="0" fontId="7" fillId="0" borderId="0">
      <alignment/>
      <protection/>
    </xf>
    <xf numFmtId="0" fontId="5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2" fillId="0" borderId="0">
      <alignment/>
      <protection/>
    </xf>
    <xf numFmtId="0" fontId="5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2" fillId="0" borderId="0">
      <alignment/>
      <protection/>
    </xf>
    <xf numFmtId="0" fontId="7" fillId="0" borderId="0">
      <alignment/>
      <protection/>
    </xf>
    <xf numFmtId="0" fontId="0" fillId="32" borderId="9" applyNumberFormat="0" applyFont="0" applyAlignment="0" applyProtection="0"/>
    <xf numFmtId="0" fontId="63" fillId="27" borderId="10"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0" borderId="0" applyNumberFormat="0" applyFill="0" applyBorder="0" applyAlignment="0" applyProtection="0"/>
  </cellStyleXfs>
  <cellXfs count="1033">
    <xf numFmtId="0" fontId="0" fillId="0" borderId="0" xfId="0" applyAlignment="1">
      <alignment/>
    </xf>
    <xf numFmtId="178" fontId="3" fillId="0" borderId="12" xfId="0" applyNumberFormat="1" applyFont="1" applyFill="1" applyBorder="1" applyAlignment="1">
      <alignment horizontal="left" vertical="center" wrapText="1"/>
    </xf>
    <xf numFmtId="178" fontId="4"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2" fontId="3" fillId="0" borderId="12" xfId="73" applyNumberFormat="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3" fillId="0" borderId="12" xfId="0" applyFont="1" applyFill="1" applyBorder="1" applyAlignment="1" applyProtection="1">
      <alignment horizontal="left" vertical="center" wrapText="1"/>
      <protection hidden="1"/>
    </xf>
    <xf numFmtId="0" fontId="3" fillId="0" borderId="12" xfId="0" applyFont="1" applyFill="1" applyBorder="1" applyAlignment="1">
      <alignment horizontal="center" vertical="center"/>
    </xf>
    <xf numFmtId="0" fontId="4" fillId="0" borderId="0" xfId="73" applyFont="1" applyFill="1" applyAlignment="1">
      <alignment vertical="center"/>
      <protection/>
    </xf>
    <xf numFmtId="0" fontId="11" fillId="0" borderId="0" xfId="73" applyFont="1" applyFill="1" applyBorder="1" applyAlignment="1">
      <alignment horizontal="center" vertical="center" wrapText="1"/>
      <protection/>
    </xf>
    <xf numFmtId="0" fontId="3" fillId="0" borderId="12" xfId="73" applyFont="1" applyFill="1" applyBorder="1" applyAlignment="1">
      <alignment horizontal="center" vertical="center" wrapText="1"/>
      <protection/>
    </xf>
    <xf numFmtId="178" fontId="11" fillId="0" borderId="12" xfId="73" applyNumberFormat="1" applyFont="1" applyFill="1" applyBorder="1" applyAlignment="1">
      <alignment horizontal="center" vertical="center" wrapText="1"/>
      <protection/>
    </xf>
    <xf numFmtId="1" fontId="3" fillId="0" borderId="12" xfId="73" applyNumberFormat="1" applyFont="1" applyFill="1" applyBorder="1" applyAlignment="1">
      <alignment horizontal="center" vertical="center"/>
      <protection/>
    </xf>
    <xf numFmtId="0" fontId="3" fillId="0" borderId="12" xfId="73" applyFont="1" applyFill="1" applyBorder="1" applyAlignment="1">
      <alignment horizontal="center" vertical="center"/>
      <protection/>
    </xf>
    <xf numFmtId="1" fontId="3" fillId="0" borderId="12" xfId="73" applyNumberFormat="1" applyFont="1" applyFill="1" applyBorder="1" applyAlignment="1">
      <alignment horizontal="center" vertical="center" wrapText="1"/>
      <protection/>
    </xf>
    <xf numFmtId="0" fontId="4" fillId="0" borderId="13" xfId="73" applyFont="1" applyFill="1" applyBorder="1" applyAlignment="1">
      <alignment horizontal="center" vertical="center" wrapText="1"/>
      <protection/>
    </xf>
    <xf numFmtId="0" fontId="4" fillId="0" borderId="13" xfId="73" applyFont="1" applyFill="1" applyBorder="1" applyAlignment="1">
      <alignment horizontal="left" vertical="center" wrapText="1" indent="3"/>
      <protection/>
    </xf>
    <xf numFmtId="1" fontId="4" fillId="0" borderId="14" xfId="73" applyNumberFormat="1" applyFont="1" applyFill="1" applyBorder="1" applyAlignment="1">
      <alignment horizontal="center" vertical="center" wrapText="1"/>
      <protection/>
    </xf>
    <xf numFmtId="2" fontId="4" fillId="0" borderId="13" xfId="73" applyNumberFormat="1" applyFont="1" applyFill="1" applyBorder="1" applyAlignment="1">
      <alignment horizontal="center" vertical="center" wrapText="1"/>
      <protection/>
    </xf>
    <xf numFmtId="1" fontId="4" fillId="0" borderId="13" xfId="73" applyNumberFormat="1" applyFont="1" applyFill="1" applyBorder="1" applyAlignment="1">
      <alignment horizontal="center" vertical="center" wrapText="1"/>
      <protection/>
    </xf>
    <xf numFmtId="0" fontId="4" fillId="0" borderId="14" xfId="73" applyFont="1" applyFill="1" applyBorder="1" applyAlignment="1">
      <alignment horizontal="center" vertical="center" wrapText="1"/>
      <protection/>
    </xf>
    <xf numFmtId="0" fontId="4" fillId="0" borderId="14" xfId="73" applyFont="1" applyFill="1" applyBorder="1" applyAlignment="1">
      <alignment horizontal="left" vertical="center" wrapText="1" indent="3"/>
      <protection/>
    </xf>
    <xf numFmtId="2" fontId="4" fillId="0" borderId="14" xfId="73" applyNumberFormat="1" applyFont="1" applyFill="1" applyBorder="1" applyAlignment="1">
      <alignment horizontal="center" vertical="center" wrapText="1"/>
      <protection/>
    </xf>
    <xf numFmtId="0" fontId="4" fillId="0" borderId="15" xfId="73" applyFont="1" applyFill="1" applyBorder="1" applyAlignment="1">
      <alignment horizontal="center" vertical="center" wrapText="1"/>
      <protection/>
    </xf>
    <xf numFmtId="0" fontId="4" fillId="0" borderId="15" xfId="73" applyFont="1" applyFill="1" applyBorder="1" applyAlignment="1">
      <alignment horizontal="left" vertical="center" wrapText="1" indent="3"/>
      <protection/>
    </xf>
    <xf numFmtId="1" fontId="4" fillId="0" borderId="15" xfId="73" applyNumberFormat="1" applyFont="1" applyFill="1" applyBorder="1" applyAlignment="1">
      <alignment horizontal="center" vertical="center" wrapText="1"/>
      <protection/>
    </xf>
    <xf numFmtId="2" fontId="4" fillId="0" borderId="15" xfId="73" applyNumberFormat="1" applyFont="1" applyFill="1" applyBorder="1" applyAlignment="1">
      <alignment horizontal="center" vertical="center" wrapText="1"/>
      <protection/>
    </xf>
    <xf numFmtId="1" fontId="4" fillId="0" borderId="0" xfId="73" applyNumberFormat="1" applyFont="1" applyFill="1" applyBorder="1" applyAlignment="1">
      <alignment horizontal="center" vertical="center"/>
      <protection/>
    </xf>
    <xf numFmtId="0" fontId="4" fillId="0" borderId="0" xfId="73" applyFont="1" applyFill="1" applyBorder="1" applyAlignment="1">
      <alignment horizontal="left" vertical="center" wrapText="1"/>
      <protection/>
    </xf>
    <xf numFmtId="4" fontId="4" fillId="0" borderId="0" xfId="73" applyNumberFormat="1" applyFont="1" applyFill="1" applyBorder="1" applyAlignment="1">
      <alignment horizontal="center" vertical="center"/>
      <protection/>
    </xf>
    <xf numFmtId="0" fontId="4" fillId="0" borderId="0" xfId="73" applyFont="1" applyFill="1" applyBorder="1" applyAlignment="1">
      <alignment horizontal="center" vertical="center"/>
      <protection/>
    </xf>
    <xf numFmtId="0" fontId="4" fillId="0" borderId="0" xfId="73" applyFont="1" applyFill="1" applyBorder="1" applyAlignment="1">
      <alignment vertical="center"/>
      <protection/>
    </xf>
    <xf numFmtId="1" fontId="3" fillId="0" borderId="0" xfId="73" applyNumberFormat="1" applyFont="1" applyFill="1" applyBorder="1" applyAlignment="1">
      <alignment horizontal="center" vertical="center"/>
      <protection/>
    </xf>
    <xf numFmtId="0" fontId="3" fillId="0" borderId="0" xfId="73" applyFont="1" applyFill="1" applyAlignment="1">
      <alignment vertical="center"/>
      <protection/>
    </xf>
    <xf numFmtId="1" fontId="3" fillId="0" borderId="0" xfId="73" applyNumberFormat="1" applyFont="1" applyFill="1" applyAlignment="1">
      <alignment vertical="center"/>
      <protection/>
    </xf>
    <xf numFmtId="2" fontId="3" fillId="0" borderId="0" xfId="73" applyNumberFormat="1" applyFont="1" applyFill="1" applyAlignment="1">
      <alignment horizontal="center" vertical="center"/>
      <protection/>
    </xf>
    <xf numFmtId="1" fontId="4" fillId="0" borderId="0" xfId="73" applyNumberFormat="1" applyFont="1" applyFill="1" applyAlignment="1">
      <alignment vertical="center"/>
      <protection/>
    </xf>
    <xf numFmtId="2" fontId="4" fillId="0" borderId="0" xfId="73" applyNumberFormat="1" applyFont="1" applyFill="1" applyAlignment="1">
      <alignment vertical="center"/>
      <protection/>
    </xf>
    <xf numFmtId="0" fontId="3" fillId="0" borderId="0" xfId="73" applyFont="1" applyFill="1" applyAlignment="1">
      <alignment horizontal="center" vertical="center"/>
      <protection/>
    </xf>
    <xf numFmtId="0" fontId="3" fillId="0" borderId="0" xfId="73" applyFont="1" applyFill="1" applyBorder="1" applyAlignment="1">
      <alignment horizontal="center" vertical="center"/>
      <protection/>
    </xf>
    <xf numFmtId="4" fontId="3" fillId="0" borderId="0" xfId="73" applyNumberFormat="1" applyFont="1" applyFill="1" applyBorder="1" applyAlignment="1">
      <alignment horizontal="center" vertical="center"/>
      <protection/>
    </xf>
    <xf numFmtId="4" fontId="4" fillId="0" borderId="0" xfId="73" applyNumberFormat="1" applyFont="1" applyFill="1" applyBorder="1" applyAlignment="1">
      <alignment horizontal="center" vertical="center" wrapText="1"/>
      <protection/>
    </xf>
    <xf numFmtId="0" fontId="4" fillId="0" borderId="0" xfId="73" applyFont="1" applyFill="1" applyBorder="1" applyAlignment="1">
      <alignment vertical="center" wrapText="1"/>
      <protection/>
    </xf>
    <xf numFmtId="0" fontId="4" fillId="0" borderId="0" xfId="73" applyFont="1" applyFill="1" applyBorder="1" applyAlignment="1">
      <alignment horizontal="center" vertical="center" wrapText="1"/>
      <protection/>
    </xf>
    <xf numFmtId="4" fontId="3" fillId="0" borderId="0" xfId="73" applyNumberFormat="1" applyFont="1" applyFill="1" applyBorder="1" applyAlignment="1">
      <alignment vertical="center"/>
      <protection/>
    </xf>
    <xf numFmtId="0" fontId="4" fillId="0" borderId="0" xfId="73" applyFont="1" applyFill="1" applyBorder="1" applyAlignment="1">
      <alignment horizontal="left" vertical="center"/>
      <protection/>
    </xf>
    <xf numFmtId="0" fontId="4" fillId="0" borderId="0" xfId="73" applyFont="1" applyFill="1" applyAlignment="1">
      <alignment horizontal="left" vertical="center"/>
      <protection/>
    </xf>
    <xf numFmtId="0" fontId="4" fillId="0" borderId="0" xfId="73" applyFont="1" applyFill="1" applyAlignment="1">
      <alignment horizontal="center" vertical="center"/>
      <protection/>
    </xf>
    <xf numFmtId="0" fontId="4" fillId="0" borderId="16" xfId="73" applyFont="1" applyFill="1" applyBorder="1" applyAlignment="1">
      <alignment vertical="center"/>
      <protection/>
    </xf>
    <xf numFmtId="1" fontId="4" fillId="33" borderId="14" xfId="73" applyNumberFormat="1" applyFont="1" applyFill="1" applyBorder="1" applyAlignment="1">
      <alignment horizontal="center" vertical="center" wrapText="1"/>
      <protection/>
    </xf>
    <xf numFmtId="0" fontId="3" fillId="0" borderId="12" xfId="174" applyFont="1" applyFill="1" applyBorder="1" applyAlignment="1">
      <alignment horizontal="center" vertical="center" wrapText="1"/>
      <protection/>
    </xf>
    <xf numFmtId="178" fontId="4" fillId="0" borderId="12" xfId="174" applyNumberFormat="1" applyFont="1" applyFill="1" applyBorder="1" applyAlignment="1">
      <alignment horizontal="center" vertical="center" wrapText="1"/>
      <protection/>
    </xf>
    <xf numFmtId="2" fontId="3" fillId="0" borderId="12" xfId="0" applyNumberFormat="1" applyFont="1" applyFill="1" applyBorder="1" applyAlignment="1">
      <alignment horizontal="right" vertical="center"/>
    </xf>
    <xf numFmtId="0" fontId="3" fillId="0" borderId="12" xfId="0" applyFont="1" applyFill="1" applyBorder="1" applyAlignment="1">
      <alignment vertical="center"/>
    </xf>
    <xf numFmtId="0" fontId="10" fillId="0" borderId="0" xfId="0" applyFont="1" applyAlignment="1">
      <alignment/>
    </xf>
    <xf numFmtId="2" fontId="3" fillId="0" borderId="0" xfId="73" applyNumberFormat="1" applyFont="1" applyFill="1" applyAlignment="1">
      <alignment vertical="center"/>
      <protection/>
    </xf>
    <xf numFmtId="0" fontId="0" fillId="0" borderId="0" xfId="0" applyFont="1" applyAlignment="1">
      <alignment/>
    </xf>
    <xf numFmtId="0" fontId="10" fillId="0" borderId="0" xfId="73" applyFont="1" applyFill="1" applyAlignment="1">
      <alignment vertical="center"/>
      <protection/>
    </xf>
    <xf numFmtId="0" fontId="3" fillId="0" borderId="12" xfId="0" applyFont="1" applyFill="1" applyBorder="1" applyAlignment="1">
      <alignment vertical="center" wrapText="1"/>
    </xf>
    <xf numFmtId="2" fontId="3" fillId="0" borderId="12" xfId="0" applyNumberFormat="1" applyFont="1" applyFill="1" applyBorder="1" applyAlignment="1">
      <alignment horizontal="center" vertical="center" wrapText="1"/>
    </xf>
    <xf numFmtId="178" fontId="3" fillId="0" borderId="12" xfId="0" applyNumberFormat="1" applyFont="1" applyFill="1" applyBorder="1" applyAlignment="1">
      <alignment horizontal="center" vertical="center" wrapText="1"/>
    </xf>
    <xf numFmtId="178" fontId="4" fillId="0" borderId="12" xfId="174" applyNumberFormat="1" applyFont="1" applyFill="1" applyBorder="1" applyAlignment="1">
      <alignment horizontal="center" vertical="center" wrapText="1"/>
      <protection/>
    </xf>
    <xf numFmtId="178" fontId="4" fillId="0" borderId="17" xfId="174" applyNumberFormat="1" applyFont="1" applyFill="1" applyBorder="1" applyAlignment="1">
      <alignment horizontal="center" vertical="center" wrapText="1"/>
      <protection/>
    </xf>
    <xf numFmtId="178" fontId="4" fillId="0" borderId="17" xfId="174" applyNumberFormat="1" applyFont="1" applyFill="1" applyBorder="1" applyAlignment="1">
      <alignment horizontal="center" vertical="center" wrapText="1"/>
      <protection/>
    </xf>
    <xf numFmtId="0" fontId="3"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3" fillId="0" borderId="12" xfId="0" applyFont="1" applyFill="1" applyBorder="1" applyAlignment="1">
      <alignment vertical="center" wrapText="1"/>
    </xf>
    <xf numFmtId="2" fontId="3" fillId="0" borderId="12" xfId="0" applyNumberFormat="1" applyFont="1" applyFill="1" applyBorder="1" applyAlignment="1">
      <alignment horizontal="right" vertical="center" wrapText="1"/>
    </xf>
    <xf numFmtId="2" fontId="3" fillId="0" borderId="12" xfId="0" applyNumberFormat="1" applyFont="1" applyFill="1" applyBorder="1" applyAlignment="1">
      <alignment horizontal="right" vertical="center"/>
    </xf>
    <xf numFmtId="0" fontId="3" fillId="0" borderId="12" xfId="112" applyFont="1" applyFill="1" applyBorder="1" applyAlignment="1">
      <alignment horizontal="center" vertical="center" wrapText="1"/>
      <protection/>
    </xf>
    <xf numFmtId="178" fontId="3" fillId="0" borderId="12" xfId="0" applyNumberFormat="1" applyFont="1" applyFill="1" applyBorder="1" applyAlignment="1">
      <alignment horizontal="left" vertical="center" wrapText="1"/>
    </xf>
    <xf numFmtId="178" fontId="3" fillId="0" borderId="12" xfId="112" applyNumberFormat="1" applyFont="1" applyFill="1" applyBorder="1" applyAlignment="1">
      <alignment horizontal="center" vertical="center" wrapText="1"/>
      <protection/>
    </xf>
    <xf numFmtId="0" fontId="10" fillId="0" borderId="0" xfId="0" applyNumberFormat="1" applyFont="1" applyAlignment="1">
      <alignment/>
    </xf>
    <xf numFmtId="0" fontId="4" fillId="0" borderId="12" xfId="0" applyFont="1" applyFill="1" applyBorder="1" applyAlignment="1">
      <alignment vertical="center"/>
    </xf>
    <xf numFmtId="0" fontId="3" fillId="0" borderId="12" xfId="0" applyFont="1" applyFill="1" applyBorder="1" applyAlignment="1">
      <alignment horizontal="left" vertical="center"/>
    </xf>
    <xf numFmtId="0" fontId="3" fillId="0" borderId="12" xfId="98" applyFont="1" applyFill="1" applyBorder="1" applyAlignment="1">
      <alignment vertical="center" wrapText="1"/>
      <protection/>
    </xf>
    <xf numFmtId="2" fontId="3" fillId="0" borderId="12" xfId="0" applyNumberFormat="1" applyFont="1" applyFill="1" applyBorder="1" applyAlignment="1">
      <alignment horizontal="right" vertical="center" wrapText="1"/>
    </xf>
    <xf numFmtId="0" fontId="10" fillId="0" borderId="0" xfId="0" applyFont="1" applyFill="1" applyAlignment="1">
      <alignment/>
    </xf>
    <xf numFmtId="0" fontId="3" fillId="33" borderId="12" xfId="0" applyFont="1" applyFill="1" applyBorder="1" applyAlignment="1">
      <alignment vertical="center" wrapText="1"/>
    </xf>
    <xf numFmtId="0" fontId="0" fillId="0" borderId="0" xfId="0" applyFill="1" applyAlignment="1">
      <alignment/>
    </xf>
    <xf numFmtId="0" fontId="4" fillId="0" borderId="0" xfId="73" applyFont="1" applyFill="1" applyAlignment="1">
      <alignment horizontal="center" vertical="center" wrapText="1"/>
      <protection/>
    </xf>
    <xf numFmtId="0" fontId="4" fillId="0" borderId="0" xfId="73" applyFont="1" applyFill="1" applyAlignment="1">
      <alignment horizontal="left" vertical="center" wrapText="1"/>
      <protection/>
    </xf>
    <xf numFmtId="4" fontId="3" fillId="0" borderId="12" xfId="42" applyNumberFormat="1" applyFont="1" applyFill="1" applyBorder="1" applyAlignment="1">
      <alignment horizontal="center" vertical="center" wrapText="1"/>
    </xf>
    <xf numFmtId="3" fontId="3" fillId="0" borderId="12" xfId="42" applyNumberFormat="1" applyFont="1" applyFill="1" applyBorder="1" applyAlignment="1">
      <alignment horizontal="center" vertical="center" wrapText="1"/>
    </xf>
    <xf numFmtId="2" fontId="3" fillId="0" borderId="12" xfId="73" applyNumberFormat="1" applyFont="1" applyFill="1" applyBorder="1" applyAlignment="1">
      <alignment horizontal="center" vertical="center" wrapText="1"/>
      <protection/>
    </xf>
    <xf numFmtId="179" fontId="3" fillId="0" borderId="12" xfId="0" applyNumberFormat="1" applyFont="1" applyFill="1" applyBorder="1" applyAlignment="1">
      <alignment horizontal="right" vertical="center" wrapText="1"/>
    </xf>
    <xf numFmtId="178" fontId="3" fillId="33" borderId="12" xfId="0" applyNumberFormat="1" applyFont="1" applyFill="1" applyBorder="1" applyAlignment="1">
      <alignment horizontal="center" vertical="center" wrapText="1"/>
    </xf>
    <xf numFmtId="0" fontId="3" fillId="33" borderId="12" xfId="73" applyFont="1" applyFill="1" applyBorder="1" applyAlignment="1">
      <alignment horizontal="left" vertical="center" wrapText="1"/>
      <protection/>
    </xf>
    <xf numFmtId="0" fontId="4" fillId="33" borderId="12" xfId="73" applyFont="1" applyFill="1" applyBorder="1" applyAlignment="1">
      <alignment vertical="center" wrapText="1"/>
      <protection/>
    </xf>
    <xf numFmtId="0" fontId="3" fillId="0" borderId="12" xfId="215" applyFont="1" applyFill="1" applyBorder="1" applyAlignment="1">
      <alignment horizontal="left" vertical="center" wrapText="1"/>
      <protection/>
    </xf>
    <xf numFmtId="49" fontId="3" fillId="0" borderId="12" xfId="75" applyNumberFormat="1" applyFont="1" applyFill="1" applyBorder="1" applyAlignment="1">
      <alignment horizontal="center" vertical="center" wrapText="1"/>
      <protection/>
    </xf>
    <xf numFmtId="0" fontId="3" fillId="0" borderId="12" xfId="75" applyFont="1" applyFill="1" applyBorder="1" applyAlignment="1">
      <alignment horizontal="center" vertical="center" wrapText="1"/>
      <protection/>
    </xf>
    <xf numFmtId="0" fontId="3" fillId="0" borderId="12" xfId="75" applyFont="1" applyFill="1" applyBorder="1" applyAlignment="1">
      <alignment vertical="center" wrapText="1"/>
      <protection/>
    </xf>
    <xf numFmtId="0" fontId="0" fillId="0" borderId="0" xfId="0" applyFont="1" applyFill="1" applyAlignment="1">
      <alignment/>
    </xf>
    <xf numFmtId="0" fontId="67" fillId="0" borderId="12" xfId="174" applyFont="1" applyFill="1" applyBorder="1" applyAlignment="1">
      <alignment horizontal="center" vertical="center" wrapText="1"/>
      <protection/>
    </xf>
    <xf numFmtId="178" fontId="68" fillId="0" borderId="12" xfId="174" applyNumberFormat="1" applyFont="1" applyFill="1" applyBorder="1" applyAlignment="1">
      <alignment horizontal="center" vertical="center" wrapText="1"/>
      <protection/>
    </xf>
    <xf numFmtId="0" fontId="68" fillId="0" borderId="0" xfId="73" applyFont="1" applyFill="1" applyAlignment="1">
      <alignment horizontal="center" vertical="center"/>
      <protection/>
    </xf>
    <xf numFmtId="0" fontId="68" fillId="0" borderId="0" xfId="73" applyFont="1" applyFill="1" applyAlignment="1">
      <alignment horizontal="left" vertical="center"/>
      <protection/>
    </xf>
    <xf numFmtId="178" fontId="68" fillId="0" borderId="17" xfId="174" applyNumberFormat="1" applyFont="1" applyFill="1" applyBorder="1" applyAlignment="1">
      <alignment horizontal="center" vertical="center" wrapText="1"/>
      <protection/>
    </xf>
    <xf numFmtId="4" fontId="0" fillId="0" borderId="0" xfId="0" applyNumberFormat="1" applyAlignment="1">
      <alignment/>
    </xf>
    <xf numFmtId="178" fontId="3" fillId="0" borderId="12" xfId="0" applyNumberFormat="1" applyFont="1" applyFill="1" applyBorder="1" applyAlignment="1">
      <alignment horizontal="center" vertical="center" wrapText="1"/>
    </xf>
    <xf numFmtId="2" fontId="4" fillId="0" borderId="12" xfId="98" applyNumberFormat="1" applyFont="1" applyFill="1" applyBorder="1" applyAlignment="1">
      <alignment horizontal="center" vertical="center" wrapText="1"/>
      <protection/>
    </xf>
    <xf numFmtId="4" fontId="3" fillId="33" borderId="12" xfId="73" applyNumberFormat="1" applyFont="1" applyFill="1" applyBorder="1" applyAlignment="1">
      <alignment horizontal="right" vertical="center" wrapText="1"/>
      <protection/>
    </xf>
    <xf numFmtId="0" fontId="3" fillId="33" borderId="12" xfId="0" applyFont="1" applyFill="1" applyBorder="1" applyAlignment="1">
      <alignment horizontal="left" vertical="center"/>
    </xf>
    <xf numFmtId="4" fontId="3" fillId="33" borderId="12" xfId="0" applyNumberFormat="1" applyFont="1" applyFill="1" applyBorder="1" applyAlignment="1">
      <alignment horizontal="right" vertical="center"/>
    </xf>
    <xf numFmtId="178" fontId="3" fillId="33" borderId="12" xfId="73" applyNumberFormat="1" applyFont="1" applyFill="1" applyBorder="1" applyAlignment="1">
      <alignment horizontal="center" vertical="center" wrapText="1"/>
      <protection/>
    </xf>
    <xf numFmtId="4" fontId="3" fillId="33" borderId="12" xfId="73" applyNumberFormat="1" applyFont="1" applyFill="1" applyBorder="1" applyAlignment="1">
      <alignment horizontal="right" vertical="center"/>
      <protection/>
    </xf>
    <xf numFmtId="0" fontId="3" fillId="33" borderId="12" xfId="73" applyFont="1" applyFill="1" applyBorder="1" applyAlignment="1">
      <alignment vertical="center"/>
      <protection/>
    </xf>
    <xf numFmtId="0" fontId="3" fillId="0" borderId="12" xfId="75" applyFont="1" applyFill="1" applyBorder="1" applyAlignment="1">
      <alignment horizontal="left" vertical="center" wrapText="1"/>
      <protection/>
    </xf>
    <xf numFmtId="0" fontId="67" fillId="0" borderId="12" xfId="174" applyFont="1" applyFill="1" applyBorder="1" applyAlignment="1">
      <alignment horizontal="center" vertical="center" wrapText="1"/>
      <protection/>
    </xf>
    <xf numFmtId="0" fontId="67" fillId="0" borderId="12" xfId="174" applyFont="1" applyFill="1" applyBorder="1" applyAlignment="1">
      <alignment horizontal="center" vertical="center" wrapText="1"/>
      <protection/>
    </xf>
    <xf numFmtId="0" fontId="3" fillId="0" borderId="12" xfId="0" applyFont="1" applyFill="1" applyBorder="1" applyAlignment="1" quotePrefix="1">
      <alignment horizontal="left" vertical="center" wrapText="1"/>
    </xf>
    <xf numFmtId="178" fontId="3" fillId="0" borderId="12" xfId="174" applyNumberFormat="1" applyFont="1" applyFill="1" applyBorder="1" applyAlignment="1">
      <alignment vertical="center" wrapText="1"/>
      <protection/>
    </xf>
    <xf numFmtId="179" fontId="3" fillId="0" borderId="12" xfId="174" applyNumberFormat="1" applyFont="1" applyFill="1" applyBorder="1" applyAlignment="1">
      <alignment horizontal="right" vertical="center" wrapText="1"/>
      <protection/>
    </xf>
    <xf numFmtId="178" fontId="3" fillId="0" borderId="12" xfId="174" applyNumberFormat="1" applyFont="1" applyFill="1" applyBorder="1" applyAlignment="1">
      <alignment horizontal="center" vertical="center" wrapText="1"/>
      <protection/>
    </xf>
    <xf numFmtId="178" fontId="3" fillId="0" borderId="18" xfId="0" applyNumberFormat="1" applyFont="1" applyFill="1" applyBorder="1" applyAlignment="1">
      <alignment vertical="center"/>
    </xf>
    <xf numFmtId="178" fontId="3" fillId="0" borderId="4" xfId="0" applyNumberFormat="1" applyFont="1" applyFill="1" applyBorder="1" applyAlignment="1">
      <alignment vertical="center"/>
    </xf>
    <xf numFmtId="178" fontId="3" fillId="0" borderId="19" xfId="0" applyNumberFormat="1" applyFont="1" applyFill="1" applyBorder="1" applyAlignment="1">
      <alignment vertical="center"/>
    </xf>
    <xf numFmtId="178" fontId="4" fillId="0" borderId="12" xfId="0" applyNumberFormat="1" applyFont="1" applyFill="1" applyBorder="1" applyAlignment="1">
      <alignment vertical="center" wrapText="1"/>
    </xf>
    <xf numFmtId="1" fontId="3" fillId="0" borderId="12" xfId="0" applyNumberFormat="1" applyFont="1" applyFill="1" applyBorder="1" applyAlignment="1">
      <alignment horizontal="center" vertical="center" wrapText="1"/>
    </xf>
    <xf numFmtId="2" fontId="3" fillId="0" borderId="12" xfId="135" applyNumberFormat="1" applyFont="1" applyFill="1" applyBorder="1" applyAlignment="1">
      <alignment vertical="center" wrapText="1"/>
      <protection/>
    </xf>
    <xf numFmtId="0" fontId="3" fillId="0" borderId="12" xfId="75" applyNumberFormat="1" applyFont="1" applyFill="1" applyBorder="1" applyAlignment="1">
      <alignment horizontal="center" vertical="center" wrapText="1"/>
      <protection/>
    </xf>
    <xf numFmtId="2" fontId="3" fillId="0" borderId="12" xfId="75" applyNumberFormat="1" applyFont="1" applyFill="1" applyBorder="1" applyAlignment="1">
      <alignment horizontal="left" vertical="center" wrapText="1"/>
      <protection/>
    </xf>
    <xf numFmtId="178" fontId="3" fillId="0" borderId="12" xfId="174" applyNumberFormat="1" applyFont="1" applyFill="1" applyBorder="1" applyAlignment="1">
      <alignment horizontal="center" vertical="center" wrapText="1"/>
      <protection/>
    </xf>
    <xf numFmtId="178" fontId="3" fillId="0" borderId="12" xfId="174" applyNumberFormat="1" applyFont="1" applyFill="1" applyBorder="1" applyAlignment="1">
      <alignment horizontal="left" vertical="center" wrapText="1"/>
      <protection/>
    </xf>
    <xf numFmtId="178" fontId="3" fillId="0" borderId="12" xfId="75" applyNumberFormat="1" applyFont="1" applyFill="1" applyBorder="1" applyAlignment="1">
      <alignment horizontal="center" vertical="center"/>
      <protection/>
    </xf>
    <xf numFmtId="178" fontId="3" fillId="0" borderId="18" xfId="0" applyNumberFormat="1" applyFont="1" applyFill="1" applyBorder="1" applyAlignment="1">
      <alignment vertical="center"/>
    </xf>
    <xf numFmtId="178" fontId="3" fillId="0" borderId="4" xfId="0" applyNumberFormat="1" applyFont="1" applyFill="1" applyBorder="1" applyAlignment="1">
      <alignment vertical="center"/>
    </xf>
    <xf numFmtId="178" fontId="3" fillId="0" borderId="4" xfId="0" applyNumberFormat="1" applyFont="1" applyFill="1" applyBorder="1" applyAlignment="1">
      <alignment horizontal="center" vertical="center"/>
    </xf>
    <xf numFmtId="178" fontId="3" fillId="0" borderId="19" xfId="0" applyNumberFormat="1" applyFont="1" applyFill="1" applyBorder="1" applyAlignment="1">
      <alignment vertical="center"/>
    </xf>
    <xf numFmtId="0" fontId="3" fillId="0" borderId="12" xfId="0" applyFont="1" applyFill="1" applyBorder="1" applyAlignment="1">
      <alignment vertical="center"/>
    </xf>
    <xf numFmtId="178" fontId="3" fillId="0" borderId="12" xfId="73" applyNumberFormat="1" applyFont="1" applyFill="1" applyBorder="1" applyAlignment="1">
      <alignment horizontal="center" vertical="center" wrapText="1"/>
      <protection/>
    </xf>
    <xf numFmtId="178" fontId="3" fillId="0" borderId="12" xfId="73" applyNumberFormat="1" applyFont="1" applyFill="1" applyBorder="1" applyAlignment="1">
      <alignment horizontal="left" vertical="center" wrapText="1"/>
      <protection/>
    </xf>
    <xf numFmtId="179" fontId="4" fillId="0" borderId="12" xfId="0" applyNumberFormat="1" applyFont="1" applyFill="1" applyBorder="1" applyAlignment="1">
      <alignment horizontal="center" vertical="center" wrapText="1"/>
    </xf>
    <xf numFmtId="0" fontId="3" fillId="0" borderId="12" xfId="73" applyFont="1" applyFill="1" applyBorder="1" applyAlignment="1">
      <alignment horizontal="left" vertical="center" wrapText="1"/>
      <protection/>
    </xf>
    <xf numFmtId="0" fontId="4" fillId="0" borderId="12" xfId="73" applyFont="1" applyFill="1" applyBorder="1" applyAlignment="1">
      <alignment horizontal="center" vertical="center" wrapText="1"/>
      <protection/>
    </xf>
    <xf numFmtId="0" fontId="68" fillId="0" borderId="0" xfId="0" applyFont="1" applyFill="1" applyAlignment="1">
      <alignment/>
    </xf>
    <xf numFmtId="2" fontId="3" fillId="0" borderId="12" xfId="169" applyNumberFormat="1" applyFont="1" applyBorder="1" applyAlignment="1">
      <alignment horizontal="center" vertical="center" wrapText="1"/>
      <protection/>
    </xf>
    <xf numFmtId="2" fontId="4" fillId="0" borderId="12" xfId="82" applyNumberFormat="1" applyFont="1" applyBorder="1" applyAlignment="1" applyProtection="1">
      <alignment horizontal="center" vertical="center" wrapText="1"/>
      <protection hidden="1"/>
    </xf>
    <xf numFmtId="0" fontId="3" fillId="0" borderId="12" xfId="109" applyFont="1" applyBorder="1" applyAlignment="1">
      <alignment horizontal="center" vertical="center"/>
      <protection/>
    </xf>
    <xf numFmtId="4" fontId="3" fillId="0" borderId="12" xfId="0" applyNumberFormat="1" applyFont="1" applyFill="1" applyBorder="1" applyAlignment="1">
      <alignment horizontal="right" vertical="center" wrapText="1"/>
    </xf>
    <xf numFmtId="0" fontId="68" fillId="0" borderId="0" xfId="0" applyFont="1" applyFill="1" applyAlignment="1">
      <alignment/>
    </xf>
    <xf numFmtId="0" fontId="68" fillId="0" borderId="0" xfId="0" applyFont="1" applyAlignment="1">
      <alignment/>
    </xf>
    <xf numFmtId="2" fontId="3" fillId="0" borderId="12" xfId="109" applyNumberFormat="1" applyFont="1" applyBorder="1" applyAlignment="1">
      <alignment horizontal="right" vertical="center"/>
      <protection/>
    </xf>
    <xf numFmtId="2" fontId="3" fillId="0" borderId="12" xfId="169" applyNumberFormat="1" applyFont="1" applyBorder="1" applyAlignment="1">
      <alignment horizontal="right" vertical="center" wrapText="1"/>
      <protection/>
    </xf>
    <xf numFmtId="0" fontId="3" fillId="0" borderId="18" xfId="109" applyFont="1" applyBorder="1" applyAlignment="1">
      <alignment vertical="center" wrapText="1"/>
      <protection/>
    </xf>
    <xf numFmtId="0" fontId="3" fillId="0" borderId="18" xfId="109" applyFont="1" applyBorder="1" applyAlignment="1">
      <alignment horizontal="center" vertical="center" wrapText="1"/>
      <protection/>
    </xf>
    <xf numFmtId="179" fontId="3" fillId="0" borderId="12" xfId="73" applyNumberFormat="1" applyFont="1" applyFill="1" applyBorder="1" applyAlignment="1">
      <alignment horizontal="right" vertical="center" wrapText="1"/>
      <protection/>
    </xf>
    <xf numFmtId="4" fontId="3" fillId="0" borderId="12" xfId="73" applyNumberFormat="1" applyFont="1" applyFill="1" applyBorder="1" applyAlignment="1">
      <alignment horizontal="right" vertical="center" wrapText="1"/>
      <protection/>
    </xf>
    <xf numFmtId="4" fontId="3" fillId="0" borderId="12" xfId="73" applyNumberFormat="1" applyFont="1" applyFill="1" applyBorder="1" applyAlignment="1">
      <alignment horizontal="right" vertical="center"/>
      <protection/>
    </xf>
    <xf numFmtId="0" fontId="4" fillId="0" borderId="0" xfId="0" applyFont="1" applyFill="1" applyAlignment="1">
      <alignment/>
    </xf>
    <xf numFmtId="0" fontId="3" fillId="0" borderId="12" xfId="116" applyFont="1" applyFill="1" applyBorder="1" applyAlignment="1">
      <alignment horizontal="center" vertical="center" wrapText="1"/>
      <protection/>
    </xf>
    <xf numFmtId="2" fontId="3" fillId="0" borderId="12" xfId="116" applyNumberFormat="1" applyFont="1" applyFill="1" applyBorder="1" applyAlignment="1">
      <alignment horizontal="right" vertical="center" wrapText="1"/>
      <protection/>
    </xf>
    <xf numFmtId="0" fontId="3" fillId="0" borderId="12" xfId="116" applyFont="1" applyFill="1" applyBorder="1" applyAlignment="1">
      <alignment vertical="center" wrapText="1"/>
      <protection/>
    </xf>
    <xf numFmtId="178" fontId="3" fillId="0" borderId="18" xfId="79" applyNumberFormat="1" applyFont="1" applyFill="1" applyBorder="1" applyAlignment="1">
      <alignment vertical="center"/>
      <protection/>
    </xf>
    <xf numFmtId="178" fontId="3" fillId="0" borderId="4" xfId="79" applyNumberFormat="1" applyFont="1" applyFill="1" applyBorder="1" applyAlignment="1">
      <alignment vertical="center"/>
      <protection/>
    </xf>
    <xf numFmtId="178" fontId="3" fillId="0" borderId="19" xfId="79" applyNumberFormat="1" applyFont="1" applyFill="1" applyBorder="1" applyAlignment="1">
      <alignment vertical="center"/>
      <protection/>
    </xf>
    <xf numFmtId="0" fontId="4" fillId="0" borderId="12" xfId="73" applyFont="1" applyFill="1" applyBorder="1" applyAlignment="1">
      <alignment horizontal="center" vertical="center"/>
      <protection/>
    </xf>
    <xf numFmtId="0" fontId="68" fillId="0" borderId="0" xfId="0" applyFont="1" applyAlignment="1">
      <alignment/>
    </xf>
    <xf numFmtId="0" fontId="3" fillId="0" borderId="12" xfId="0" applyFont="1" applyFill="1" applyBorder="1" applyAlignment="1">
      <alignment wrapText="1"/>
    </xf>
    <xf numFmtId="4" fontId="3" fillId="0" borderId="12" xfId="0" applyNumberFormat="1" applyFont="1" applyFill="1" applyBorder="1" applyAlignment="1">
      <alignment horizontal="right" vertical="center" wrapText="1"/>
    </xf>
    <xf numFmtId="0" fontId="67" fillId="0" borderId="0" xfId="0" applyFont="1" applyAlignment="1">
      <alignment/>
    </xf>
    <xf numFmtId="2" fontId="3" fillId="0" borderId="12" xfId="126" applyNumberFormat="1" applyFont="1" applyFill="1" applyBorder="1" applyAlignment="1">
      <alignment horizontal="center" vertical="center" wrapText="1"/>
      <protection/>
    </xf>
    <xf numFmtId="3" fontId="4" fillId="0" borderId="12" xfId="42" applyNumberFormat="1" applyFont="1" applyFill="1" applyBorder="1" applyAlignment="1">
      <alignment horizontal="center" vertical="center" wrapText="1"/>
    </xf>
    <xf numFmtId="4" fontId="4" fillId="0" borderId="12" xfId="42" applyNumberFormat="1" applyFont="1" applyFill="1" applyBorder="1" applyAlignment="1">
      <alignment horizontal="center" vertical="center" wrapText="1"/>
    </xf>
    <xf numFmtId="0" fontId="4" fillId="0" borderId="12" xfId="73" applyFont="1" applyFill="1" applyBorder="1" applyAlignment="1">
      <alignment horizontal="left" vertical="center" wrapText="1" indent="3"/>
      <protection/>
    </xf>
    <xf numFmtId="1" fontId="4" fillId="0" borderId="12" xfId="73" applyNumberFormat="1"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3" fillId="0" borderId="12" xfId="191" applyNumberFormat="1" applyFont="1" applyFill="1" applyBorder="1" applyAlignment="1">
      <alignment vertical="center" wrapText="1"/>
      <protection/>
    </xf>
    <xf numFmtId="0" fontId="3" fillId="0" borderId="12" xfId="191" applyNumberFormat="1" applyFont="1" applyFill="1" applyBorder="1" applyAlignment="1">
      <alignment horizontal="center" vertical="center" wrapText="1"/>
      <protection/>
    </xf>
    <xf numFmtId="2" fontId="3" fillId="0" borderId="12" xfId="0" applyNumberFormat="1" applyFont="1" applyFill="1" applyBorder="1" applyAlignment="1">
      <alignment horizontal="right"/>
    </xf>
    <xf numFmtId="178" fontId="3" fillId="0" borderId="18" xfId="174" applyNumberFormat="1" applyFont="1" applyFill="1" applyBorder="1" applyAlignment="1">
      <alignment vertical="center"/>
      <protection/>
    </xf>
    <xf numFmtId="178" fontId="3" fillId="0" borderId="4" xfId="174" applyNumberFormat="1" applyFont="1" applyFill="1" applyBorder="1" applyAlignment="1">
      <alignment vertical="center"/>
      <protection/>
    </xf>
    <xf numFmtId="178" fontId="3" fillId="0" borderId="19" xfId="174" applyNumberFormat="1" applyFont="1" applyFill="1" applyBorder="1" applyAlignment="1">
      <alignment vertical="center"/>
      <protection/>
    </xf>
    <xf numFmtId="0" fontId="3" fillId="0" borderId="18" xfId="215" applyFont="1" applyBorder="1" applyAlignment="1">
      <alignment horizontal="center" vertical="center" wrapText="1"/>
      <protection/>
    </xf>
    <xf numFmtId="0" fontId="3" fillId="0" borderId="18" xfId="215" applyFont="1" applyBorder="1" applyAlignment="1">
      <alignment vertical="center" wrapText="1"/>
      <protection/>
    </xf>
    <xf numFmtId="0" fontId="4" fillId="0" borderId="0" xfId="0" applyFont="1" applyAlignment="1">
      <alignment/>
    </xf>
    <xf numFmtId="39" fontId="3" fillId="0" borderId="12" xfId="0" applyNumberFormat="1" applyFont="1" applyFill="1" applyBorder="1" applyAlignment="1">
      <alignment horizontal="right" vertical="center" wrapText="1"/>
    </xf>
    <xf numFmtId="37" fontId="3" fillId="0" borderId="12" xfId="0" applyNumberFormat="1" applyFont="1" applyFill="1" applyBorder="1" applyAlignment="1">
      <alignment horizontal="center" vertical="center" wrapText="1"/>
    </xf>
    <xf numFmtId="37" fontId="3" fillId="0" borderId="17" xfId="0" applyNumberFormat="1" applyFont="1" applyFill="1" applyBorder="1" applyAlignment="1">
      <alignment horizontal="center" vertical="center" wrapText="1"/>
    </xf>
    <xf numFmtId="0" fontId="3" fillId="0" borderId="17" xfId="0" applyFont="1" applyFill="1" applyBorder="1" applyAlignment="1">
      <alignment vertical="center" wrapText="1"/>
    </xf>
    <xf numFmtId="39" fontId="3" fillId="0" borderId="17" xfId="0" applyNumberFormat="1" applyFont="1" applyFill="1" applyBorder="1" applyAlignment="1">
      <alignment horizontal="right" vertical="center" wrapText="1"/>
    </xf>
    <xf numFmtId="0" fontId="3" fillId="0" borderId="17" xfId="0" applyFont="1" applyFill="1" applyBorder="1" applyAlignment="1">
      <alignment horizontal="left" vertical="center" wrapText="1"/>
    </xf>
    <xf numFmtId="178" fontId="3" fillId="0" borderId="18" xfId="74" applyNumberFormat="1" applyFont="1" applyFill="1" applyBorder="1" applyAlignment="1">
      <alignment horizontal="left" vertical="center"/>
      <protection/>
    </xf>
    <xf numFmtId="178" fontId="3" fillId="0" borderId="4" xfId="74" applyNumberFormat="1" applyFont="1" applyFill="1" applyBorder="1" applyAlignment="1">
      <alignment vertical="center" wrapText="1"/>
      <protection/>
    </xf>
    <xf numFmtId="178" fontId="3" fillId="0" borderId="19" xfId="74" applyNumberFormat="1" applyFont="1" applyFill="1" applyBorder="1" applyAlignment="1">
      <alignment horizontal="center" vertical="center" wrapText="1"/>
      <protection/>
    </xf>
    <xf numFmtId="0" fontId="3" fillId="0" borderId="12" xfId="116" applyFont="1" applyFill="1" applyBorder="1" applyAlignment="1">
      <alignment horizontal="center" vertical="center" wrapText="1"/>
      <protection/>
    </xf>
    <xf numFmtId="183" fontId="3" fillId="0" borderId="12" xfId="116" applyNumberFormat="1" applyFont="1" applyFill="1" applyBorder="1" applyAlignment="1">
      <alignment horizontal="center" vertical="center" wrapText="1"/>
      <protection/>
    </xf>
    <xf numFmtId="1" fontId="3" fillId="0" borderId="12" xfId="117" applyNumberFormat="1" applyFont="1" applyFill="1" applyBorder="1" applyAlignment="1">
      <alignment horizontal="center" vertical="center" wrapText="1"/>
      <protection/>
    </xf>
    <xf numFmtId="4" fontId="3" fillId="0" borderId="12" xfId="117" applyNumberFormat="1" applyFont="1" applyFill="1" applyBorder="1" applyAlignment="1">
      <alignment vertical="center" wrapText="1"/>
      <protection/>
    </xf>
    <xf numFmtId="4" fontId="3" fillId="0" borderId="12" xfId="116" applyNumberFormat="1" applyFont="1" applyFill="1" applyBorder="1" applyAlignment="1">
      <alignment horizontal="right" vertical="center" wrapText="1"/>
      <protection/>
    </xf>
    <xf numFmtId="1" fontId="3" fillId="0" borderId="18" xfId="116" applyNumberFormat="1" applyFont="1" applyFill="1" applyBorder="1" applyAlignment="1">
      <alignment horizontal="center" vertical="center"/>
      <protection/>
    </xf>
    <xf numFmtId="0" fontId="3" fillId="0" borderId="18" xfId="116" applyFont="1" applyFill="1" applyBorder="1" applyAlignment="1">
      <alignment vertical="center"/>
      <protection/>
    </xf>
    <xf numFmtId="178" fontId="3" fillId="0" borderId="12" xfId="0" applyNumberFormat="1" applyFont="1" applyFill="1" applyBorder="1" applyAlignment="1">
      <alignment horizontal="center" wrapText="1"/>
    </xf>
    <xf numFmtId="2" fontId="3" fillId="0" borderId="12" xfId="47" applyNumberFormat="1" applyFont="1" applyFill="1" applyBorder="1" applyAlignment="1">
      <alignment horizontal="right" wrapText="1"/>
    </xf>
    <xf numFmtId="2" fontId="3" fillId="0" borderId="12" xfId="0" applyNumberFormat="1" applyFont="1" applyFill="1" applyBorder="1" applyAlignment="1">
      <alignment wrapText="1"/>
    </xf>
    <xf numFmtId="0" fontId="10" fillId="0" borderId="0" xfId="0" applyFont="1" applyAlignment="1">
      <alignment vertical="center"/>
    </xf>
    <xf numFmtId="0" fontId="10" fillId="0" borderId="0" xfId="0" applyFont="1" applyAlignment="1">
      <alignment wrapText="1"/>
    </xf>
    <xf numFmtId="0" fontId="10" fillId="0" borderId="0" xfId="0" applyFont="1" applyAlignment="1">
      <alignment wrapText="1"/>
    </xf>
    <xf numFmtId="178" fontId="3" fillId="0" borderId="18" xfId="112" applyNumberFormat="1" applyFont="1" applyFill="1" applyBorder="1" applyAlignment="1">
      <alignment vertical="center"/>
      <protection/>
    </xf>
    <xf numFmtId="178" fontId="3" fillId="0" borderId="4" xfId="112" applyNumberFormat="1" applyFont="1" applyFill="1" applyBorder="1" applyAlignment="1">
      <alignment vertical="center"/>
      <protection/>
    </xf>
    <xf numFmtId="178" fontId="3" fillId="0" borderId="19" xfId="112" applyNumberFormat="1" applyFont="1" applyFill="1" applyBorder="1" applyAlignment="1">
      <alignment vertical="center"/>
      <protection/>
    </xf>
    <xf numFmtId="0" fontId="3" fillId="0" borderId="12" xfId="110" applyFont="1" applyFill="1" applyBorder="1" applyAlignment="1">
      <alignment horizontal="center" vertical="center" wrapText="1"/>
      <protection/>
    </xf>
    <xf numFmtId="178" fontId="4" fillId="0" borderId="12" xfId="112" applyNumberFormat="1" applyFont="1" applyFill="1" applyBorder="1" applyAlignment="1">
      <alignment horizontal="left" vertical="center"/>
      <protection/>
    </xf>
    <xf numFmtId="178" fontId="4" fillId="0" borderId="12" xfId="112" applyNumberFormat="1" applyFont="1" applyFill="1" applyBorder="1" applyAlignment="1">
      <alignment horizontal="center" vertical="center"/>
      <protection/>
    </xf>
    <xf numFmtId="2" fontId="3" fillId="0" borderId="12" xfId="118" applyNumberFormat="1" applyFont="1" applyFill="1" applyBorder="1" applyAlignment="1">
      <alignment horizontal="right" vertical="center" wrapText="1"/>
      <protection/>
    </xf>
    <xf numFmtId="0" fontId="3" fillId="0" borderId="12" xfId="0" applyFont="1" applyFill="1" applyBorder="1" applyAlignment="1">
      <alignment horizontal="center" vertical="center" wrapText="1" shrinkToFit="1"/>
    </xf>
    <xf numFmtId="178" fontId="3" fillId="0" borderId="12" xfId="118" applyNumberFormat="1" applyFont="1" applyFill="1" applyBorder="1" applyAlignment="1">
      <alignment horizontal="left" vertical="center" wrapText="1"/>
      <protection/>
    </xf>
    <xf numFmtId="4" fontId="3" fillId="0" borderId="12" xfId="118" applyNumberFormat="1" applyFont="1" applyFill="1" applyBorder="1" applyAlignment="1">
      <alignment horizontal="right" vertical="center" wrapText="1"/>
      <protection/>
    </xf>
    <xf numFmtId="179" fontId="3" fillId="0" borderId="12" xfId="118" applyNumberFormat="1" applyFont="1" applyFill="1" applyBorder="1" applyAlignment="1">
      <alignment horizontal="center" vertical="center" wrapText="1"/>
      <protection/>
    </xf>
    <xf numFmtId="2" fontId="3" fillId="0" borderId="12" xfId="0" applyNumberFormat="1" applyFont="1" applyFill="1" applyBorder="1" applyAlignment="1">
      <alignment horizontal="center" vertical="center" wrapText="1"/>
    </xf>
    <xf numFmtId="178" fontId="3" fillId="0" borderId="4" xfId="174" applyNumberFormat="1" applyFont="1" applyFill="1" applyBorder="1" applyAlignment="1">
      <alignment horizontal="center" vertical="center"/>
      <protection/>
    </xf>
    <xf numFmtId="0" fontId="3" fillId="0" borderId="12" xfId="191" applyNumberFormat="1" applyFont="1" applyFill="1" applyBorder="1" applyAlignment="1">
      <alignment horizontal="center" vertical="center" wrapText="1" shrinkToFit="1"/>
      <protection/>
    </xf>
    <xf numFmtId="178" fontId="3" fillId="0" borderId="4" xfId="112" applyNumberFormat="1" applyFont="1" applyFill="1" applyBorder="1" applyAlignment="1">
      <alignment horizontal="center" vertical="center"/>
      <protection/>
    </xf>
    <xf numFmtId="43" fontId="4" fillId="0" borderId="12" xfId="52" applyFont="1" applyFill="1" applyBorder="1" applyAlignment="1">
      <alignment horizontal="center" vertical="center" wrapText="1"/>
    </xf>
    <xf numFmtId="0" fontId="3" fillId="0" borderId="12" xfId="109" applyFont="1" applyBorder="1" applyAlignment="1">
      <alignment horizontal="center" vertical="center" wrapText="1"/>
      <protection/>
    </xf>
    <xf numFmtId="179" fontId="4" fillId="0" borderId="12" xfId="82" applyNumberFormat="1" applyFont="1" applyBorder="1" applyAlignment="1">
      <alignment horizontal="center" vertical="center" wrapText="1"/>
      <protection/>
    </xf>
    <xf numFmtId="4" fontId="3" fillId="0" borderId="12" xfId="73" applyNumberFormat="1" applyFont="1" applyFill="1" applyBorder="1" applyAlignment="1">
      <alignment horizontal="center" vertical="center"/>
      <protection/>
    </xf>
    <xf numFmtId="178" fontId="3" fillId="0" borderId="4" xfId="79" applyNumberFormat="1" applyFont="1" applyFill="1" applyBorder="1" applyAlignment="1">
      <alignment horizontal="center" vertical="center"/>
      <protection/>
    </xf>
    <xf numFmtId="178" fontId="3" fillId="0" borderId="4" xfId="74" applyNumberFormat="1" applyFont="1" applyFill="1" applyBorder="1" applyAlignment="1">
      <alignment horizontal="center" vertical="center" wrapText="1"/>
      <protection/>
    </xf>
    <xf numFmtId="4" fontId="3" fillId="0" borderId="12" xfId="116" applyNumberFormat="1" applyFont="1" applyFill="1" applyBorder="1" applyAlignment="1">
      <alignment horizontal="center" vertical="center" wrapText="1"/>
      <protection/>
    </xf>
    <xf numFmtId="4" fontId="3" fillId="0" borderId="12"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179" fontId="4" fillId="0" borderId="12" xfId="75" applyNumberFormat="1" applyFont="1" applyFill="1" applyBorder="1" applyAlignment="1">
      <alignment horizontal="center" vertical="center" wrapText="1"/>
      <protection/>
    </xf>
    <xf numFmtId="0" fontId="3" fillId="0" borderId="12" xfId="0" applyFont="1" applyFill="1" applyBorder="1" applyAlignment="1">
      <alignment horizontal="center" wrapText="1"/>
    </xf>
    <xf numFmtId="0" fontId="4" fillId="33" borderId="12" xfId="73" applyFont="1" applyFill="1" applyBorder="1" applyAlignment="1">
      <alignment horizontal="center" vertical="center" wrapText="1"/>
      <protection/>
    </xf>
    <xf numFmtId="0" fontId="3" fillId="33" borderId="12" xfId="73" applyFont="1" applyFill="1" applyBorder="1" applyAlignment="1">
      <alignment horizontal="center" vertical="center"/>
      <protection/>
    </xf>
    <xf numFmtId="39" fontId="3" fillId="0" borderId="12"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179" fontId="3" fillId="33" borderId="12" xfId="0" applyNumberFormat="1" applyFont="1" applyFill="1" applyBorder="1" applyAlignment="1">
      <alignment horizontal="center" vertical="center" wrapText="1"/>
    </xf>
    <xf numFmtId="4" fontId="3" fillId="0" borderId="12" xfId="75" applyNumberFormat="1" applyFont="1" applyFill="1" applyBorder="1" applyAlignment="1">
      <alignment horizontal="center" vertical="center" wrapText="1"/>
      <protection/>
    </xf>
    <xf numFmtId="0" fontId="3" fillId="0" borderId="12" xfId="0" applyFont="1" applyFill="1" applyBorder="1" applyAlignment="1">
      <alignment horizontal="center"/>
    </xf>
    <xf numFmtId="178" fontId="3" fillId="0" borderId="12" xfId="82" applyNumberFormat="1" applyFont="1" applyFill="1" applyBorder="1" applyAlignment="1">
      <alignment horizontal="center" vertical="center" wrapText="1"/>
      <protection/>
    </xf>
    <xf numFmtId="2" fontId="0" fillId="0" borderId="0" xfId="0" applyNumberFormat="1" applyAlignment="1">
      <alignment/>
    </xf>
    <xf numFmtId="4" fontId="3" fillId="0" borderId="12" xfId="116" applyNumberFormat="1" applyFont="1" applyFill="1" applyBorder="1" applyAlignment="1">
      <alignment vertical="center" wrapText="1"/>
      <protection/>
    </xf>
    <xf numFmtId="0" fontId="4" fillId="0" borderId="12" xfId="116" applyFont="1" applyFill="1" applyBorder="1" applyAlignment="1">
      <alignment horizontal="center" vertical="center" wrapText="1"/>
      <protection/>
    </xf>
    <xf numFmtId="0" fontId="4" fillId="0" borderId="12" xfId="116" applyFont="1" applyFill="1" applyBorder="1" applyAlignment="1">
      <alignment horizontal="center"/>
      <protection/>
    </xf>
    <xf numFmtId="0" fontId="4" fillId="0" borderId="12" xfId="116" applyFont="1" applyFill="1" applyBorder="1" applyAlignment="1">
      <alignment wrapText="1"/>
      <protection/>
    </xf>
    <xf numFmtId="0" fontId="10" fillId="0" borderId="0" xfId="0" applyFont="1" applyFill="1" applyAlignment="1">
      <alignment/>
    </xf>
    <xf numFmtId="4" fontId="4" fillId="0" borderId="12" xfId="116" applyNumberFormat="1" applyFont="1" applyFill="1" applyBorder="1" applyAlignment="1">
      <alignment vertical="center" wrapText="1"/>
      <protection/>
    </xf>
    <xf numFmtId="2" fontId="4" fillId="0" borderId="12" xfId="0" applyNumberFormat="1" applyFont="1" applyFill="1" applyBorder="1" applyAlignment="1">
      <alignment vertical="center"/>
    </xf>
    <xf numFmtId="4" fontId="4" fillId="0" borderId="12" xfId="116" applyNumberFormat="1" applyFont="1" applyFill="1" applyBorder="1" applyAlignment="1">
      <alignment horizontal="center" vertical="center" wrapText="1"/>
      <protection/>
    </xf>
    <xf numFmtId="178" fontId="4" fillId="0" borderId="12" xfId="0" applyNumberFormat="1" applyFont="1" applyFill="1" applyBorder="1" applyAlignment="1">
      <alignment horizontal="center" vertical="center" wrapText="1"/>
    </xf>
    <xf numFmtId="0" fontId="4" fillId="0" borderId="12" xfId="116" applyFont="1" applyFill="1" applyBorder="1" applyAlignment="1">
      <alignment horizontal="center" wrapText="1"/>
      <protection/>
    </xf>
    <xf numFmtId="0" fontId="4" fillId="0" borderId="12" xfId="116" applyFont="1" applyFill="1" applyBorder="1" applyAlignment="1">
      <alignment/>
      <protection/>
    </xf>
    <xf numFmtId="0" fontId="3" fillId="0" borderId="12" xfId="116" applyFont="1" applyFill="1" applyBorder="1" applyAlignment="1">
      <alignment horizontal="center" wrapText="1"/>
      <protection/>
    </xf>
    <xf numFmtId="0" fontId="3" fillId="0" borderId="12" xfId="116" applyFont="1" applyFill="1" applyBorder="1" applyAlignment="1">
      <alignment/>
      <protection/>
    </xf>
    <xf numFmtId="0" fontId="8" fillId="0" borderId="0" xfId="0" applyFont="1" applyFill="1" applyAlignment="1">
      <alignment/>
    </xf>
    <xf numFmtId="0" fontId="8" fillId="0" borderId="0" xfId="0" applyFont="1" applyFill="1" applyAlignment="1">
      <alignment/>
    </xf>
    <xf numFmtId="0" fontId="4" fillId="0" borderId="0" xfId="112" applyFont="1" applyFill="1" applyAlignment="1">
      <alignment horizontal="center" vertical="center" wrapText="1"/>
      <protection/>
    </xf>
    <xf numFmtId="0" fontId="4" fillId="0" borderId="12" xfId="0" applyFont="1" applyFill="1" applyBorder="1" applyAlignment="1" applyProtection="1">
      <alignment horizontal="left" vertical="center" wrapText="1"/>
      <protection hidden="1"/>
    </xf>
    <xf numFmtId="0" fontId="4" fillId="0" borderId="12" xfId="112" applyFont="1" applyFill="1" applyBorder="1" applyAlignment="1">
      <alignment horizontal="center" vertical="center" wrapText="1"/>
      <protection/>
    </xf>
    <xf numFmtId="0" fontId="3" fillId="0" borderId="12" xfId="0" applyFont="1" applyFill="1" applyBorder="1" applyAlignment="1" applyProtection="1">
      <alignment horizontal="left" vertical="center" wrapText="1"/>
      <protection hidden="1"/>
    </xf>
    <xf numFmtId="4" fontId="3" fillId="0" borderId="12" xfId="112" applyNumberFormat="1" applyFont="1" applyFill="1" applyBorder="1" applyAlignment="1">
      <alignment vertical="center" wrapText="1"/>
      <protection/>
    </xf>
    <xf numFmtId="4" fontId="3" fillId="0" borderId="12" xfId="112" applyNumberFormat="1" applyFont="1" applyFill="1" applyBorder="1" applyAlignment="1">
      <alignment horizontal="center" vertical="center" wrapText="1"/>
      <protection/>
    </xf>
    <xf numFmtId="0" fontId="15" fillId="0" borderId="0" xfId="112" applyFont="1" applyFill="1" applyAlignment="1">
      <alignment horizontal="center" vertical="center" wrapText="1"/>
      <protection/>
    </xf>
    <xf numFmtId="0" fontId="15" fillId="0" borderId="0" xfId="112" applyFont="1" applyFill="1" applyAlignment="1">
      <alignment horizontal="center" vertical="center" wrapText="1"/>
      <protection/>
    </xf>
    <xf numFmtId="0" fontId="4" fillId="0" borderId="12" xfId="124" applyFont="1" applyFill="1" applyBorder="1" applyAlignment="1">
      <alignment horizontal="left" vertical="center" wrapText="1"/>
      <protection/>
    </xf>
    <xf numFmtId="4" fontId="4" fillId="0" borderId="12" xfId="124" applyNumberFormat="1" applyFont="1" applyFill="1" applyBorder="1" applyAlignment="1">
      <alignment horizontal="right" vertical="center" wrapText="1"/>
      <protection/>
    </xf>
    <xf numFmtId="4" fontId="4" fillId="0" borderId="12" xfId="0" applyNumberFormat="1" applyFont="1" applyFill="1" applyBorder="1" applyAlignment="1">
      <alignment horizontal="right" vertical="center" wrapText="1"/>
    </xf>
    <xf numFmtId="179" fontId="4" fillId="0" borderId="12" xfId="0" applyNumberFormat="1" applyFont="1" applyFill="1" applyBorder="1" applyAlignment="1">
      <alignment horizontal="right" vertical="center" wrapText="1"/>
    </xf>
    <xf numFmtId="0" fontId="16" fillId="0" borderId="12" xfId="73" applyFont="1" applyFill="1" applyBorder="1" applyAlignment="1">
      <alignment horizontal="center" vertical="center" wrapText="1"/>
      <protection/>
    </xf>
    <xf numFmtId="0" fontId="16" fillId="0" borderId="12" xfId="73" applyFont="1" applyFill="1" applyBorder="1" applyAlignment="1">
      <alignment horizontal="left" vertical="center" wrapText="1"/>
      <protection/>
    </xf>
    <xf numFmtId="4" fontId="16" fillId="0" borderId="12" xfId="73" applyNumberFormat="1" applyFont="1" applyFill="1" applyBorder="1" applyAlignment="1">
      <alignment horizontal="center" vertical="center" wrapText="1"/>
      <protection/>
    </xf>
    <xf numFmtId="0" fontId="16" fillId="0" borderId="0" xfId="73" applyFont="1" applyFill="1" applyBorder="1" applyAlignment="1">
      <alignment horizontal="center" vertical="center" wrapText="1"/>
      <protection/>
    </xf>
    <xf numFmtId="0" fontId="17" fillId="0" borderId="0" xfId="0" applyFont="1" applyFill="1" applyAlignment="1">
      <alignment/>
    </xf>
    <xf numFmtId="0" fontId="2" fillId="0" borderId="0" xfId="0" applyFont="1" applyFill="1" applyAlignment="1">
      <alignment/>
    </xf>
    <xf numFmtId="0" fontId="17" fillId="0" borderId="12" xfId="118" applyFont="1" applyFill="1" applyBorder="1" applyAlignment="1">
      <alignment horizontal="center" vertical="center" wrapText="1"/>
      <protection/>
    </xf>
    <xf numFmtId="0" fontId="4" fillId="0" borderId="12" xfId="118" applyFont="1" applyFill="1" applyBorder="1" applyAlignment="1">
      <alignment horizontal="center" vertical="center" wrapText="1"/>
      <protection/>
    </xf>
    <xf numFmtId="178" fontId="4" fillId="0" borderId="12" xfId="73" applyNumberFormat="1" applyFont="1" applyFill="1" applyBorder="1" applyAlignment="1">
      <alignment horizontal="center" vertical="center" wrapText="1"/>
      <protection/>
    </xf>
    <xf numFmtId="178" fontId="4" fillId="0" borderId="12" xfId="73" applyNumberFormat="1" applyFont="1" applyFill="1" applyBorder="1" applyAlignment="1">
      <alignment horizontal="left" vertical="center" wrapText="1"/>
      <protection/>
    </xf>
    <xf numFmtId="4" fontId="16" fillId="0" borderId="12" xfId="73" applyNumberFormat="1" applyFont="1" applyFill="1" applyBorder="1" applyAlignment="1">
      <alignment horizontal="right" vertical="center" wrapText="1"/>
      <protection/>
    </xf>
    <xf numFmtId="179" fontId="4" fillId="0" borderId="12" xfId="73" applyNumberFormat="1" applyFont="1" applyFill="1" applyBorder="1" applyAlignment="1">
      <alignment horizontal="right" vertical="center" wrapText="1"/>
      <protection/>
    </xf>
    <xf numFmtId="0" fontId="18" fillId="0" borderId="12" xfId="116" applyFont="1" applyFill="1" applyBorder="1" applyAlignment="1">
      <alignment horizontal="center" vertical="center" wrapText="1"/>
      <protection/>
    </xf>
    <xf numFmtId="0" fontId="18" fillId="0" borderId="12" xfId="112" applyFont="1" applyFill="1" applyBorder="1" applyAlignment="1">
      <alignment horizontal="center" vertical="center" wrapText="1"/>
      <protection/>
    </xf>
    <xf numFmtId="0" fontId="3" fillId="0" borderId="0" xfId="0" applyFont="1" applyFill="1" applyAlignment="1">
      <alignment/>
    </xf>
    <xf numFmtId="0" fontId="19" fillId="0" borderId="0" xfId="0" applyFont="1" applyFill="1" applyAlignment="1">
      <alignment/>
    </xf>
    <xf numFmtId="0" fontId="4" fillId="0" borderId="12" xfId="112" applyFont="1" applyFill="1" applyBorder="1" applyAlignment="1">
      <alignment horizontal="center" vertical="center" wrapText="1"/>
      <protection/>
    </xf>
    <xf numFmtId="0" fontId="4" fillId="0" borderId="12" xfId="116" applyFont="1" applyFill="1" applyBorder="1" applyAlignment="1">
      <alignment horizontal="center" vertical="center" wrapText="1"/>
      <protection/>
    </xf>
    <xf numFmtId="0" fontId="3"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178" fontId="4" fillId="0" borderId="12" xfId="0" applyNumberFormat="1" applyFont="1" applyFill="1" applyBorder="1" applyAlignment="1">
      <alignment horizontal="left" vertical="center" wrapText="1"/>
    </xf>
    <xf numFmtId="2" fontId="3" fillId="0" borderId="12" xfId="98" applyNumberFormat="1" applyFont="1" applyFill="1" applyBorder="1" applyAlignment="1">
      <alignment horizontal="left" vertical="center" wrapText="1"/>
      <protection/>
    </xf>
    <xf numFmtId="0" fontId="3" fillId="0" borderId="12" xfId="98" applyFont="1" applyFill="1" applyBorder="1" applyAlignment="1">
      <alignment horizontal="center" vertical="center" wrapText="1"/>
      <protection/>
    </xf>
    <xf numFmtId="0" fontId="4" fillId="0" borderId="12" xfId="98" applyFont="1" applyFill="1" applyBorder="1" applyAlignment="1">
      <alignment horizontal="center" vertical="center" wrapText="1"/>
      <protection/>
    </xf>
    <xf numFmtId="2" fontId="4" fillId="0" borderId="12" xfId="0" applyNumberFormat="1" applyFont="1" applyFill="1" applyBorder="1" applyAlignment="1">
      <alignment horizontal="left" vertical="center" wrapText="1"/>
    </xf>
    <xf numFmtId="0" fontId="4" fillId="0" borderId="12" xfId="0" applyFont="1" applyFill="1" applyBorder="1" applyAlignment="1">
      <alignment vertical="center" wrapText="1"/>
    </xf>
    <xf numFmtId="1" fontId="4" fillId="0" borderId="12" xfId="73" applyNumberFormat="1" applyFont="1" applyFill="1" applyBorder="1" applyAlignment="1">
      <alignment horizontal="center" vertical="center" wrapText="1"/>
      <protection/>
    </xf>
    <xf numFmtId="0" fontId="4" fillId="0" borderId="12" xfId="98" applyFont="1" applyFill="1" applyBorder="1" applyAlignment="1">
      <alignment horizontal="left" vertical="center" wrapText="1"/>
      <protection/>
    </xf>
    <xf numFmtId="2" fontId="4" fillId="0" borderId="12" xfId="0" applyNumberFormat="1" applyFont="1" applyFill="1" applyBorder="1" applyAlignment="1">
      <alignment horizontal="center" vertical="center" wrapText="1"/>
    </xf>
    <xf numFmtId="2" fontId="4" fillId="0" borderId="12" xfId="0" applyNumberFormat="1" applyFont="1" applyFill="1" applyBorder="1" applyAlignment="1">
      <alignment horizontal="right" vertical="center"/>
    </xf>
    <xf numFmtId="0" fontId="3" fillId="0" borderId="20" xfId="0" applyFont="1" applyFill="1" applyBorder="1" applyAlignment="1" applyProtection="1">
      <alignment horizontal="left" vertical="center" wrapText="1"/>
      <protection hidden="1"/>
    </xf>
    <xf numFmtId="2" fontId="3" fillId="0" borderId="20" xfId="0" applyNumberFormat="1" applyFont="1" applyFill="1" applyBorder="1" applyAlignment="1">
      <alignment horizontal="center" vertical="center" wrapText="1"/>
    </xf>
    <xf numFmtId="0" fontId="4" fillId="0" borderId="18" xfId="0" applyFont="1" applyFill="1" applyBorder="1" applyAlignment="1">
      <alignment horizontal="left" vertical="center" wrapText="1"/>
    </xf>
    <xf numFmtId="179" fontId="3" fillId="0" borderId="12" xfId="0" applyNumberFormat="1" applyFont="1" applyFill="1" applyBorder="1" applyAlignment="1">
      <alignment horizontal="right" vertical="center" wrapText="1"/>
    </xf>
    <xf numFmtId="2" fontId="4" fillId="0" borderId="12" xfId="126" applyNumberFormat="1" applyFont="1" applyFill="1" applyBorder="1" applyAlignment="1">
      <alignment horizontal="right" vertical="center" wrapText="1"/>
      <protection/>
    </xf>
    <xf numFmtId="178" fontId="3" fillId="0" borderId="12" xfId="0" applyNumberFormat="1" applyFont="1" applyFill="1" applyBorder="1" applyAlignment="1">
      <alignment horizontal="right" vertical="center" wrapText="1"/>
    </xf>
    <xf numFmtId="2" fontId="3" fillId="0" borderId="12" xfId="126" applyNumberFormat="1" applyFont="1" applyFill="1" applyBorder="1" applyAlignment="1">
      <alignment horizontal="right" vertical="center" wrapText="1"/>
      <protection/>
    </xf>
    <xf numFmtId="0" fontId="4" fillId="0" borderId="12" xfId="0" applyFont="1" applyFill="1" applyBorder="1" applyAlignment="1">
      <alignment horizontal="right" vertical="center" wrapText="1"/>
    </xf>
    <xf numFmtId="2" fontId="4" fillId="0" borderId="12" xfId="98" applyNumberFormat="1" applyFont="1" applyFill="1" applyBorder="1" applyAlignment="1">
      <alignment horizontal="right" vertical="center" wrapText="1"/>
      <protection/>
    </xf>
    <xf numFmtId="2" fontId="4" fillId="0" borderId="12" xfId="0" applyNumberFormat="1" applyFont="1" applyFill="1" applyBorder="1" applyAlignment="1">
      <alignment horizontal="right" vertical="center" wrapText="1"/>
    </xf>
    <xf numFmtId="2" fontId="3" fillId="0" borderId="12" xfId="98" applyNumberFormat="1" applyFont="1" applyFill="1" applyBorder="1" applyAlignment="1">
      <alignment horizontal="right" vertical="center" wrapText="1"/>
      <protection/>
    </xf>
    <xf numFmtId="0" fontId="3" fillId="0" borderId="12" xfId="0" applyNumberFormat="1" applyFont="1" applyFill="1" applyBorder="1" applyAlignment="1">
      <alignment vertical="center" wrapText="1"/>
    </xf>
    <xf numFmtId="179" fontId="4" fillId="0" borderId="12" xfId="126" applyNumberFormat="1" applyFont="1" applyFill="1" applyBorder="1" applyAlignment="1">
      <alignment horizontal="center" vertical="center" wrapText="1"/>
      <protection/>
    </xf>
    <xf numFmtId="0" fontId="4" fillId="0" borderId="12" xfId="98" applyNumberFormat="1" applyFont="1" applyFill="1" applyBorder="1" applyAlignment="1">
      <alignment horizontal="left" vertical="center" wrapText="1"/>
      <protection/>
    </xf>
    <xf numFmtId="178" fontId="17" fillId="0" borderId="12" xfId="0" applyNumberFormat="1" applyFont="1" applyFill="1" applyBorder="1" applyAlignment="1">
      <alignment horizontal="center" vertical="center" wrapText="1"/>
    </xf>
    <xf numFmtId="2" fontId="17" fillId="0" borderId="12"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2" xfId="0" applyFont="1" applyFill="1" applyBorder="1" applyAlignment="1">
      <alignment vertical="center"/>
    </xf>
    <xf numFmtId="2" fontId="3" fillId="0" borderId="12" xfId="219" applyNumberFormat="1" applyFont="1" applyFill="1" applyBorder="1" applyAlignment="1">
      <alignment horizontal="center" vertical="center" wrapText="1"/>
      <protection/>
    </xf>
    <xf numFmtId="0" fontId="4" fillId="0" borderId="12" xfId="73" applyFont="1" applyFill="1" applyBorder="1" applyAlignment="1">
      <alignment horizontal="center" vertical="center"/>
      <protection/>
    </xf>
    <xf numFmtId="3" fontId="4" fillId="0" borderId="12" xfId="0" applyNumberFormat="1" applyFont="1" applyFill="1" applyBorder="1" applyAlignment="1">
      <alignment horizontal="center" vertical="center" wrapText="1"/>
    </xf>
    <xf numFmtId="0" fontId="17" fillId="0" borderId="12" xfId="0" applyFont="1" applyFill="1" applyBorder="1" applyAlignment="1">
      <alignment horizontal="left" vertical="center" wrapText="1"/>
    </xf>
    <xf numFmtId="0" fontId="4" fillId="0" borderId="12" xfId="0" applyFont="1" applyFill="1" applyBorder="1" applyAlignment="1">
      <alignment horizontal="center" vertical="center"/>
    </xf>
    <xf numFmtId="180" fontId="4" fillId="0" borderId="12" xfId="48" applyNumberFormat="1" applyFont="1" applyFill="1" applyBorder="1" applyAlignment="1" quotePrefix="1">
      <alignment horizontal="center" vertical="center" wrapText="1"/>
    </xf>
    <xf numFmtId="2" fontId="4" fillId="0" borderId="12" xfId="0" applyNumberFormat="1" applyFont="1" applyFill="1" applyBorder="1" applyAlignment="1">
      <alignment horizontal="center" vertical="center"/>
    </xf>
    <xf numFmtId="0" fontId="3" fillId="0" borderId="12" xfId="86" applyFont="1" applyFill="1" applyBorder="1" applyAlignment="1">
      <alignment horizontal="center" vertical="center" wrapText="1"/>
      <protection/>
    </xf>
    <xf numFmtId="0" fontId="3" fillId="0" borderId="12" xfId="86" applyFont="1" applyFill="1" applyBorder="1" applyAlignment="1">
      <alignment horizontal="left" vertical="center" wrapText="1"/>
      <protection/>
    </xf>
    <xf numFmtId="0" fontId="16" fillId="0" borderId="12" xfId="0" applyFont="1" applyFill="1" applyBorder="1" applyAlignment="1">
      <alignment horizontal="center" vertical="center" wrapText="1"/>
    </xf>
    <xf numFmtId="178" fontId="3" fillId="0" borderId="12" xfId="73" applyNumberFormat="1" applyFont="1" applyFill="1" applyBorder="1" applyAlignment="1">
      <alignment horizontal="center" vertical="center" wrapText="1"/>
      <protection/>
    </xf>
    <xf numFmtId="0" fontId="4" fillId="0" borderId="12" xfId="98" applyNumberFormat="1" applyFont="1" applyFill="1" applyBorder="1" applyAlignment="1">
      <alignment horizontal="center" vertical="center" wrapText="1"/>
      <protection/>
    </xf>
    <xf numFmtId="2" fontId="4" fillId="0" borderId="12" xfId="217" applyNumberFormat="1" applyFont="1" applyFill="1" applyBorder="1" applyAlignment="1">
      <alignment horizontal="left" vertical="center" wrapText="1"/>
      <protection/>
    </xf>
    <xf numFmtId="0" fontId="4" fillId="0" borderId="12" xfId="0" applyNumberFormat="1" applyFont="1" applyFill="1" applyBorder="1" applyAlignment="1">
      <alignment vertical="center" wrapText="1"/>
    </xf>
    <xf numFmtId="178" fontId="3" fillId="0" borderId="12" xfId="174" applyNumberFormat="1" applyFont="1" applyFill="1" applyBorder="1" applyAlignment="1">
      <alignment horizontal="left" vertical="center"/>
      <protection/>
    </xf>
    <xf numFmtId="0" fontId="3" fillId="0" borderId="19" xfId="0" applyFont="1" applyFill="1" applyBorder="1" applyAlignment="1">
      <alignment horizontal="left" vertical="center" wrapText="1"/>
    </xf>
    <xf numFmtId="37" fontId="3" fillId="0" borderId="19" xfId="0" applyNumberFormat="1" applyFont="1" applyFill="1" applyBorder="1" applyAlignment="1" quotePrefix="1">
      <alignment horizontal="left" vertical="center" wrapText="1"/>
    </xf>
    <xf numFmtId="0" fontId="3" fillId="0" borderId="12" xfId="178" applyFont="1" applyFill="1" applyBorder="1" applyAlignment="1">
      <alignment horizontal="center" vertical="center" wrapText="1"/>
      <protection/>
    </xf>
    <xf numFmtId="0" fontId="3" fillId="0" borderId="12" xfId="191" applyFont="1" applyFill="1" applyBorder="1" applyAlignment="1">
      <alignment vertical="center" wrapText="1"/>
      <protection/>
    </xf>
    <xf numFmtId="2" fontId="3" fillId="0" borderId="12" xfId="171" applyNumberFormat="1" applyFont="1" applyFill="1" applyBorder="1" applyAlignment="1">
      <alignment horizontal="right" vertical="center" wrapText="1"/>
      <protection/>
    </xf>
    <xf numFmtId="0" fontId="3" fillId="0" borderId="12" xfId="195" applyFont="1" applyFill="1" applyBorder="1" applyAlignment="1">
      <alignment horizontal="center" vertical="center" wrapText="1"/>
      <protection/>
    </xf>
    <xf numFmtId="2" fontId="3" fillId="0" borderId="12" xfId="77" applyNumberFormat="1" applyFont="1" applyFill="1" applyBorder="1" applyAlignment="1">
      <alignment horizontal="center" vertical="center" wrapText="1"/>
      <protection/>
    </xf>
    <xf numFmtId="0" fontId="4" fillId="0" borderId="18" xfId="178" applyFont="1" applyFill="1" applyBorder="1" applyAlignment="1">
      <alignment horizontal="center" vertical="center" wrapText="1"/>
      <protection/>
    </xf>
    <xf numFmtId="0" fontId="17" fillId="0" borderId="12" xfId="77" applyFont="1" applyFill="1" applyBorder="1" applyAlignment="1">
      <alignment horizontal="left" vertical="center" wrapText="1"/>
      <protection/>
    </xf>
    <xf numFmtId="2" fontId="17" fillId="0" borderId="12" xfId="77" applyNumberFormat="1" applyFont="1" applyFill="1" applyBorder="1" applyAlignment="1">
      <alignment vertical="center" wrapText="1"/>
      <protection/>
    </xf>
    <xf numFmtId="2" fontId="3" fillId="0" borderId="12" xfId="183" applyNumberFormat="1" applyFont="1" applyFill="1" applyBorder="1" applyAlignment="1">
      <alignment horizontal="right" vertical="center" wrapText="1"/>
      <protection/>
    </xf>
    <xf numFmtId="0" fontId="17" fillId="0" borderId="12" xfId="77" applyFont="1" applyFill="1" applyBorder="1" applyAlignment="1">
      <alignment horizontal="center" vertical="center" wrapText="1"/>
      <protection/>
    </xf>
    <xf numFmtId="0" fontId="4" fillId="0" borderId="18" xfId="178" applyFont="1" applyFill="1" applyBorder="1" applyAlignment="1">
      <alignment horizontal="center" vertical="center" wrapText="1"/>
      <protection/>
    </xf>
    <xf numFmtId="0" fontId="17" fillId="0" borderId="12" xfId="82" applyFont="1" applyFill="1" applyBorder="1" applyAlignment="1" quotePrefix="1">
      <alignment horizontal="left" vertical="center" wrapText="1"/>
      <protection/>
    </xf>
    <xf numFmtId="179" fontId="17" fillId="0" borderId="12" xfId="82" applyNumberFormat="1" applyFont="1" applyFill="1" applyBorder="1" applyAlignment="1">
      <alignment horizontal="center" vertical="center" wrapText="1"/>
      <protection/>
    </xf>
    <xf numFmtId="179" fontId="4" fillId="0" borderId="12" xfId="42" applyNumberFormat="1" applyFont="1" applyFill="1" applyBorder="1" applyAlignment="1">
      <alignment horizontal="right" vertical="center" wrapText="1"/>
    </xf>
    <xf numFmtId="2" fontId="3" fillId="0" borderId="12" xfId="183" applyNumberFormat="1" applyFont="1" applyFill="1" applyBorder="1" applyAlignment="1">
      <alignment horizontal="center" vertical="center" wrapText="1"/>
      <protection/>
    </xf>
    <xf numFmtId="179" fontId="4" fillId="0" borderId="12" xfId="42" applyNumberFormat="1" applyFont="1" applyFill="1" applyBorder="1" applyAlignment="1">
      <alignment horizontal="center" vertical="center" wrapText="1"/>
    </xf>
    <xf numFmtId="2" fontId="4" fillId="0" borderId="12" xfId="82" applyNumberFormat="1" applyFont="1" applyFill="1" applyBorder="1" applyAlignment="1" applyProtection="1">
      <alignment horizontal="center" vertical="center" wrapText="1"/>
      <protection hidden="1"/>
    </xf>
    <xf numFmtId="0" fontId="3" fillId="0" borderId="12" xfId="191" applyFont="1" applyFill="1" applyBorder="1" applyAlignment="1">
      <alignment vertical="center"/>
      <protection/>
    </xf>
    <xf numFmtId="178" fontId="4" fillId="0" borderId="12" xfId="0" applyNumberFormat="1" applyFont="1" applyFill="1" applyBorder="1" applyAlignment="1">
      <alignment horizontal="center" vertical="center"/>
    </xf>
    <xf numFmtId="49" fontId="3" fillId="0" borderId="12" xfId="171" applyNumberFormat="1" applyFont="1" applyFill="1" applyBorder="1" applyAlignment="1">
      <alignment horizontal="center" vertical="center" wrapText="1"/>
      <protection/>
    </xf>
    <xf numFmtId="0" fontId="3" fillId="0" borderId="12" xfId="171" applyFont="1" applyFill="1" applyBorder="1" applyAlignment="1">
      <alignment vertical="center" wrapText="1"/>
      <protection/>
    </xf>
    <xf numFmtId="2" fontId="3" fillId="0" borderId="12" xfId="171" applyNumberFormat="1" applyFont="1" applyFill="1" applyBorder="1" applyAlignment="1">
      <alignment horizontal="center" vertical="center" wrapText="1"/>
      <protection/>
    </xf>
    <xf numFmtId="0" fontId="4" fillId="0" borderId="12" xfId="178" applyNumberFormat="1" applyFont="1" applyFill="1" applyBorder="1" applyAlignment="1">
      <alignment horizontal="center" vertical="center" wrapText="1"/>
      <protection/>
    </xf>
    <xf numFmtId="178" fontId="4" fillId="0" borderId="12" xfId="191" applyNumberFormat="1" applyFont="1" applyFill="1" applyBorder="1" applyAlignment="1">
      <alignment horizontal="left" vertical="center" wrapText="1"/>
      <protection/>
    </xf>
    <xf numFmtId="2" fontId="4" fillId="0" borderId="12" xfId="183" applyNumberFormat="1" applyFont="1" applyFill="1" applyBorder="1" applyAlignment="1">
      <alignment horizontal="right" vertical="center" wrapText="1"/>
      <protection/>
    </xf>
    <xf numFmtId="0" fontId="4" fillId="0" borderId="12" xfId="195" applyFont="1" applyFill="1" applyBorder="1" applyAlignment="1">
      <alignment horizontal="center" vertical="center" wrapText="1"/>
      <protection/>
    </xf>
    <xf numFmtId="0" fontId="4" fillId="0" borderId="12" xfId="171" applyNumberFormat="1" applyFont="1" applyFill="1" applyBorder="1" applyAlignment="1">
      <alignment horizontal="center" vertical="center" wrapText="1"/>
      <protection/>
    </xf>
    <xf numFmtId="2" fontId="4" fillId="0" borderId="12" xfId="171" applyNumberFormat="1" applyFont="1" applyFill="1" applyBorder="1" applyAlignment="1">
      <alignment horizontal="right" vertical="center" wrapText="1"/>
      <protection/>
    </xf>
    <xf numFmtId="178" fontId="3" fillId="0" borderId="12" xfId="191" applyNumberFormat="1" applyFont="1" applyFill="1" applyBorder="1" applyAlignment="1">
      <alignment vertical="center" wrapText="1"/>
      <protection/>
    </xf>
    <xf numFmtId="2" fontId="4" fillId="0" borderId="12" xfId="171" applyNumberFormat="1" applyFont="1" applyFill="1" applyBorder="1" applyAlignment="1">
      <alignment horizontal="center" vertical="center" wrapText="1"/>
      <protection/>
    </xf>
    <xf numFmtId="0" fontId="4" fillId="0" borderId="12" xfId="171" applyFont="1" applyFill="1" applyBorder="1" applyAlignment="1">
      <alignment horizontal="center" vertical="center" wrapText="1"/>
      <protection/>
    </xf>
    <xf numFmtId="0" fontId="4" fillId="0" borderId="12" xfId="191" applyFont="1" applyFill="1" applyBorder="1" applyAlignment="1">
      <alignment horizontal="left" vertical="center" wrapText="1"/>
      <protection/>
    </xf>
    <xf numFmtId="2" fontId="4" fillId="0" borderId="12" xfId="82" applyNumberFormat="1" applyFont="1" applyFill="1" applyBorder="1" applyAlignment="1">
      <alignment horizontal="right" vertical="center" wrapText="1"/>
      <protection/>
    </xf>
    <xf numFmtId="0" fontId="4" fillId="0" borderId="12" xfId="82" applyFont="1" applyFill="1" applyBorder="1" applyAlignment="1">
      <alignment horizontal="right" vertical="center" wrapText="1"/>
      <protection/>
    </xf>
    <xf numFmtId="0" fontId="4" fillId="0" borderId="12" xfId="82" applyFont="1" applyFill="1" applyBorder="1" applyAlignment="1">
      <alignment horizontal="center" vertical="center" wrapText="1"/>
      <protection/>
    </xf>
    <xf numFmtId="0" fontId="4" fillId="0" borderId="12" xfId="82" applyFont="1" applyFill="1" applyBorder="1" applyAlignment="1">
      <alignment horizontal="left" vertical="center" wrapText="1"/>
      <protection/>
    </xf>
    <xf numFmtId="0" fontId="4" fillId="0" borderId="12" xfId="82" applyFont="1" applyFill="1" applyBorder="1" applyAlignment="1">
      <alignment vertical="center" wrapText="1"/>
      <protection/>
    </xf>
    <xf numFmtId="0" fontId="3" fillId="0" borderId="12" xfId="171" applyFont="1" applyFill="1" applyBorder="1" applyAlignment="1">
      <alignment horizontal="center" vertical="center" wrapText="1"/>
      <protection/>
    </xf>
    <xf numFmtId="0" fontId="4" fillId="0" borderId="12" xfId="178" applyFont="1" applyFill="1" applyBorder="1" applyAlignment="1">
      <alignment horizontal="center" vertical="center" wrapText="1"/>
      <protection/>
    </xf>
    <xf numFmtId="0" fontId="4" fillId="0" borderId="12" xfId="171" applyFont="1" applyFill="1" applyBorder="1" applyAlignment="1">
      <alignment horizontal="right" vertical="center" wrapText="1"/>
      <protection/>
    </xf>
    <xf numFmtId="0" fontId="4" fillId="0" borderId="12" xfId="199" applyFont="1" applyFill="1" applyBorder="1" applyAlignment="1">
      <alignment horizontal="left" vertical="center" wrapText="1"/>
      <protection/>
    </xf>
    <xf numFmtId="2" fontId="4" fillId="0" borderId="12" xfId="203" applyNumberFormat="1" applyFont="1" applyFill="1" applyBorder="1" applyAlignment="1">
      <alignment horizontal="right" vertical="center" wrapText="1"/>
      <protection/>
    </xf>
    <xf numFmtId="179" fontId="4" fillId="0" borderId="12" xfId="200" applyNumberFormat="1" applyFont="1" applyFill="1" applyBorder="1" applyAlignment="1">
      <alignment horizontal="center" vertical="center" wrapText="1"/>
      <protection/>
    </xf>
    <xf numFmtId="49" fontId="4" fillId="0" borderId="12" xfId="191" applyNumberFormat="1" applyFont="1" applyFill="1" applyBorder="1" applyAlignment="1">
      <alignment horizontal="left" vertical="center" wrapText="1"/>
      <protection/>
    </xf>
    <xf numFmtId="49" fontId="3" fillId="0" borderId="12" xfId="191" applyNumberFormat="1" applyFont="1" applyFill="1" applyBorder="1" applyAlignment="1">
      <alignment vertical="center" wrapText="1"/>
      <protection/>
    </xf>
    <xf numFmtId="0" fontId="4" fillId="0" borderId="12" xfId="77" applyFont="1" applyFill="1" applyBorder="1" applyAlignment="1">
      <alignment horizontal="center" vertical="center" wrapText="1"/>
      <protection/>
    </xf>
    <xf numFmtId="2" fontId="68" fillId="0" borderId="12" xfId="77" applyNumberFormat="1" applyFont="1" applyFill="1" applyBorder="1" applyAlignment="1">
      <alignment horizontal="right" vertical="center" wrapText="1"/>
      <protection/>
    </xf>
    <xf numFmtId="2" fontId="4" fillId="0" borderId="12" xfId="77" applyNumberFormat="1" applyFont="1" applyFill="1" applyBorder="1" applyAlignment="1">
      <alignment horizontal="right" vertical="center" wrapText="1"/>
      <protection/>
    </xf>
    <xf numFmtId="2" fontId="4" fillId="0" borderId="12" xfId="78" applyNumberFormat="1" applyFont="1" applyFill="1" applyBorder="1" applyAlignment="1">
      <alignment horizontal="right" vertical="center" wrapText="1"/>
      <protection/>
    </xf>
    <xf numFmtId="2" fontId="69" fillId="0" borderId="12" xfId="77" applyNumberFormat="1" applyFont="1" applyFill="1" applyBorder="1" applyAlignment="1">
      <alignment horizontal="right" vertical="center" wrapText="1"/>
      <protection/>
    </xf>
    <xf numFmtId="178" fontId="4" fillId="0" borderId="12" xfId="204" applyNumberFormat="1" applyFont="1" applyFill="1" applyBorder="1" applyAlignment="1">
      <alignment horizontal="left" vertical="center" wrapText="1"/>
      <protection/>
    </xf>
    <xf numFmtId="2" fontId="17" fillId="0" borderId="12" xfId="78" applyNumberFormat="1" applyFont="1" applyFill="1" applyBorder="1" applyAlignment="1">
      <alignment horizontal="right" vertical="center" wrapText="1"/>
      <protection/>
    </xf>
    <xf numFmtId="2" fontId="4" fillId="0" borderId="12" xfId="47" applyNumberFormat="1" applyFont="1" applyFill="1" applyBorder="1" applyAlignment="1">
      <alignment horizontal="right" vertical="center" wrapText="1"/>
    </xf>
    <xf numFmtId="178" fontId="4" fillId="0" borderId="12" xfId="205" applyNumberFormat="1" applyFont="1" applyFill="1" applyBorder="1" applyAlignment="1">
      <alignment horizontal="center" vertical="center" wrapText="1"/>
      <protection/>
    </xf>
    <xf numFmtId="179" fontId="4" fillId="0" borderId="12" xfId="195" applyNumberFormat="1" applyFont="1" applyFill="1" applyBorder="1" applyAlignment="1">
      <alignment horizontal="center" vertical="center" wrapText="1"/>
      <protection/>
    </xf>
    <xf numFmtId="179" fontId="4" fillId="0" borderId="12" xfId="0" applyNumberFormat="1" applyFont="1" applyFill="1" applyBorder="1" applyAlignment="1">
      <alignment horizontal="center" vertical="center" wrapText="1"/>
    </xf>
    <xf numFmtId="179" fontId="3" fillId="0" borderId="12" xfId="0" applyNumberFormat="1" applyFont="1" applyFill="1" applyBorder="1" applyAlignment="1">
      <alignment horizontal="center" vertical="center" wrapText="1"/>
    </xf>
    <xf numFmtId="0" fontId="4" fillId="0" borderId="12" xfId="44" applyNumberFormat="1" applyFont="1" applyFill="1" applyBorder="1" applyAlignment="1">
      <alignment horizontal="left" vertical="center" wrapText="1"/>
    </xf>
    <xf numFmtId="0" fontId="4" fillId="0" borderId="12" xfId="183" applyFont="1" applyFill="1" applyBorder="1" applyAlignment="1">
      <alignment horizontal="right" vertical="center" wrapText="1"/>
      <protection/>
    </xf>
    <xf numFmtId="0" fontId="3" fillId="0" borderId="12" xfId="44" applyNumberFormat="1" applyFont="1" applyFill="1" applyBorder="1" applyAlignment="1">
      <alignment vertical="center" wrapText="1"/>
    </xf>
    <xf numFmtId="178" fontId="4" fillId="0" borderId="12" xfId="83" applyNumberFormat="1" applyFont="1" applyFill="1" applyBorder="1" applyAlignment="1">
      <alignment horizontal="center" vertical="center" wrapText="1"/>
      <protection/>
    </xf>
    <xf numFmtId="49" fontId="11" fillId="0" borderId="12" xfId="82" applyNumberFormat="1" applyFont="1" applyFill="1" applyBorder="1" applyAlignment="1">
      <alignment horizontal="center" vertical="center" wrapText="1"/>
      <protection/>
    </xf>
    <xf numFmtId="0" fontId="17" fillId="0" borderId="12" xfId="191" applyNumberFormat="1" applyFont="1" applyFill="1" applyBorder="1" applyAlignment="1">
      <alignment horizontal="left" vertical="center" wrapText="1"/>
      <protection/>
    </xf>
    <xf numFmtId="2" fontId="11" fillId="0" borderId="12" xfId="82" applyNumberFormat="1" applyFont="1" applyFill="1" applyBorder="1" applyAlignment="1" applyProtection="1">
      <alignment horizontal="right" vertical="center" wrapText="1"/>
      <protection hidden="1"/>
    </xf>
    <xf numFmtId="181" fontId="11" fillId="0" borderId="12" xfId="82" applyNumberFormat="1" applyFont="1" applyFill="1" applyBorder="1" applyAlignment="1">
      <alignment horizontal="right" vertical="center" wrapText="1"/>
      <protection/>
    </xf>
    <xf numFmtId="2" fontId="11" fillId="0" borderId="12" xfId="82" applyNumberFormat="1" applyFont="1" applyFill="1" applyBorder="1" applyAlignment="1" applyProtection="1">
      <alignment horizontal="center" vertical="center" wrapText="1"/>
      <protection hidden="1"/>
    </xf>
    <xf numFmtId="178" fontId="4" fillId="0" borderId="12" xfId="82" applyNumberFormat="1" applyFont="1" applyFill="1" applyBorder="1" applyAlignment="1">
      <alignment horizontal="center" vertical="center" wrapText="1"/>
      <protection/>
    </xf>
    <xf numFmtId="0" fontId="11" fillId="0" borderId="12" xfId="82" applyFont="1" applyFill="1" applyBorder="1" applyAlignment="1" quotePrefix="1">
      <alignment horizontal="left" vertical="center" wrapText="1"/>
      <protection/>
    </xf>
    <xf numFmtId="178" fontId="11" fillId="0" borderId="12" xfId="82" applyNumberFormat="1" applyFont="1" applyFill="1" applyBorder="1" applyAlignment="1">
      <alignment horizontal="center" vertical="center" wrapText="1"/>
      <protection/>
    </xf>
    <xf numFmtId="0" fontId="3" fillId="0" borderId="12" xfId="99" applyFont="1" applyFill="1" applyBorder="1" applyAlignment="1">
      <alignment horizontal="center" vertical="center" wrapText="1"/>
      <protection/>
    </xf>
    <xf numFmtId="0" fontId="3" fillId="0" borderId="12" xfId="191" applyFont="1" applyFill="1" applyBorder="1" applyAlignment="1">
      <alignment horizontal="left" vertical="center" wrapText="1"/>
      <protection/>
    </xf>
    <xf numFmtId="0" fontId="4" fillId="0" borderId="12" xfId="99" applyFont="1" applyFill="1" applyBorder="1" applyAlignment="1">
      <alignment horizontal="center" vertical="center" wrapText="1"/>
      <protection/>
    </xf>
    <xf numFmtId="0" fontId="4" fillId="0" borderId="12" xfId="83" applyFont="1" applyFill="1" applyBorder="1" applyAlignment="1" quotePrefix="1">
      <alignment horizontal="left" vertical="center" wrapText="1"/>
      <protection/>
    </xf>
    <xf numFmtId="2" fontId="4" fillId="0" borderId="12" xfId="83" applyNumberFormat="1" applyFont="1" applyFill="1" applyBorder="1" applyAlignment="1" applyProtection="1">
      <alignment horizontal="right" vertical="center" wrapText="1"/>
      <protection hidden="1"/>
    </xf>
    <xf numFmtId="179" fontId="4" fillId="0" borderId="12" xfId="83" applyNumberFormat="1" applyFont="1" applyFill="1" applyBorder="1" applyAlignment="1">
      <alignment horizontal="center" vertical="center" wrapText="1"/>
      <protection/>
    </xf>
    <xf numFmtId="49" fontId="3" fillId="0" borderId="12" xfId="82" applyNumberFormat="1" applyFont="1" applyFill="1" applyBorder="1" applyAlignment="1">
      <alignment horizontal="center" vertical="center" wrapText="1"/>
      <protection/>
    </xf>
    <xf numFmtId="0" fontId="3" fillId="0" borderId="12" xfId="82" applyFont="1" applyFill="1" applyBorder="1" applyAlignment="1">
      <alignment horizontal="left" vertical="center" wrapText="1"/>
      <protection/>
    </xf>
    <xf numFmtId="2" fontId="3" fillId="0" borderId="12" xfId="82" applyNumberFormat="1" applyFont="1" applyFill="1" applyBorder="1" applyAlignment="1">
      <alignment horizontal="right" vertical="center" wrapText="1"/>
      <protection/>
    </xf>
    <xf numFmtId="179" fontId="3" fillId="0" borderId="12" xfId="82" applyNumberFormat="1" applyFont="1" applyFill="1" applyBorder="1" applyAlignment="1">
      <alignment horizontal="center" vertical="center" wrapText="1"/>
      <protection/>
    </xf>
    <xf numFmtId="2" fontId="3" fillId="0" borderId="12" xfId="82" applyNumberFormat="1" applyFont="1" applyFill="1" applyBorder="1" applyAlignment="1">
      <alignment horizontal="center" vertical="center" wrapText="1"/>
      <protection/>
    </xf>
    <xf numFmtId="2" fontId="4" fillId="0" borderId="12" xfId="82" applyNumberFormat="1" applyFont="1" applyFill="1" applyBorder="1" applyAlignment="1" applyProtection="1">
      <alignment horizontal="right" vertical="center" wrapText="1"/>
      <protection hidden="1"/>
    </xf>
    <xf numFmtId="181" fontId="4" fillId="0" borderId="12" xfId="82" applyNumberFormat="1" applyFont="1" applyFill="1" applyBorder="1" applyAlignment="1">
      <alignment horizontal="right" vertical="center" wrapText="1"/>
      <protection/>
    </xf>
    <xf numFmtId="179" fontId="4" fillId="0" borderId="12" xfId="82" applyNumberFormat="1" applyFont="1" applyFill="1" applyBorder="1" applyAlignment="1">
      <alignment horizontal="center" vertical="center" wrapText="1"/>
      <protection/>
    </xf>
    <xf numFmtId="0" fontId="3" fillId="0" borderId="12" xfId="82" applyFont="1" applyFill="1" applyBorder="1" applyAlignment="1">
      <alignment horizontal="center" vertical="center" wrapText="1"/>
      <protection/>
    </xf>
    <xf numFmtId="0" fontId="4" fillId="0" borderId="12" xfId="86" applyFont="1" applyFill="1" applyBorder="1" applyAlignment="1">
      <alignment horizontal="center" wrapText="1"/>
      <protection/>
    </xf>
    <xf numFmtId="0" fontId="11" fillId="0" borderId="12" xfId="82" applyNumberFormat="1" applyFont="1" applyFill="1" applyBorder="1" applyAlignment="1">
      <alignment horizontal="center" vertical="center" wrapText="1"/>
      <protection/>
    </xf>
    <xf numFmtId="2" fontId="3" fillId="0" borderId="12" xfId="110" applyNumberFormat="1" applyFont="1" applyFill="1" applyBorder="1" applyAlignment="1">
      <alignment horizontal="right" vertical="center" wrapText="1"/>
      <protection/>
    </xf>
    <xf numFmtId="178" fontId="4" fillId="0" borderId="12" xfId="112" applyNumberFormat="1" applyFont="1" applyFill="1" applyBorder="1" applyAlignment="1">
      <alignment horizontal="center" vertical="center" wrapText="1"/>
      <protection/>
    </xf>
    <xf numFmtId="2" fontId="4" fillId="0" borderId="12" xfId="110" applyNumberFormat="1" applyFont="1" applyFill="1" applyBorder="1" applyAlignment="1">
      <alignment horizontal="right" vertical="center" wrapText="1"/>
      <protection/>
    </xf>
    <xf numFmtId="178" fontId="70" fillId="0" borderId="12" xfId="112" applyNumberFormat="1" applyFont="1" applyBorder="1" applyAlignment="1">
      <alignment horizontal="center" vertical="center" wrapText="1"/>
      <protection/>
    </xf>
    <xf numFmtId="2" fontId="3" fillId="0" borderId="12" xfId="76" applyNumberFormat="1" applyFont="1" applyFill="1" applyBorder="1" applyAlignment="1">
      <alignment horizontal="right" vertical="center" wrapText="1"/>
      <protection/>
    </xf>
    <xf numFmtId="2" fontId="3" fillId="0" borderId="12" xfId="112" applyNumberFormat="1" applyFont="1" applyFill="1" applyBorder="1" applyAlignment="1">
      <alignment horizontal="right" vertical="center" wrapText="1"/>
      <protection/>
    </xf>
    <xf numFmtId="0" fontId="4" fillId="0" borderId="12" xfId="110" applyFont="1" applyFill="1" applyBorder="1" applyAlignment="1">
      <alignment horizontal="center" vertical="center" wrapText="1"/>
      <protection/>
    </xf>
    <xf numFmtId="2" fontId="4" fillId="0" borderId="12" xfId="112" applyNumberFormat="1" applyFont="1" applyFill="1" applyBorder="1" applyAlignment="1">
      <alignment horizontal="right" vertical="center" wrapText="1"/>
      <protection/>
    </xf>
    <xf numFmtId="178" fontId="70" fillId="0" borderId="12" xfId="112" applyNumberFormat="1" applyFont="1" applyBorder="1" applyAlignment="1">
      <alignment horizontal="center" vertical="center" wrapText="1"/>
      <protection/>
    </xf>
    <xf numFmtId="178" fontId="70" fillId="0" borderId="12" xfId="112" applyNumberFormat="1" applyFont="1" applyBorder="1" applyAlignment="1">
      <alignment horizontal="left" vertical="center" wrapText="1"/>
      <protection/>
    </xf>
    <xf numFmtId="179" fontId="70" fillId="0" borderId="12" xfId="112" applyNumberFormat="1" applyFont="1" applyBorder="1" applyAlignment="1">
      <alignment horizontal="right" vertical="center" wrapText="1"/>
      <protection/>
    </xf>
    <xf numFmtId="0" fontId="4" fillId="0" borderId="12" xfId="112" applyNumberFormat="1" applyFont="1" applyFill="1" applyBorder="1" applyAlignment="1">
      <alignment horizontal="right" vertical="center" wrapText="1"/>
      <protection/>
    </xf>
    <xf numFmtId="0" fontId="4" fillId="0" borderId="12" xfId="118" applyFont="1" applyFill="1" applyBorder="1" applyAlignment="1">
      <alignment horizontal="center" vertical="center" wrapText="1"/>
      <protection/>
    </xf>
    <xf numFmtId="4" fontId="4" fillId="0" borderId="12" xfId="118" applyNumberFormat="1" applyFont="1" applyFill="1" applyBorder="1" applyAlignment="1">
      <alignment horizontal="right" vertical="center" wrapText="1"/>
      <protection/>
    </xf>
    <xf numFmtId="4" fontId="3" fillId="0" borderId="12" xfId="118" applyNumberFormat="1" applyFont="1" applyFill="1" applyBorder="1" applyAlignment="1">
      <alignment horizontal="right" vertical="center" wrapText="1"/>
      <protection/>
    </xf>
    <xf numFmtId="0" fontId="4" fillId="0" borderId="12" xfId="103" applyFont="1" applyFill="1" applyBorder="1" applyAlignment="1">
      <alignment horizontal="left" vertical="center" wrapText="1"/>
      <protection/>
    </xf>
    <xf numFmtId="4" fontId="4" fillId="0" borderId="12" xfId="103" applyNumberFormat="1" applyFont="1" applyFill="1" applyBorder="1" applyAlignment="1">
      <alignment horizontal="right" vertical="center" wrapText="1"/>
      <protection/>
    </xf>
    <xf numFmtId="4" fontId="4" fillId="0" borderId="12" xfId="82" applyNumberFormat="1" applyFont="1" applyFill="1" applyBorder="1" applyAlignment="1">
      <alignment horizontal="center" vertical="center" wrapText="1"/>
      <protection/>
    </xf>
    <xf numFmtId="178" fontId="4" fillId="0" borderId="12" xfId="116" applyNumberFormat="1" applyFont="1" applyFill="1" applyBorder="1" applyAlignment="1">
      <alignment horizontal="left" vertical="center" wrapText="1"/>
      <protection/>
    </xf>
    <xf numFmtId="43" fontId="4" fillId="0" borderId="12" xfId="52" applyFont="1" applyFill="1" applyBorder="1" applyAlignment="1">
      <alignment horizontal="right" vertical="center"/>
    </xf>
    <xf numFmtId="179" fontId="4" fillId="0" borderId="12" xfId="112" applyNumberFormat="1" applyFont="1" applyFill="1" applyBorder="1" applyAlignment="1">
      <alignment horizontal="right" vertical="center"/>
      <protection/>
    </xf>
    <xf numFmtId="0" fontId="4" fillId="0" borderId="12" xfId="0" applyFont="1" applyFill="1" applyBorder="1" applyAlignment="1">
      <alignment horizontal="center" vertical="center" wrapText="1" shrinkToFit="1"/>
    </xf>
    <xf numFmtId="4" fontId="4" fillId="0" borderId="12" xfId="120" applyNumberFormat="1" applyFont="1" applyFill="1" applyBorder="1" applyAlignment="1">
      <alignment horizontal="right" vertical="center" wrapText="1"/>
      <protection/>
    </xf>
    <xf numFmtId="0" fontId="4" fillId="0" borderId="12" xfId="103" applyFont="1" applyFill="1" applyBorder="1" applyAlignment="1">
      <alignment horizontal="center" vertical="center" wrapText="1"/>
      <protection/>
    </xf>
    <xf numFmtId="178" fontId="4" fillId="0" borderId="12" xfId="118" applyNumberFormat="1" applyFont="1" applyFill="1" applyBorder="1" applyAlignment="1">
      <alignment horizontal="left" vertical="center" wrapText="1"/>
      <protection/>
    </xf>
    <xf numFmtId="4" fontId="4" fillId="0" borderId="12" xfId="118" applyNumberFormat="1" applyFont="1" applyFill="1" applyBorder="1" applyAlignment="1">
      <alignment horizontal="right" vertical="center" wrapText="1"/>
      <protection/>
    </xf>
    <xf numFmtId="178" fontId="4" fillId="0" borderId="12" xfId="118" applyNumberFormat="1" applyFont="1" applyFill="1" applyBorder="1" applyAlignment="1">
      <alignment horizontal="center" vertical="center" wrapText="1"/>
      <protection/>
    </xf>
    <xf numFmtId="0" fontId="4" fillId="0" borderId="12" xfId="110" applyFont="1" applyFill="1" applyBorder="1" applyAlignment="1">
      <alignment horizontal="left" vertical="center" wrapText="1"/>
      <protection/>
    </xf>
    <xf numFmtId="2" fontId="4" fillId="0" borderId="12" xfId="112" applyNumberFormat="1" applyFont="1" applyFill="1" applyBorder="1" applyAlignment="1">
      <alignment horizontal="right" vertical="center" wrapText="1"/>
      <protection/>
    </xf>
    <xf numFmtId="4" fontId="3" fillId="0" borderId="12" xfId="120" applyNumberFormat="1" applyFont="1" applyFill="1" applyBorder="1" applyAlignment="1">
      <alignment horizontal="right" vertical="center" wrapText="1"/>
      <protection/>
    </xf>
    <xf numFmtId="179" fontId="4" fillId="0" borderId="12" xfId="118" applyNumberFormat="1" applyFont="1" applyFill="1" applyBorder="1" applyAlignment="1">
      <alignment horizontal="left" vertical="center" wrapText="1"/>
      <protection/>
    </xf>
    <xf numFmtId="4" fontId="4" fillId="0" borderId="12" xfId="112" applyNumberFormat="1" applyFont="1" applyFill="1" applyBorder="1" applyAlignment="1">
      <alignment horizontal="right" vertical="center"/>
      <protection/>
    </xf>
    <xf numFmtId="4" fontId="3" fillId="0" borderId="12" xfId="112" applyNumberFormat="1" applyFont="1" applyFill="1" applyBorder="1" applyAlignment="1">
      <alignment horizontal="right" vertical="center" wrapText="1"/>
      <protection/>
    </xf>
    <xf numFmtId="4" fontId="4" fillId="0" borderId="12" xfId="82" applyNumberFormat="1" applyFont="1" applyFill="1" applyBorder="1" applyAlignment="1">
      <alignment horizontal="center" vertical="center" wrapText="1"/>
      <protection/>
    </xf>
    <xf numFmtId="2" fontId="4" fillId="0" borderId="12" xfId="76" applyNumberFormat="1" applyFont="1" applyFill="1" applyBorder="1" applyAlignment="1">
      <alignment horizontal="right" vertical="center" wrapText="1"/>
      <protection/>
    </xf>
    <xf numFmtId="2" fontId="4" fillId="0" borderId="12" xfId="76" applyNumberFormat="1" applyFont="1" applyFill="1" applyBorder="1" applyAlignment="1">
      <alignment horizontal="center" vertical="center" wrapText="1"/>
      <protection/>
    </xf>
    <xf numFmtId="178" fontId="4" fillId="0" borderId="12" xfId="116" applyNumberFormat="1" applyFont="1" applyFill="1" applyBorder="1" applyAlignment="1">
      <alignment horizontal="center" vertical="center" wrapText="1"/>
      <protection/>
    </xf>
    <xf numFmtId="2" fontId="3" fillId="0" borderId="12" xfId="112" applyNumberFormat="1" applyFont="1" applyFill="1" applyBorder="1" applyAlignment="1">
      <alignment horizontal="right" vertical="center" wrapText="1"/>
      <protection/>
    </xf>
    <xf numFmtId="2" fontId="4" fillId="0" borderId="12" xfId="0" applyNumberFormat="1" applyFont="1" applyFill="1" applyBorder="1" applyAlignment="1">
      <alignment horizontal="right" vertical="center" wrapText="1"/>
    </xf>
    <xf numFmtId="4" fontId="3" fillId="0" borderId="12" xfId="112" applyNumberFormat="1" applyFont="1" applyFill="1" applyBorder="1" applyAlignment="1">
      <alignment horizontal="right" vertical="center"/>
      <protection/>
    </xf>
    <xf numFmtId="0" fontId="2" fillId="0" borderId="12" xfId="112" applyFont="1" applyFill="1" applyBorder="1">
      <alignment/>
      <protection/>
    </xf>
    <xf numFmtId="0" fontId="3" fillId="0" borderId="12" xfId="118" applyFont="1" applyFill="1" applyBorder="1" applyAlignment="1">
      <alignment horizontal="left" vertical="center" wrapText="1"/>
      <protection/>
    </xf>
    <xf numFmtId="179" fontId="4" fillId="0" borderId="12" xfId="89" applyNumberFormat="1" applyFont="1" applyFill="1" applyBorder="1" applyAlignment="1">
      <alignment horizontal="right" vertical="center" wrapText="1"/>
      <protection/>
    </xf>
    <xf numFmtId="179" fontId="4" fillId="0" borderId="12" xfId="132" applyNumberFormat="1" applyFont="1" applyFill="1" applyBorder="1" applyAlignment="1">
      <alignment horizontal="right" vertical="center" wrapText="1"/>
      <protection/>
    </xf>
    <xf numFmtId="179" fontId="4" fillId="0" borderId="12" xfId="132" applyNumberFormat="1" applyFont="1" applyFill="1" applyBorder="1" applyAlignment="1">
      <alignment horizontal="center" vertical="center" wrapText="1"/>
      <protection/>
    </xf>
    <xf numFmtId="179" fontId="4" fillId="0" borderId="12" xfId="111" applyNumberFormat="1" applyFont="1" applyFill="1" applyBorder="1" applyAlignment="1">
      <alignment horizontal="left" vertical="center" wrapText="1"/>
      <protection/>
    </xf>
    <xf numFmtId="4" fontId="4" fillId="0" borderId="12" xfId="111" applyNumberFormat="1" applyFont="1" applyFill="1" applyBorder="1" applyAlignment="1">
      <alignment horizontal="right" vertical="center" wrapText="1"/>
      <protection/>
    </xf>
    <xf numFmtId="179" fontId="4" fillId="0" borderId="12" xfId="111" applyNumberFormat="1" applyFont="1" applyFill="1" applyBorder="1" applyAlignment="1">
      <alignment horizontal="center" vertical="center" wrapText="1"/>
      <protection/>
    </xf>
    <xf numFmtId="179" fontId="4" fillId="0" borderId="12" xfId="118" applyNumberFormat="1" applyFont="1" applyFill="1" applyBorder="1" applyAlignment="1">
      <alignment horizontal="center" vertical="center" wrapText="1"/>
      <protection/>
    </xf>
    <xf numFmtId="179" fontId="4" fillId="0" borderId="12" xfId="116" applyNumberFormat="1" applyFont="1" applyFill="1" applyBorder="1" applyAlignment="1">
      <alignment horizontal="left" vertical="center" wrapText="1"/>
      <protection/>
    </xf>
    <xf numFmtId="179" fontId="4" fillId="0" borderId="12" xfId="116" applyNumberFormat="1" applyFont="1" applyFill="1" applyBorder="1" applyAlignment="1">
      <alignment horizontal="center" vertical="center" wrapText="1"/>
      <protection/>
    </xf>
    <xf numFmtId="179" fontId="4" fillId="0" borderId="12" xfId="116" applyNumberFormat="1" applyFont="1" applyFill="1" applyBorder="1" applyAlignment="1">
      <alignment horizontal="left" vertical="center" wrapText="1"/>
      <protection/>
    </xf>
    <xf numFmtId="2" fontId="4" fillId="0" borderId="12" xfId="0" applyNumberFormat="1" applyFont="1" applyFill="1" applyBorder="1" applyAlignment="1">
      <alignment horizontal="right" vertical="center"/>
    </xf>
    <xf numFmtId="2" fontId="4" fillId="0" borderId="12" xfId="116" applyNumberFormat="1" applyFont="1" applyFill="1" applyBorder="1" applyAlignment="1">
      <alignment horizontal="right" vertical="center" wrapText="1"/>
      <protection/>
    </xf>
    <xf numFmtId="0" fontId="4" fillId="0" borderId="12" xfId="111" applyFont="1" applyFill="1" applyBorder="1" applyAlignment="1">
      <alignment horizontal="left" vertical="center" wrapText="1"/>
      <protection/>
    </xf>
    <xf numFmtId="0" fontId="4" fillId="0" borderId="12" xfId="111" applyFont="1" applyFill="1" applyBorder="1" applyAlignment="1">
      <alignment horizontal="center" vertical="center" wrapText="1"/>
      <protection/>
    </xf>
    <xf numFmtId="4" fontId="3" fillId="0" borderId="12" xfId="120" applyNumberFormat="1" applyFont="1" applyFill="1" applyBorder="1" applyAlignment="1">
      <alignment horizontal="right" vertical="center" wrapText="1"/>
      <protection/>
    </xf>
    <xf numFmtId="179" fontId="3" fillId="0" borderId="12" xfId="120" applyNumberFormat="1" applyFont="1" applyFill="1" applyBorder="1" applyAlignment="1">
      <alignment horizontal="center" vertical="center" wrapText="1"/>
      <protection/>
    </xf>
    <xf numFmtId="4" fontId="3" fillId="0" borderId="12" xfId="111" applyNumberFormat="1" applyFont="1" applyFill="1" applyBorder="1" applyAlignment="1">
      <alignment horizontal="right" vertical="center" wrapText="1"/>
      <protection/>
    </xf>
    <xf numFmtId="2" fontId="4" fillId="0" borderId="12" xfId="118" applyNumberFormat="1" applyFont="1" applyFill="1" applyBorder="1" applyAlignment="1">
      <alignment horizontal="right" vertical="center" wrapText="1"/>
      <protection/>
    </xf>
    <xf numFmtId="2" fontId="4" fillId="0" borderId="12" xfId="0" applyNumberFormat="1" applyFont="1" applyFill="1" applyBorder="1" applyAlignment="1">
      <alignment horizontal="center" vertical="center" wrapText="1"/>
    </xf>
    <xf numFmtId="179" fontId="4" fillId="0" borderId="12" xfId="111" applyNumberFormat="1" applyFont="1" applyFill="1" applyBorder="1" applyAlignment="1">
      <alignment horizontal="right" vertical="center" wrapText="1"/>
      <protection/>
    </xf>
    <xf numFmtId="43" fontId="4" fillId="0" borderId="12" xfId="111" applyNumberFormat="1" applyFont="1" applyFill="1" applyBorder="1" applyAlignment="1">
      <alignment horizontal="center" vertical="center" wrapText="1"/>
      <protection/>
    </xf>
    <xf numFmtId="0" fontId="4" fillId="0" borderId="12" xfId="0" applyFont="1" applyFill="1" applyBorder="1" applyAlignment="1">
      <alignment horizontal="center" vertical="center"/>
    </xf>
    <xf numFmtId="2" fontId="4" fillId="0" borderId="12" xfId="110" applyNumberFormat="1" applyFont="1" applyFill="1" applyBorder="1" applyAlignment="1">
      <alignment horizontal="right" vertical="center" wrapText="1"/>
      <protection/>
    </xf>
    <xf numFmtId="0" fontId="3" fillId="0" borderId="12" xfId="112" applyFont="1" applyFill="1" applyBorder="1" applyAlignment="1">
      <alignment horizontal="center" vertical="center" wrapText="1"/>
      <protection/>
    </xf>
    <xf numFmtId="0" fontId="3" fillId="0" borderId="12" xfId="112" applyFont="1" applyFill="1" applyBorder="1" applyAlignment="1">
      <alignment horizontal="left" vertical="center" wrapText="1"/>
      <protection/>
    </xf>
    <xf numFmtId="4" fontId="3" fillId="0" borderId="12" xfId="88" applyNumberFormat="1" applyFont="1" applyFill="1" applyBorder="1" applyAlignment="1">
      <alignment horizontal="right" vertical="center" wrapText="1"/>
      <protection/>
    </xf>
    <xf numFmtId="179" fontId="3" fillId="0" borderId="12" xfId="88" applyNumberFormat="1" applyFont="1" applyFill="1" applyBorder="1" applyAlignment="1">
      <alignment horizontal="center" vertical="center" wrapText="1"/>
      <protection/>
    </xf>
    <xf numFmtId="0" fontId="4" fillId="0" borderId="12" xfId="112" applyFont="1" applyFill="1" applyBorder="1" applyAlignment="1">
      <alignment horizontal="center" vertical="center"/>
      <protection/>
    </xf>
    <xf numFmtId="178" fontId="4" fillId="0" borderId="12" xfId="118" applyNumberFormat="1" applyFont="1" applyFill="1" applyBorder="1" applyAlignment="1">
      <alignment horizontal="left" vertical="center" wrapText="1"/>
      <protection/>
    </xf>
    <xf numFmtId="4" fontId="4" fillId="0" borderId="12" xfId="88" applyNumberFormat="1" applyFont="1" applyFill="1" applyBorder="1" applyAlignment="1">
      <alignment horizontal="right" vertical="center" wrapText="1"/>
      <protection/>
    </xf>
    <xf numFmtId="4" fontId="4" fillId="0" borderId="12" xfId="132" applyNumberFormat="1" applyFont="1" applyFill="1" applyBorder="1" applyAlignment="1">
      <alignment horizontal="right" vertical="center" wrapText="1"/>
      <protection/>
    </xf>
    <xf numFmtId="4" fontId="4" fillId="0" borderId="12" xfId="104" applyNumberFormat="1" applyFont="1" applyFill="1" applyBorder="1" applyAlignment="1">
      <alignment horizontal="center" vertical="center" wrapText="1"/>
      <protection/>
    </xf>
    <xf numFmtId="179" fontId="4" fillId="0" borderId="12" xfId="132" applyNumberFormat="1" applyFont="1" applyFill="1" applyBorder="1" applyAlignment="1">
      <alignment horizontal="center" vertical="center" wrapText="1"/>
      <protection/>
    </xf>
    <xf numFmtId="0" fontId="70" fillId="0" borderId="12" xfId="112" applyFont="1" applyBorder="1" applyAlignment="1">
      <alignment horizontal="center" vertical="center" wrapText="1"/>
      <protection/>
    </xf>
    <xf numFmtId="178" fontId="70" fillId="0" borderId="12" xfId="116" applyNumberFormat="1" applyFont="1" applyBorder="1" applyAlignment="1">
      <alignment horizontal="left" vertical="center" wrapText="1"/>
      <protection/>
    </xf>
    <xf numFmtId="4" fontId="3" fillId="0" borderId="12" xfId="89" applyNumberFormat="1" applyFont="1" applyFill="1" applyBorder="1" applyAlignment="1">
      <alignment horizontal="right" vertical="center" wrapText="1"/>
      <protection/>
    </xf>
    <xf numFmtId="179" fontId="3" fillId="0" borderId="12" xfId="89" applyNumberFormat="1" applyFont="1" applyFill="1" applyBorder="1" applyAlignment="1">
      <alignment horizontal="center" vertical="center" wrapText="1"/>
      <protection/>
    </xf>
    <xf numFmtId="179" fontId="4" fillId="0" borderId="12" xfId="118" applyNumberFormat="1" applyFont="1" applyFill="1" applyBorder="1" applyAlignment="1">
      <alignment horizontal="left" vertical="center" wrapText="1"/>
      <protection/>
    </xf>
    <xf numFmtId="0" fontId="4" fillId="0" borderId="12" xfId="111" applyFont="1" applyFill="1" applyBorder="1" applyAlignment="1">
      <alignment horizontal="left" vertical="center" wrapText="1"/>
      <protection/>
    </xf>
    <xf numFmtId="4" fontId="3" fillId="0" borderId="12" xfId="112" applyNumberFormat="1" applyFont="1" applyFill="1" applyBorder="1" applyAlignment="1">
      <alignment horizontal="center" vertical="center" wrapText="1"/>
      <protection/>
    </xf>
    <xf numFmtId="178" fontId="4" fillId="0" borderId="12" xfId="112" applyNumberFormat="1" applyFont="1" applyFill="1" applyBorder="1" applyAlignment="1">
      <alignment horizontal="left" vertical="center" wrapText="1"/>
      <protection/>
    </xf>
    <xf numFmtId="178" fontId="3" fillId="0" borderId="12" xfId="174" applyNumberFormat="1" applyFont="1" applyFill="1" applyBorder="1" applyAlignment="1">
      <alignment horizontal="center" vertical="center"/>
      <protection/>
    </xf>
    <xf numFmtId="178" fontId="3" fillId="0" borderId="12" xfId="174" applyNumberFormat="1" applyFont="1" applyFill="1" applyBorder="1" applyAlignment="1">
      <alignment horizontal="left" vertical="center" wrapText="1"/>
      <protection/>
    </xf>
    <xf numFmtId="179" fontId="3" fillId="0" borderId="12" xfId="174" applyNumberFormat="1" applyFont="1" applyFill="1" applyBorder="1" applyAlignment="1">
      <alignment horizontal="center" vertical="center" wrapText="1"/>
      <protection/>
    </xf>
    <xf numFmtId="0" fontId="4" fillId="0" borderId="12" xfId="191" applyNumberFormat="1" applyFont="1" applyFill="1" applyBorder="1" applyAlignment="1">
      <alignment horizontal="left" vertical="center" wrapText="1"/>
      <protection/>
    </xf>
    <xf numFmtId="178" fontId="4" fillId="0" borderId="12" xfId="191" applyNumberFormat="1" applyFont="1" applyFill="1" applyBorder="1" applyAlignment="1">
      <alignment horizontal="center" vertical="center" wrapText="1"/>
      <protection/>
    </xf>
    <xf numFmtId="179" fontId="4" fillId="0" borderId="12" xfId="191" applyNumberFormat="1" applyFont="1" applyFill="1" applyBorder="1" applyAlignment="1">
      <alignment horizontal="left" vertical="center" wrapText="1"/>
      <protection/>
    </xf>
    <xf numFmtId="0" fontId="3" fillId="0" borderId="12" xfId="191" applyNumberFormat="1" applyFont="1" applyFill="1" applyBorder="1" applyAlignment="1">
      <alignment horizontal="left" vertical="center" wrapText="1"/>
      <protection/>
    </xf>
    <xf numFmtId="178" fontId="3" fillId="0" borderId="12" xfId="191" applyNumberFormat="1" applyFont="1" applyFill="1" applyBorder="1" applyAlignment="1">
      <alignment horizontal="center" vertical="center" wrapText="1"/>
      <protection/>
    </xf>
    <xf numFmtId="179" fontId="3" fillId="0" borderId="12" xfId="191" applyNumberFormat="1" applyFont="1" applyFill="1" applyBorder="1" applyAlignment="1">
      <alignment horizontal="left" vertical="center" wrapText="1"/>
      <protection/>
    </xf>
    <xf numFmtId="179" fontId="3" fillId="0" borderId="12" xfId="0" applyNumberFormat="1" applyFont="1" applyFill="1" applyBorder="1" applyAlignment="1">
      <alignment vertical="center" wrapText="1"/>
    </xf>
    <xf numFmtId="179" fontId="4" fillId="0" borderId="12" xfId="0" applyNumberFormat="1" applyFont="1" applyFill="1" applyBorder="1" applyAlignment="1">
      <alignment vertical="center" wrapText="1"/>
    </xf>
    <xf numFmtId="179" fontId="4" fillId="0" borderId="12" xfId="191" applyNumberFormat="1" applyFont="1" applyFill="1" applyBorder="1" applyAlignment="1">
      <alignment vertical="center" wrapText="1"/>
      <protection/>
    </xf>
    <xf numFmtId="179" fontId="4" fillId="0" borderId="12" xfId="0" applyNumberFormat="1" applyFont="1" applyFill="1" applyBorder="1" applyAlignment="1">
      <alignment horizontal="right" vertical="center" wrapText="1"/>
    </xf>
    <xf numFmtId="179" fontId="4" fillId="0" borderId="12" xfId="191" applyNumberFormat="1" applyFont="1" applyFill="1" applyBorder="1" applyAlignment="1">
      <alignment horizontal="right" vertical="center" wrapText="1"/>
      <protection/>
    </xf>
    <xf numFmtId="0" fontId="3" fillId="0" borderId="12" xfId="76" applyFont="1" applyFill="1" applyBorder="1" applyAlignment="1">
      <alignment horizontal="center" vertical="center" wrapText="1"/>
      <protection/>
    </xf>
    <xf numFmtId="0" fontId="3" fillId="0" borderId="12" xfId="76" applyFont="1" applyFill="1" applyBorder="1" applyAlignment="1">
      <alignment horizontal="left" vertical="center" wrapText="1"/>
      <protection/>
    </xf>
    <xf numFmtId="179" fontId="3" fillId="0" borderId="12" xfId="174" applyNumberFormat="1" applyFont="1" applyFill="1" applyBorder="1" applyAlignment="1">
      <alignment horizontal="right" vertical="center"/>
      <protection/>
    </xf>
    <xf numFmtId="178" fontId="4" fillId="0" borderId="12" xfId="174" applyNumberFormat="1" applyFont="1" applyFill="1" applyBorder="1" applyAlignment="1">
      <alignment horizontal="center" vertical="center"/>
      <protection/>
    </xf>
    <xf numFmtId="178" fontId="4" fillId="0" borderId="12" xfId="174" applyNumberFormat="1" applyFont="1" applyFill="1" applyBorder="1" applyAlignment="1">
      <alignment horizontal="left" vertical="center" wrapText="1"/>
      <protection/>
    </xf>
    <xf numFmtId="179" fontId="4" fillId="0" borderId="12" xfId="174" applyNumberFormat="1" applyFont="1" applyFill="1" applyBorder="1" applyAlignment="1">
      <alignment horizontal="right" vertical="center"/>
      <protection/>
    </xf>
    <xf numFmtId="178" fontId="4" fillId="0" borderId="12" xfId="174" applyNumberFormat="1" applyFont="1" applyFill="1" applyBorder="1" applyAlignment="1">
      <alignment horizontal="left" vertical="center"/>
      <protection/>
    </xf>
    <xf numFmtId="0" fontId="4" fillId="0" borderId="12" xfId="76" applyFont="1" applyFill="1" applyBorder="1" applyAlignment="1">
      <alignment horizontal="center" vertical="center" wrapText="1"/>
      <protection/>
    </xf>
    <xf numFmtId="49" fontId="3" fillId="0" borderId="12" xfId="76" applyNumberFormat="1" applyFont="1" applyFill="1" applyBorder="1" applyAlignment="1">
      <alignment horizontal="center" vertical="center" wrapText="1"/>
      <protection/>
    </xf>
    <xf numFmtId="0" fontId="3" fillId="0" borderId="12" xfId="76" applyFont="1" applyFill="1" applyBorder="1" applyAlignment="1">
      <alignment vertical="center" wrapText="1"/>
      <protection/>
    </xf>
    <xf numFmtId="49" fontId="4" fillId="0" borderId="12" xfId="76" applyNumberFormat="1" applyFont="1" applyFill="1" applyBorder="1" applyAlignment="1">
      <alignment horizontal="center" vertical="center" wrapText="1"/>
      <protection/>
    </xf>
    <xf numFmtId="0" fontId="4" fillId="0" borderId="12" xfId="76" applyFont="1" applyFill="1" applyBorder="1" applyAlignment="1">
      <alignment vertical="center" wrapText="1"/>
      <protection/>
    </xf>
    <xf numFmtId="2" fontId="4" fillId="0" borderId="12" xfId="135" applyNumberFormat="1" applyFont="1" applyFill="1" applyBorder="1" applyAlignment="1">
      <alignment vertical="center" wrapText="1"/>
      <protection/>
    </xf>
    <xf numFmtId="2" fontId="3" fillId="0" borderId="12" xfId="135" applyNumberFormat="1" applyFont="1" applyFill="1" applyBorder="1" applyAlignment="1">
      <alignment vertical="center" wrapText="1"/>
      <protection/>
    </xf>
    <xf numFmtId="0" fontId="4" fillId="0" borderId="12" xfId="76" applyFont="1" applyFill="1" applyBorder="1" applyAlignment="1">
      <alignment horizontal="center" vertical="center" wrapText="1"/>
      <protection/>
    </xf>
    <xf numFmtId="4" fontId="4" fillId="0" borderId="12" xfId="76" applyNumberFormat="1" applyFont="1" applyFill="1" applyBorder="1" applyAlignment="1">
      <alignment horizontal="center" vertical="center" wrapText="1"/>
      <protection/>
    </xf>
    <xf numFmtId="1" fontId="20" fillId="0" borderId="12" xfId="87" applyNumberFormat="1" applyFont="1" applyFill="1" applyBorder="1" applyAlignment="1">
      <alignment horizontal="center" vertical="center" wrapText="1"/>
      <protection/>
    </xf>
    <xf numFmtId="4" fontId="20" fillId="0" borderId="12" xfId="87" applyNumberFormat="1" applyFont="1" applyFill="1" applyBorder="1" applyAlignment="1">
      <alignment horizontal="left" vertical="center" wrapText="1"/>
      <protection/>
    </xf>
    <xf numFmtId="4" fontId="3" fillId="0" borderId="12" xfId="135" applyNumberFormat="1" applyFont="1" applyFill="1" applyBorder="1" applyAlignment="1">
      <alignment horizontal="right" vertical="center" wrapText="1"/>
      <protection/>
    </xf>
    <xf numFmtId="1" fontId="21" fillId="0" borderId="12" xfId="87" applyNumberFormat="1" applyFont="1" applyFill="1" applyBorder="1" applyAlignment="1">
      <alignment horizontal="center" vertical="center" wrapText="1"/>
      <protection/>
    </xf>
    <xf numFmtId="4" fontId="21" fillId="0" borderId="12" xfId="87" applyNumberFormat="1" applyFont="1" applyFill="1" applyBorder="1" applyAlignment="1">
      <alignment horizontal="left" vertical="center" wrapText="1"/>
      <protection/>
    </xf>
    <xf numFmtId="4" fontId="4" fillId="0" borderId="12" xfId="135" applyNumberFormat="1" applyFont="1" applyFill="1" applyBorder="1" applyAlignment="1">
      <alignment horizontal="right" vertical="center" wrapText="1"/>
      <protection/>
    </xf>
    <xf numFmtId="4" fontId="4" fillId="0" borderId="12" xfId="135" applyNumberFormat="1" applyFont="1" applyFill="1" applyBorder="1" applyAlignment="1">
      <alignment vertical="center" wrapText="1"/>
      <protection/>
    </xf>
    <xf numFmtId="4" fontId="20" fillId="0" borderId="12" xfId="175" applyNumberFormat="1" applyFont="1" applyFill="1" applyBorder="1" applyAlignment="1">
      <alignment horizontal="left" vertical="center" wrapText="1"/>
      <protection/>
    </xf>
    <xf numFmtId="4" fontId="21" fillId="0" borderId="12" xfId="175" applyNumberFormat="1" applyFont="1" applyFill="1" applyBorder="1" applyAlignment="1">
      <alignment horizontal="left" vertical="center" wrapText="1"/>
      <protection/>
    </xf>
    <xf numFmtId="1" fontId="20" fillId="0" borderId="12" xfId="76" applyNumberFormat="1" applyFont="1" applyFill="1" applyBorder="1" applyAlignment="1">
      <alignment horizontal="center" vertical="center" wrapText="1"/>
      <protection/>
    </xf>
    <xf numFmtId="4" fontId="20" fillId="0" borderId="12" xfId="76" applyNumberFormat="1" applyFont="1" applyFill="1" applyBorder="1" applyAlignment="1">
      <alignment horizontal="left" vertical="center" wrapText="1"/>
      <protection/>
    </xf>
    <xf numFmtId="3" fontId="21" fillId="0" borderId="12" xfId="87" applyNumberFormat="1" applyFont="1" applyFill="1" applyBorder="1" applyAlignment="1">
      <alignment horizontal="center" vertical="center" wrapText="1"/>
      <protection/>
    </xf>
    <xf numFmtId="4" fontId="21" fillId="0" borderId="12" xfId="76" applyNumberFormat="1" applyFont="1" applyFill="1" applyBorder="1" applyAlignment="1">
      <alignment horizontal="left" vertical="center" wrapText="1"/>
      <protection/>
    </xf>
    <xf numFmtId="1" fontId="21" fillId="0" borderId="12" xfId="76" applyNumberFormat="1" applyFont="1" applyFill="1" applyBorder="1" applyAlignment="1">
      <alignment horizontal="center" vertical="center" wrapText="1"/>
      <protection/>
    </xf>
    <xf numFmtId="0" fontId="0" fillId="0" borderId="0" xfId="0" applyAlignment="1">
      <alignment wrapText="1"/>
    </xf>
    <xf numFmtId="0" fontId="4" fillId="0" borderId="12" xfId="76" applyNumberFormat="1" applyFont="1" applyFill="1" applyBorder="1" applyAlignment="1">
      <alignment horizontal="center" vertical="center" wrapText="1"/>
      <protection/>
    </xf>
    <xf numFmtId="178" fontId="3" fillId="0" borderId="12" xfId="76" applyNumberFormat="1" applyFont="1" applyFill="1" applyBorder="1" applyAlignment="1">
      <alignment horizontal="center" vertical="center" wrapText="1"/>
      <protection/>
    </xf>
    <xf numFmtId="0" fontId="4" fillId="0" borderId="12" xfId="76" applyFont="1" applyFill="1" applyBorder="1" applyAlignment="1">
      <alignment vertical="center" wrapText="1"/>
      <protection/>
    </xf>
    <xf numFmtId="2" fontId="4" fillId="0" borderId="12" xfId="135" applyNumberFormat="1" applyFont="1" applyFill="1" applyBorder="1" applyAlignment="1">
      <alignment vertical="center" wrapText="1"/>
      <protection/>
    </xf>
    <xf numFmtId="2" fontId="4" fillId="0" borderId="12" xfId="76" applyNumberFormat="1" applyFont="1" applyFill="1" applyBorder="1" applyAlignment="1">
      <alignment vertical="center" wrapText="1"/>
      <protection/>
    </xf>
    <xf numFmtId="4" fontId="4" fillId="0" borderId="12" xfId="135" applyNumberFormat="1" applyFont="1" applyFill="1" applyBorder="1" applyAlignment="1">
      <alignment horizontal="center" vertical="center" wrapText="1"/>
      <protection/>
    </xf>
    <xf numFmtId="179" fontId="4" fillId="0" borderId="12" xfId="0" applyNumberFormat="1" applyFont="1" applyFill="1" applyBorder="1" applyAlignment="1">
      <alignment horizontal="center" vertical="center"/>
    </xf>
    <xf numFmtId="0" fontId="3" fillId="0" borderId="12" xfId="112" applyFont="1" applyFill="1" applyBorder="1" applyAlignment="1">
      <alignment horizontal="left" vertical="center" wrapText="1"/>
      <protection/>
    </xf>
    <xf numFmtId="0" fontId="4" fillId="0" borderId="12" xfId="112" applyFont="1" applyFill="1" applyBorder="1" applyAlignment="1">
      <alignment horizontal="left" vertical="center" wrapText="1"/>
      <protection/>
    </xf>
    <xf numFmtId="2" fontId="4" fillId="0" borderId="12" xfId="121" applyNumberFormat="1" applyFont="1" applyFill="1" applyBorder="1" applyAlignment="1">
      <alignment horizontal="right" vertical="center" wrapText="1"/>
      <protection/>
    </xf>
    <xf numFmtId="179" fontId="3" fillId="0" borderId="12" xfId="0" applyNumberFormat="1" applyFont="1" applyFill="1" applyBorder="1" applyAlignment="1">
      <alignment horizontal="center" vertical="center" wrapText="1"/>
    </xf>
    <xf numFmtId="2" fontId="4" fillId="0" borderId="12" xfId="0" applyNumberFormat="1" applyFont="1" applyFill="1" applyBorder="1" applyAlignment="1">
      <alignment vertical="center" wrapText="1"/>
    </xf>
    <xf numFmtId="2" fontId="4" fillId="0" borderId="12" xfId="0" applyNumberFormat="1" applyFont="1" applyFill="1" applyBorder="1" applyAlignment="1">
      <alignment horizontal="left" vertical="center" wrapText="1"/>
    </xf>
    <xf numFmtId="178" fontId="4" fillId="0" borderId="12" xfId="82" applyNumberFormat="1" applyFont="1" applyFill="1" applyBorder="1" applyAlignment="1">
      <alignment horizontal="left" vertical="center" wrapText="1"/>
      <protection/>
    </xf>
    <xf numFmtId="179" fontId="4" fillId="0" borderId="12" xfId="76" applyNumberFormat="1" applyFont="1" applyFill="1" applyBorder="1" applyAlignment="1">
      <alignment horizontal="center" vertical="center" wrapText="1"/>
      <protection/>
    </xf>
    <xf numFmtId="178" fontId="68" fillId="0" borderId="12" xfId="112" applyNumberFormat="1" applyFont="1" applyFill="1" applyBorder="1" applyAlignment="1">
      <alignment horizontal="left" vertical="center" wrapText="1"/>
      <protection/>
    </xf>
    <xf numFmtId="2" fontId="68" fillId="0" borderId="12" xfId="112" applyNumberFormat="1" applyFont="1" applyFill="1" applyBorder="1" applyAlignment="1">
      <alignment horizontal="right" vertical="center" wrapText="1"/>
      <protection/>
    </xf>
    <xf numFmtId="178" fontId="68" fillId="0" borderId="12" xfId="112" applyNumberFormat="1" applyFont="1" applyFill="1" applyBorder="1" applyAlignment="1">
      <alignment horizontal="center" vertical="center" wrapText="1"/>
      <protection/>
    </xf>
    <xf numFmtId="178" fontId="4" fillId="0" borderId="12" xfId="76" applyNumberFormat="1" applyFont="1" applyFill="1" applyBorder="1" applyAlignment="1">
      <alignment horizontal="center" vertical="center" wrapText="1"/>
      <protection/>
    </xf>
    <xf numFmtId="2" fontId="4" fillId="0" borderId="12" xfId="213" applyNumberFormat="1" applyFont="1" applyFill="1" applyBorder="1" applyAlignment="1">
      <alignment horizontal="right" vertical="center" wrapText="1"/>
      <protection/>
    </xf>
    <xf numFmtId="2" fontId="4" fillId="0" borderId="12" xfId="76" applyNumberFormat="1" applyFont="1" applyFill="1" applyBorder="1" applyAlignment="1">
      <alignment horizontal="right" vertical="center" wrapText="1"/>
      <protection/>
    </xf>
    <xf numFmtId="2" fontId="68" fillId="0" borderId="12" xfId="112" applyNumberFormat="1" applyFont="1" applyFill="1" applyBorder="1" applyAlignment="1">
      <alignment horizontal="center" vertical="center" wrapText="1"/>
      <protection/>
    </xf>
    <xf numFmtId="178" fontId="4" fillId="0" borderId="12" xfId="0" applyNumberFormat="1" applyFont="1" applyFill="1" applyBorder="1" applyAlignment="1">
      <alignment horizontal="left" vertical="center" wrapText="1"/>
    </xf>
    <xf numFmtId="0" fontId="4" fillId="0" borderId="12" xfId="120" applyFont="1" applyFill="1" applyBorder="1" applyAlignment="1">
      <alignment horizontal="left" vertical="center" wrapText="1"/>
      <protection/>
    </xf>
    <xf numFmtId="0" fontId="4" fillId="0" borderId="12" xfId="76" applyFont="1" applyFill="1" applyBorder="1" applyAlignment="1">
      <alignment horizontal="left" vertical="center" wrapText="1"/>
      <protection/>
    </xf>
    <xf numFmtId="4" fontId="3" fillId="0" borderId="12" xfId="76" applyNumberFormat="1" applyFont="1" applyFill="1" applyBorder="1" applyAlignment="1">
      <alignment horizontal="left" vertical="center" wrapText="1"/>
      <protection/>
    </xf>
    <xf numFmtId="4" fontId="3" fillId="0" borderId="12" xfId="76" applyNumberFormat="1" applyFont="1" applyFill="1" applyBorder="1" applyAlignment="1">
      <alignment horizontal="center" vertical="center"/>
      <protection/>
    </xf>
    <xf numFmtId="2" fontId="3" fillId="0" borderId="12" xfId="112" applyNumberFormat="1" applyFont="1" applyFill="1" applyBorder="1" applyAlignment="1">
      <alignment horizontal="center" vertical="center" wrapText="1"/>
      <protection/>
    </xf>
    <xf numFmtId="0" fontId="4" fillId="0" borderId="12" xfId="82" applyFont="1" applyFill="1" applyBorder="1" applyAlignment="1">
      <alignment vertical="center" wrapText="1"/>
      <protection/>
    </xf>
    <xf numFmtId="2" fontId="3" fillId="0" borderId="12" xfId="76" applyNumberFormat="1" applyFont="1" applyFill="1" applyBorder="1" applyAlignment="1">
      <alignment horizontal="right" vertical="center"/>
      <protection/>
    </xf>
    <xf numFmtId="4" fontId="21" fillId="0" borderId="12" xfId="175" applyNumberFormat="1" applyFont="1" applyFill="1" applyBorder="1" applyAlignment="1">
      <alignment horizontal="left" vertical="center" wrapText="1"/>
      <protection/>
    </xf>
    <xf numFmtId="178" fontId="3" fillId="0" borderId="12" xfId="87" applyNumberFormat="1" applyFont="1" applyFill="1" applyBorder="1" applyAlignment="1">
      <alignment horizontal="center" vertical="center" wrapText="1"/>
      <protection/>
    </xf>
    <xf numFmtId="178" fontId="3" fillId="0" borderId="12" xfId="87" applyNumberFormat="1" applyFont="1" applyFill="1" applyBorder="1" applyAlignment="1">
      <alignment horizontal="left" vertical="center" wrapText="1"/>
      <protection/>
    </xf>
    <xf numFmtId="0" fontId="4" fillId="0" borderId="12" xfId="121" applyFont="1" applyFill="1" applyBorder="1" applyAlignment="1">
      <alignment horizontal="left" vertical="center" wrapText="1"/>
      <protection/>
    </xf>
    <xf numFmtId="2" fontId="4" fillId="0" borderId="12" xfId="112" applyNumberFormat="1" applyFont="1" applyFill="1" applyBorder="1" applyAlignment="1">
      <alignment horizontal="center" vertical="center" wrapText="1"/>
      <protection/>
    </xf>
    <xf numFmtId="2" fontId="4" fillId="0" borderId="12" xfId="112" applyNumberFormat="1" applyFont="1" applyFill="1" applyBorder="1" applyAlignment="1">
      <alignment vertical="center" wrapText="1"/>
      <protection/>
    </xf>
    <xf numFmtId="179" fontId="4" fillId="0" borderId="12" xfId="112" applyNumberFormat="1" applyFont="1" applyFill="1" applyBorder="1" applyAlignment="1">
      <alignment horizontal="center" vertical="center" wrapText="1"/>
      <protection/>
    </xf>
    <xf numFmtId="178" fontId="4" fillId="0" borderId="12" xfId="82" applyNumberFormat="1" applyFont="1" applyFill="1" applyBorder="1" applyAlignment="1">
      <alignment horizontal="center" vertical="center" wrapText="1"/>
      <protection/>
    </xf>
    <xf numFmtId="4" fontId="4" fillId="0" borderId="12" xfId="76" applyNumberFormat="1" applyFont="1" applyFill="1" applyBorder="1" applyAlignment="1">
      <alignment horizontal="left" vertical="center" wrapText="1"/>
      <protection/>
    </xf>
    <xf numFmtId="2" fontId="4" fillId="0" borderId="12" xfId="76" applyNumberFormat="1" applyFont="1" applyFill="1" applyBorder="1" applyAlignment="1">
      <alignment vertical="center"/>
      <protection/>
    </xf>
    <xf numFmtId="2" fontId="4" fillId="0" borderId="12" xfId="76" applyNumberFormat="1" applyFont="1" applyFill="1" applyBorder="1">
      <alignment/>
      <protection/>
    </xf>
    <xf numFmtId="4" fontId="4" fillId="0" borderId="12" xfId="76" applyNumberFormat="1" applyFont="1" applyFill="1" applyBorder="1" applyAlignment="1">
      <alignment horizontal="center" vertical="center" wrapText="1"/>
      <protection/>
    </xf>
    <xf numFmtId="0" fontId="68" fillId="0" borderId="12" xfId="76" applyFont="1" applyFill="1" applyBorder="1" applyAlignment="1">
      <alignment horizontal="left" vertical="center" wrapText="1"/>
      <protection/>
    </xf>
    <xf numFmtId="3" fontId="20" fillId="0" borderId="12" xfId="87" applyNumberFormat="1" applyFont="1" applyFill="1" applyBorder="1" applyAlignment="1">
      <alignment horizontal="center" vertical="center" wrapText="1"/>
      <protection/>
    </xf>
    <xf numFmtId="4" fontId="20" fillId="0" borderId="12" xfId="76" applyNumberFormat="1" applyFont="1" applyFill="1" applyBorder="1" applyAlignment="1">
      <alignment horizontal="left" vertical="center" wrapText="1"/>
      <protection/>
    </xf>
    <xf numFmtId="3" fontId="21" fillId="0" borderId="12" xfId="76" applyNumberFormat="1" applyFont="1" applyFill="1" applyBorder="1" applyAlignment="1">
      <alignment horizontal="center" vertical="center" wrapText="1"/>
      <protection/>
    </xf>
    <xf numFmtId="4" fontId="21" fillId="0" borderId="12" xfId="112" applyNumberFormat="1" applyFont="1" applyFill="1" applyBorder="1" applyAlignment="1">
      <alignment horizontal="left" vertical="center" wrapText="1"/>
      <protection/>
    </xf>
    <xf numFmtId="0" fontId="4" fillId="0" borderId="12" xfId="76" applyNumberFormat="1" applyFont="1" applyFill="1" applyBorder="1" applyAlignment="1">
      <alignment horizontal="center" vertical="center" wrapText="1"/>
      <protection/>
    </xf>
    <xf numFmtId="178" fontId="3" fillId="0" borderId="12" xfId="0" applyNumberFormat="1" applyFont="1" applyFill="1" applyBorder="1" applyAlignment="1">
      <alignment horizontal="center" vertical="center"/>
    </xf>
    <xf numFmtId="182" fontId="3" fillId="0" borderId="12" xfId="0" applyNumberFormat="1" applyFont="1" applyFill="1" applyBorder="1" applyAlignment="1">
      <alignment vertical="center"/>
    </xf>
    <xf numFmtId="178" fontId="3" fillId="0" borderId="12" xfId="0" applyNumberFormat="1" applyFont="1" applyFill="1" applyBorder="1" applyAlignment="1">
      <alignment vertical="center"/>
    </xf>
    <xf numFmtId="182" fontId="4" fillId="0" borderId="12" xfId="0" applyNumberFormat="1" applyFont="1" applyFill="1" applyBorder="1" applyAlignment="1">
      <alignment vertical="center"/>
    </xf>
    <xf numFmtId="178" fontId="3" fillId="0" borderId="20" xfId="0" applyNumberFormat="1" applyFont="1" applyFill="1" applyBorder="1" applyAlignment="1">
      <alignment horizontal="right" vertical="center" wrapText="1"/>
    </xf>
    <xf numFmtId="178" fontId="3" fillId="0" borderId="12" xfId="82" applyNumberFormat="1" applyFont="1" applyFill="1" applyBorder="1" applyAlignment="1">
      <alignment horizontal="center" vertical="center" wrapText="1"/>
      <protection/>
    </xf>
    <xf numFmtId="178" fontId="3" fillId="0" borderId="20" xfId="0" applyNumberFormat="1" applyFont="1" applyFill="1" applyBorder="1" applyAlignment="1">
      <alignment horizontal="right" vertical="center" wrapText="1"/>
    </xf>
    <xf numFmtId="178" fontId="4" fillId="0" borderId="12" xfId="0" applyNumberFormat="1" applyFont="1" applyFill="1" applyBorder="1" applyAlignment="1">
      <alignment vertical="center" wrapText="1"/>
    </xf>
    <xf numFmtId="4" fontId="4" fillId="0" borderId="12" xfId="0" applyNumberFormat="1" applyFont="1" applyFill="1" applyBorder="1" applyAlignment="1">
      <alignment horizontal="right" vertical="center"/>
    </xf>
    <xf numFmtId="178" fontId="3" fillId="0" borderId="12" xfId="112" applyNumberFormat="1" applyFont="1" applyFill="1" applyBorder="1" applyAlignment="1">
      <alignment horizontal="left" vertical="center" wrapText="1"/>
      <protection/>
    </xf>
    <xf numFmtId="4" fontId="4" fillId="0" borderId="12" xfId="82" applyNumberFormat="1" applyFont="1" applyFill="1" applyBorder="1" applyAlignment="1">
      <alignment horizontal="right" vertical="center" wrapText="1"/>
      <protection/>
    </xf>
    <xf numFmtId="0" fontId="3" fillId="0" borderId="12" xfId="157" applyFont="1" applyFill="1" applyBorder="1" applyAlignment="1">
      <alignment horizontal="left" vertical="center" wrapText="1"/>
      <protection/>
    </xf>
    <xf numFmtId="178" fontId="4" fillId="0" borderId="12" xfId="85" applyNumberFormat="1" applyFont="1" applyFill="1" applyBorder="1" applyAlignment="1">
      <alignment horizontal="center" vertical="center" wrapText="1"/>
      <protection/>
    </xf>
    <xf numFmtId="179" fontId="3" fillId="0" borderId="12" xfId="112" applyNumberFormat="1" applyFont="1" applyFill="1" applyBorder="1" applyAlignment="1">
      <alignment horizontal="center" vertical="center" wrapText="1"/>
      <protection/>
    </xf>
    <xf numFmtId="178" fontId="4" fillId="0" borderId="12" xfId="112" applyNumberFormat="1" applyFont="1" applyFill="1" applyBorder="1" applyAlignment="1">
      <alignment horizontal="center" vertical="center"/>
      <protection/>
    </xf>
    <xf numFmtId="178" fontId="68" fillId="0" borderId="12" xfId="82" applyNumberFormat="1" applyFont="1" applyFill="1" applyBorder="1" applyAlignment="1">
      <alignment horizontal="left" vertical="center" wrapText="1"/>
      <protection/>
    </xf>
    <xf numFmtId="4" fontId="4" fillId="0" borderId="12" xfId="73" applyNumberFormat="1" applyFont="1" applyFill="1" applyBorder="1" applyAlignment="1">
      <alignment horizontal="right" vertical="center" wrapText="1"/>
      <protection/>
    </xf>
    <xf numFmtId="4" fontId="4" fillId="0" borderId="12" xfId="112" applyNumberFormat="1" applyFont="1" applyFill="1" applyBorder="1" applyAlignment="1">
      <alignment horizontal="right" vertical="center" wrapText="1"/>
      <protection/>
    </xf>
    <xf numFmtId="2" fontId="68" fillId="0" borderId="12" xfId="112" applyNumberFormat="1" applyFont="1" applyFill="1" applyBorder="1" applyAlignment="1">
      <alignment horizontal="right" vertical="center"/>
      <protection/>
    </xf>
    <xf numFmtId="0" fontId="68" fillId="0" borderId="12" xfId="112" applyFont="1" applyFill="1" applyBorder="1" applyAlignment="1">
      <alignment horizontal="center" vertical="center" wrapText="1"/>
      <protection/>
    </xf>
    <xf numFmtId="0" fontId="68" fillId="0" borderId="12" xfId="112" applyFont="1" applyFill="1" applyBorder="1">
      <alignment/>
      <protection/>
    </xf>
    <xf numFmtId="178" fontId="67" fillId="0" borderId="12" xfId="112" applyNumberFormat="1" applyFont="1" applyFill="1" applyBorder="1" applyAlignment="1">
      <alignment horizontal="center" vertical="center" wrapText="1"/>
      <protection/>
    </xf>
    <xf numFmtId="2" fontId="67" fillId="0" borderId="12" xfId="112" applyNumberFormat="1" applyFont="1" applyFill="1" applyBorder="1" applyAlignment="1">
      <alignment horizontal="right" vertical="center"/>
      <protection/>
    </xf>
    <xf numFmtId="0" fontId="4" fillId="0" borderId="12" xfId="0" applyFont="1" applyFill="1" applyBorder="1" applyAlignment="1">
      <alignment vertical="center"/>
    </xf>
    <xf numFmtId="182" fontId="4" fillId="0" borderId="12" xfId="0" applyNumberFormat="1" applyFont="1" applyFill="1" applyBorder="1" applyAlignment="1">
      <alignment horizontal="center" vertical="center" wrapText="1"/>
    </xf>
    <xf numFmtId="178" fontId="4" fillId="0" borderId="12" xfId="85" applyNumberFormat="1" applyFont="1" applyFill="1" applyBorder="1" applyAlignment="1">
      <alignment horizontal="left" vertical="center" wrapText="1"/>
      <protection/>
    </xf>
    <xf numFmtId="0" fontId="4" fillId="0" borderId="12" xfId="0" applyFont="1" applyFill="1" applyBorder="1" applyAlignment="1">
      <alignment horizontal="right" vertical="center" wrapText="1"/>
    </xf>
    <xf numFmtId="0" fontId="4" fillId="0" borderId="12" xfId="0" applyFont="1" applyFill="1" applyBorder="1" applyAlignment="1">
      <alignment/>
    </xf>
    <xf numFmtId="178" fontId="3" fillId="0" borderId="12" xfId="0" applyNumberFormat="1" applyFont="1" applyFill="1" applyBorder="1" applyAlignment="1">
      <alignment horizontal="right" vertical="center" wrapText="1"/>
    </xf>
    <xf numFmtId="0" fontId="68" fillId="0" borderId="12" xfId="112" applyFont="1" applyFill="1" applyBorder="1" applyAlignment="1">
      <alignment horizontal="center" vertical="center"/>
      <protection/>
    </xf>
    <xf numFmtId="0" fontId="4" fillId="0" borderId="12" xfId="0" applyFont="1" applyFill="1" applyBorder="1" applyAlignment="1">
      <alignment horizontal="left" vertical="center"/>
    </xf>
    <xf numFmtId="0" fontId="68" fillId="0" borderId="12" xfId="112" applyFont="1" applyFill="1" applyBorder="1" applyAlignment="1">
      <alignment vertical="center" wrapText="1"/>
      <protection/>
    </xf>
    <xf numFmtId="43" fontId="4" fillId="0" borderId="12" xfId="52" applyFont="1" applyFill="1" applyBorder="1" applyAlignment="1">
      <alignment horizontal="right" vertical="center" wrapText="1"/>
    </xf>
    <xf numFmtId="4" fontId="4" fillId="0" borderId="12" xfId="218" applyNumberFormat="1" applyFont="1" applyFill="1" applyBorder="1" applyAlignment="1">
      <alignment horizontal="center" vertical="center" wrapText="1"/>
      <protection/>
    </xf>
    <xf numFmtId="0" fontId="4" fillId="0" borderId="12" xfId="118" applyFont="1" applyFill="1" applyBorder="1" applyAlignment="1">
      <alignment vertical="center" wrapText="1"/>
      <protection/>
    </xf>
    <xf numFmtId="0" fontId="4" fillId="0" borderId="12" xfId="77" applyFont="1" applyFill="1" applyBorder="1" applyAlignment="1">
      <alignment horizontal="left" vertical="center" wrapText="1"/>
      <protection/>
    </xf>
    <xf numFmtId="179" fontId="68" fillId="0" borderId="12" xfId="191" applyNumberFormat="1" applyFont="1" applyFill="1" applyBorder="1" applyAlignment="1">
      <alignment horizontal="left" vertical="center" wrapText="1"/>
      <protection/>
    </xf>
    <xf numFmtId="0" fontId="4" fillId="0" borderId="12" xfId="112" applyFont="1" applyFill="1" applyBorder="1" applyAlignment="1">
      <alignment vertical="center" wrapText="1"/>
      <protection/>
    </xf>
    <xf numFmtId="179" fontId="4" fillId="0" borderId="12" xfId="107" applyNumberFormat="1" applyFont="1" applyFill="1" applyBorder="1" applyAlignment="1">
      <alignment horizontal="left" vertical="center" wrapText="1"/>
      <protection/>
    </xf>
    <xf numFmtId="0" fontId="4" fillId="0" borderId="20" xfId="0" applyFont="1" applyFill="1" applyBorder="1" applyAlignment="1">
      <alignment vertical="center" wrapText="1"/>
    </xf>
    <xf numFmtId="0" fontId="4" fillId="0" borderId="12" xfId="112" applyFont="1" applyFill="1" applyBorder="1" applyAlignment="1">
      <alignment horizontal="right" vertical="center" wrapText="1"/>
      <protection/>
    </xf>
    <xf numFmtId="43" fontId="4" fillId="0" borderId="12" xfId="120" applyNumberFormat="1" applyFont="1" applyFill="1" applyBorder="1" applyAlignment="1">
      <alignment horizontal="right" vertical="center" wrapText="1"/>
      <protection/>
    </xf>
    <xf numFmtId="2" fontId="4" fillId="0" borderId="12" xfId="90" applyNumberFormat="1" applyFont="1" applyFill="1" applyBorder="1" applyAlignment="1">
      <alignment horizontal="right" vertical="center" wrapText="1"/>
      <protection/>
    </xf>
    <xf numFmtId="2" fontId="4" fillId="0" borderId="12" xfId="102" applyNumberFormat="1" applyFont="1" applyFill="1" applyBorder="1" applyAlignment="1">
      <alignment horizontal="right" vertical="center" wrapText="1"/>
      <protection/>
    </xf>
    <xf numFmtId="43" fontId="4" fillId="0" borderId="12" xfId="0" applyNumberFormat="1" applyFont="1" applyFill="1" applyBorder="1" applyAlignment="1">
      <alignment horizontal="right" vertical="center" wrapText="1"/>
    </xf>
    <xf numFmtId="179" fontId="3" fillId="0" borderId="12" xfId="126" applyNumberFormat="1" applyFont="1" applyFill="1" applyBorder="1" applyAlignment="1">
      <alignment horizontal="right" vertical="center" wrapText="1"/>
      <protection/>
    </xf>
    <xf numFmtId="2" fontId="4" fillId="0" borderId="12" xfId="87" applyNumberFormat="1" applyFont="1" applyFill="1" applyBorder="1" applyAlignment="1">
      <alignment horizontal="right" vertical="center" wrapText="1"/>
      <protection/>
    </xf>
    <xf numFmtId="178" fontId="4" fillId="0" borderId="12" xfId="0" applyNumberFormat="1" applyFont="1" applyFill="1" applyBorder="1" applyAlignment="1">
      <alignment horizontal="right" vertical="center" wrapText="1"/>
    </xf>
    <xf numFmtId="43" fontId="3" fillId="0" borderId="12" xfId="0" applyNumberFormat="1" applyFont="1" applyFill="1" applyBorder="1" applyAlignment="1">
      <alignment horizontal="right" vertical="center" wrapText="1"/>
    </xf>
    <xf numFmtId="2" fontId="4" fillId="0" borderId="12" xfId="216" applyNumberFormat="1" applyFont="1" applyFill="1" applyBorder="1" applyAlignment="1">
      <alignment horizontal="right" vertical="center" wrapText="1"/>
      <protection/>
    </xf>
    <xf numFmtId="0" fontId="3" fillId="0" borderId="12" xfId="112" applyFont="1" applyFill="1" applyBorder="1" applyAlignment="1">
      <alignment horizontal="right" vertical="center" wrapText="1"/>
      <protection/>
    </xf>
    <xf numFmtId="0" fontId="3" fillId="0" borderId="12" xfId="112" applyFont="1" applyFill="1" applyBorder="1" applyAlignment="1">
      <alignment vertical="center" wrapText="1"/>
      <protection/>
    </xf>
    <xf numFmtId="0" fontId="4" fillId="0" borderId="12" xfId="112" applyFont="1" applyFill="1" applyBorder="1" applyAlignment="1">
      <alignment wrapText="1"/>
      <protection/>
    </xf>
    <xf numFmtId="3" fontId="4" fillId="0" borderId="12" xfId="0" applyNumberFormat="1" applyFont="1" applyFill="1" applyBorder="1" applyAlignment="1">
      <alignment horizontal="left" vertical="center" wrapText="1"/>
    </xf>
    <xf numFmtId="4" fontId="3" fillId="0" borderId="12" xfId="0" applyNumberFormat="1" applyFont="1" applyFill="1" applyBorder="1" applyAlignment="1">
      <alignment horizontal="center" wrapText="1"/>
    </xf>
    <xf numFmtId="2" fontId="3" fillId="0" borderId="12" xfId="124" applyNumberFormat="1" applyFont="1" applyFill="1" applyBorder="1" applyAlignment="1">
      <alignment vertical="center" wrapText="1"/>
      <protection/>
    </xf>
    <xf numFmtId="0" fontId="3" fillId="0" borderId="12" xfId="112" applyFont="1" applyFill="1" applyBorder="1" applyAlignment="1">
      <alignment wrapText="1"/>
      <protection/>
    </xf>
    <xf numFmtId="0" fontId="4" fillId="0" borderId="12" xfId="112" applyFont="1" applyFill="1" applyBorder="1" applyAlignment="1">
      <alignment horizontal="left" vertical="center" wrapText="1"/>
      <protection/>
    </xf>
    <xf numFmtId="0" fontId="4" fillId="0" borderId="12" xfId="0" applyFont="1" applyFill="1" applyBorder="1" applyAlignment="1" quotePrefix="1">
      <alignment horizontal="left" vertical="center" wrapText="1"/>
    </xf>
    <xf numFmtId="178" fontId="4" fillId="0" borderId="12" xfId="82" applyNumberFormat="1" applyFont="1" applyFill="1" applyBorder="1" applyAlignment="1">
      <alignment vertical="center" wrapText="1"/>
      <protection/>
    </xf>
    <xf numFmtId="2" fontId="4" fillId="0" borderId="12" xfId="112" applyNumberFormat="1" applyFont="1" applyFill="1" applyBorder="1" applyAlignment="1">
      <alignment vertical="center" wrapText="1"/>
      <protection/>
    </xf>
    <xf numFmtId="0" fontId="4" fillId="0" borderId="12" xfId="191" applyFont="1" applyFill="1" applyBorder="1" applyAlignment="1">
      <alignment horizontal="center" vertical="center" wrapText="1"/>
      <protection/>
    </xf>
    <xf numFmtId="0" fontId="4" fillId="0" borderId="12" xfId="160" applyFont="1" applyFill="1" applyBorder="1" applyAlignment="1">
      <alignment vertical="center" wrapText="1"/>
      <protection/>
    </xf>
    <xf numFmtId="0" fontId="4" fillId="0" borderId="12" xfId="160" applyFont="1" applyFill="1" applyBorder="1" applyAlignment="1">
      <alignment horizontal="center" vertical="center" wrapText="1"/>
      <protection/>
    </xf>
    <xf numFmtId="0" fontId="3" fillId="0" borderId="12" xfId="0" applyFont="1" applyFill="1" applyBorder="1" applyAlignment="1">
      <alignment/>
    </xf>
    <xf numFmtId="3" fontId="3" fillId="0" borderId="12" xfId="0" applyNumberFormat="1" applyFont="1" applyFill="1" applyBorder="1" applyAlignment="1">
      <alignment horizontal="center" vertical="center" wrapText="1"/>
    </xf>
    <xf numFmtId="2" fontId="3" fillId="0" borderId="12" xfId="0" applyNumberFormat="1" applyFont="1" applyFill="1" applyBorder="1" applyAlignment="1">
      <alignment horizontal="left" vertical="center"/>
    </xf>
    <xf numFmtId="43" fontId="3" fillId="0" borderId="12" xfId="42" applyFont="1" applyFill="1" applyBorder="1" applyAlignment="1">
      <alignment horizontal="center" vertical="center" wrapText="1"/>
    </xf>
    <xf numFmtId="179" fontId="3" fillId="0" borderId="12" xfId="107" applyNumberFormat="1" applyFont="1" applyFill="1" applyBorder="1" applyAlignment="1">
      <alignment horizontal="left" vertical="center" wrapText="1"/>
      <protection/>
    </xf>
    <xf numFmtId="178" fontId="3" fillId="0" borderId="12" xfId="0" applyNumberFormat="1" applyFont="1" applyFill="1" applyBorder="1" applyAlignment="1">
      <alignment vertical="center" wrapText="1"/>
    </xf>
    <xf numFmtId="0" fontId="4" fillId="0" borderId="12" xfId="73" applyFont="1" applyFill="1" applyBorder="1" applyAlignment="1">
      <alignment vertical="center" wrapText="1"/>
      <protection/>
    </xf>
    <xf numFmtId="179" fontId="3" fillId="0" borderId="12" xfId="0" applyNumberFormat="1" applyFont="1" applyFill="1" applyBorder="1" applyAlignment="1">
      <alignment horizontal="left" vertical="center" wrapText="1"/>
    </xf>
    <xf numFmtId="0" fontId="4" fillId="0" borderId="12" xfId="118" applyFont="1" applyFill="1" applyBorder="1" applyAlignment="1">
      <alignment horizontal="left" vertical="center" wrapText="1"/>
      <protection/>
    </xf>
    <xf numFmtId="178" fontId="3" fillId="0" borderId="12" xfId="82" applyNumberFormat="1" applyFont="1" applyFill="1" applyBorder="1" applyAlignment="1">
      <alignment vertical="center" wrapText="1"/>
      <protection/>
    </xf>
    <xf numFmtId="178" fontId="4" fillId="0" borderId="12" xfId="82" applyNumberFormat="1" applyFont="1" applyFill="1" applyBorder="1" applyAlignment="1">
      <alignment horizontal="left" vertical="center" wrapText="1"/>
      <protection/>
    </xf>
    <xf numFmtId="4" fontId="3" fillId="0" borderId="12" xfId="112" applyNumberFormat="1" applyFont="1" applyFill="1" applyBorder="1" applyAlignment="1">
      <alignment horizontal="left" vertical="center" wrapText="1"/>
      <protection/>
    </xf>
    <xf numFmtId="178" fontId="3" fillId="0" borderId="12" xfId="0" applyNumberFormat="1" applyFont="1" applyFill="1" applyBorder="1" applyAlignment="1">
      <alignment horizontal="center" vertical="center"/>
    </xf>
    <xf numFmtId="4" fontId="4" fillId="0" borderId="12" xfId="112" applyNumberFormat="1" applyFont="1" applyFill="1" applyBorder="1" applyAlignment="1">
      <alignment horizontal="right" vertical="center" wrapText="1"/>
      <protection/>
    </xf>
    <xf numFmtId="43" fontId="3" fillId="0" borderId="12" xfId="0" applyNumberFormat="1" applyFont="1" applyFill="1" applyBorder="1" applyAlignment="1">
      <alignment horizontal="right" vertical="center"/>
    </xf>
    <xf numFmtId="0" fontId="4" fillId="0" borderId="12" xfId="0" applyFont="1" applyFill="1" applyBorder="1" applyAlignment="1">
      <alignment horizontal="right" vertical="center"/>
    </xf>
    <xf numFmtId="2" fontId="4" fillId="0" borderId="12" xfId="175" applyNumberFormat="1" applyFont="1" applyFill="1" applyBorder="1" applyAlignment="1">
      <alignment horizontal="right" vertical="center"/>
      <protection/>
    </xf>
    <xf numFmtId="2" fontId="4" fillId="0" borderId="12" xfId="116" applyNumberFormat="1" applyFont="1" applyFill="1" applyBorder="1" applyAlignment="1">
      <alignment horizontal="right" vertical="center" wrapText="1"/>
      <protection/>
    </xf>
    <xf numFmtId="2" fontId="4" fillId="0" borderId="12" xfId="214" applyNumberFormat="1" applyFont="1" applyFill="1" applyBorder="1" applyAlignment="1">
      <alignment horizontal="right" vertical="center" wrapText="1"/>
      <protection/>
    </xf>
    <xf numFmtId="2" fontId="4" fillId="0" borderId="12" xfId="191" applyNumberFormat="1" applyFont="1" applyFill="1" applyBorder="1" applyAlignment="1">
      <alignment horizontal="right" vertical="center" wrapText="1"/>
      <protection/>
    </xf>
    <xf numFmtId="0" fontId="4" fillId="0" borderId="12" xfId="191" applyFont="1" applyFill="1" applyBorder="1" applyAlignment="1">
      <alignment horizontal="right" vertical="center" wrapText="1"/>
      <protection/>
    </xf>
    <xf numFmtId="2" fontId="4" fillId="0" borderId="12" xfId="98" applyNumberFormat="1" applyFont="1" applyFill="1" applyBorder="1" applyAlignment="1">
      <alignment horizontal="right" vertical="center"/>
      <protection/>
    </xf>
    <xf numFmtId="0" fontId="3" fillId="0" borderId="12" xfId="0" applyFont="1" applyFill="1" applyBorder="1" applyAlignment="1">
      <alignment horizontal="right"/>
    </xf>
    <xf numFmtId="43" fontId="3" fillId="0" borderId="12" xfId="42" applyFont="1" applyFill="1" applyBorder="1" applyAlignment="1">
      <alignment horizontal="right" vertical="center" wrapText="1"/>
    </xf>
    <xf numFmtId="0" fontId="3" fillId="0" borderId="12" xfId="191" applyFont="1" applyFill="1" applyBorder="1" applyAlignment="1">
      <alignment horizontal="right" vertical="center" wrapText="1"/>
      <protection/>
    </xf>
    <xf numFmtId="0" fontId="4" fillId="0" borderId="0" xfId="0" applyFont="1" applyFill="1" applyAlignment="1">
      <alignment horizontal="right"/>
    </xf>
    <xf numFmtId="178" fontId="4" fillId="0" borderId="12" xfId="77" applyNumberFormat="1" applyFont="1" applyFill="1" applyBorder="1" applyAlignment="1">
      <alignment horizontal="center" vertical="center" wrapText="1"/>
      <protection/>
    </xf>
    <xf numFmtId="0" fontId="4" fillId="0" borderId="12" xfId="77" applyFont="1" applyFill="1" applyBorder="1" applyAlignment="1">
      <alignment horizontal="center" vertical="center" wrapText="1"/>
      <protection/>
    </xf>
    <xf numFmtId="37" fontId="4" fillId="0" borderId="12" xfId="0" applyNumberFormat="1" applyFont="1" applyFill="1" applyBorder="1" applyAlignment="1">
      <alignment horizontal="center" vertical="center" wrapText="1"/>
    </xf>
    <xf numFmtId="43" fontId="3" fillId="0" borderId="12" xfId="157" applyNumberFormat="1" applyFont="1" applyFill="1" applyBorder="1" applyAlignment="1" applyProtection="1">
      <alignment horizontal="left" vertical="center" wrapText="1"/>
      <protection locked="0"/>
    </xf>
    <xf numFmtId="0" fontId="4" fillId="0" borderId="12" xfId="77" applyFont="1" applyFill="1" applyBorder="1" applyAlignment="1">
      <alignment horizontal="left" vertical="center" wrapText="1"/>
      <protection/>
    </xf>
    <xf numFmtId="178" fontId="3" fillId="0" borderId="12" xfId="82" applyNumberFormat="1" applyFont="1" applyFill="1" applyBorder="1" applyAlignment="1">
      <alignment horizontal="left" vertical="center" wrapText="1"/>
      <protection/>
    </xf>
    <xf numFmtId="37" fontId="4" fillId="0" borderId="12" xfId="0" applyNumberFormat="1" applyFont="1" applyFill="1" applyBorder="1" applyAlignment="1">
      <alignment horizontal="left" vertical="center" wrapText="1"/>
    </xf>
    <xf numFmtId="37" fontId="3" fillId="0" borderId="12" xfId="0" applyNumberFormat="1" applyFont="1" applyFill="1" applyBorder="1" applyAlignment="1">
      <alignment horizontal="left" vertical="center" wrapText="1"/>
    </xf>
    <xf numFmtId="0" fontId="4" fillId="0" borderId="12" xfId="0" applyFont="1" applyFill="1" applyBorder="1" applyAlignment="1">
      <alignment horizontal="left" wrapText="1"/>
    </xf>
    <xf numFmtId="43" fontId="4" fillId="0" borderId="12" xfId="157" applyNumberFormat="1" applyFont="1" applyFill="1" applyBorder="1" applyAlignment="1" applyProtection="1">
      <alignment horizontal="left" vertical="center" wrapText="1"/>
      <protection locked="0"/>
    </xf>
    <xf numFmtId="43" fontId="3" fillId="0" borderId="18" xfId="157" applyNumberFormat="1" applyFont="1" applyFill="1" applyBorder="1" applyAlignment="1" applyProtection="1">
      <alignment horizontal="left" vertical="center" wrapText="1"/>
      <protection locked="0"/>
    </xf>
    <xf numFmtId="39" fontId="4" fillId="0" borderId="12" xfId="77" applyNumberFormat="1" applyFont="1" applyFill="1" applyBorder="1" applyAlignment="1">
      <alignment horizontal="right" vertical="center" wrapText="1"/>
      <protection/>
    </xf>
    <xf numFmtId="0" fontId="3" fillId="0" borderId="12" xfId="77" applyFont="1" applyFill="1" applyBorder="1" applyAlignment="1">
      <alignment horizontal="left" vertical="center" wrapText="1"/>
      <protection/>
    </xf>
    <xf numFmtId="2" fontId="4" fillId="0" borderId="12" xfId="100" applyNumberFormat="1" applyFont="1" applyFill="1" applyBorder="1" applyAlignment="1">
      <alignment horizontal="left" vertical="center" wrapText="1"/>
      <protection/>
    </xf>
    <xf numFmtId="0" fontId="4" fillId="0" borderId="12" xfId="0" applyFont="1" applyFill="1" applyBorder="1" applyAlignment="1">
      <alignment horizontal="center" wrapText="1"/>
    </xf>
    <xf numFmtId="0" fontId="4" fillId="0" borderId="12" xfId="78" applyFont="1" applyFill="1" applyBorder="1" applyAlignment="1">
      <alignment horizontal="center" vertical="center" wrapText="1"/>
      <protection/>
    </xf>
    <xf numFmtId="0" fontId="4" fillId="0" borderId="12" xfId="78" applyFont="1" applyFill="1" applyBorder="1" applyAlignment="1">
      <alignment vertical="center" wrapText="1"/>
      <protection/>
    </xf>
    <xf numFmtId="39" fontId="4" fillId="0" borderId="12" xfId="0" applyNumberFormat="1" applyFont="1" applyFill="1" applyBorder="1" applyAlignment="1">
      <alignment horizontal="right" vertical="center" wrapText="1"/>
    </xf>
    <xf numFmtId="2" fontId="4" fillId="0" borderId="12" xfId="78" applyNumberFormat="1" applyFont="1" applyFill="1" applyBorder="1" applyAlignment="1">
      <alignment horizontal="right" vertical="center" wrapText="1"/>
      <protection/>
    </xf>
    <xf numFmtId="0" fontId="4" fillId="0" borderId="12" xfId="78" applyFont="1" applyFill="1" applyBorder="1" applyAlignment="1">
      <alignment horizontal="left" vertical="center" wrapText="1"/>
      <protection/>
    </xf>
    <xf numFmtId="2" fontId="4" fillId="0" borderId="12" xfId="73" applyNumberFormat="1" applyFont="1" applyFill="1" applyBorder="1" applyAlignment="1">
      <alignment horizontal="right" vertical="center" wrapText="1"/>
      <protection/>
    </xf>
    <xf numFmtId="2" fontId="4" fillId="0" borderId="12" xfId="0" applyNumberFormat="1" applyFont="1" applyFill="1" applyBorder="1" applyAlignment="1" quotePrefix="1">
      <alignment horizontal="right" vertical="center" wrapText="1"/>
    </xf>
    <xf numFmtId="179" fontId="4" fillId="0" borderId="12" xfId="0" applyNumberFormat="1" applyFont="1" applyFill="1" applyBorder="1" applyAlignment="1">
      <alignment vertical="center" wrapText="1"/>
    </xf>
    <xf numFmtId="4" fontId="4" fillId="0" borderId="12" xfId="112" applyNumberFormat="1" applyFont="1" applyFill="1" applyBorder="1" applyAlignment="1">
      <alignment horizontal="center" vertical="center" wrapText="1"/>
      <protection/>
    </xf>
    <xf numFmtId="37" fontId="3" fillId="0" borderId="12" xfId="0" applyNumberFormat="1" applyFont="1" applyFill="1" applyBorder="1" applyAlignment="1" quotePrefix="1">
      <alignment horizontal="center" vertical="center" wrapText="1"/>
    </xf>
    <xf numFmtId="37" fontId="3" fillId="0" borderId="12" xfId="0" applyNumberFormat="1" applyFont="1" applyFill="1" applyBorder="1" applyAlignment="1" quotePrefix="1">
      <alignment horizontal="left" vertical="center" wrapText="1"/>
    </xf>
    <xf numFmtId="43" fontId="4" fillId="0" borderId="12" xfId="191" applyNumberFormat="1" applyFont="1" applyFill="1" applyBorder="1" applyAlignment="1" applyProtection="1">
      <alignment horizontal="center" vertical="center" wrapText="1"/>
      <protection hidden="1"/>
    </xf>
    <xf numFmtId="43" fontId="3" fillId="0" borderId="12" xfId="47" applyFont="1" applyFill="1" applyBorder="1" applyAlignment="1" quotePrefix="1">
      <alignment horizontal="center" vertical="center" wrapText="1"/>
    </xf>
    <xf numFmtId="0" fontId="3" fillId="0" borderId="12" xfId="78" applyFont="1" applyFill="1" applyBorder="1" applyAlignment="1">
      <alignment horizontal="center" vertical="center" wrapText="1"/>
      <protection/>
    </xf>
    <xf numFmtId="0" fontId="3" fillId="0" borderId="12" xfId="78" applyFont="1" applyFill="1" applyBorder="1" applyAlignment="1">
      <alignment horizontal="left" vertical="center" wrapText="1"/>
      <protection/>
    </xf>
    <xf numFmtId="2" fontId="4" fillId="0" borderId="12" xfId="78" applyNumberFormat="1" applyFont="1" applyFill="1" applyBorder="1" applyAlignment="1">
      <alignment horizontal="center" vertical="center" wrapText="1"/>
      <protection/>
    </xf>
    <xf numFmtId="0" fontId="4" fillId="0" borderId="12" xfId="120" applyFont="1" applyFill="1" applyBorder="1" applyAlignment="1">
      <alignment horizontal="center" vertical="center" wrapText="1"/>
      <protection/>
    </xf>
    <xf numFmtId="4" fontId="4" fillId="0" borderId="12" xfId="120" applyNumberFormat="1" applyFont="1" applyFill="1" applyBorder="1" applyAlignment="1">
      <alignment horizontal="left" vertical="center" wrapText="1"/>
      <protection/>
    </xf>
    <xf numFmtId="2" fontId="4" fillId="0" borderId="12" xfId="120" applyNumberFormat="1" applyFont="1" applyFill="1" applyBorder="1" applyAlignment="1">
      <alignment horizontal="right" vertical="center"/>
      <protection/>
    </xf>
    <xf numFmtId="37" fontId="4" fillId="0" borderId="12" xfId="0" applyNumberFormat="1" applyFont="1" applyFill="1" applyBorder="1" applyAlignment="1" quotePrefix="1">
      <alignment horizontal="center" vertical="center" wrapText="1"/>
    </xf>
    <xf numFmtId="37" fontId="4" fillId="0" borderId="12" xfId="0" applyNumberFormat="1" applyFont="1" applyFill="1" applyBorder="1" applyAlignment="1" quotePrefix="1">
      <alignment horizontal="left" vertical="center" wrapText="1"/>
    </xf>
    <xf numFmtId="178" fontId="67" fillId="33" borderId="12" xfId="0" applyNumberFormat="1" applyFont="1" applyFill="1" applyBorder="1" applyAlignment="1">
      <alignment horizontal="center" vertical="center" wrapText="1"/>
    </xf>
    <xf numFmtId="178" fontId="67" fillId="33" borderId="12" xfId="0" applyNumberFormat="1" applyFont="1" applyFill="1" applyBorder="1" applyAlignment="1">
      <alignment horizontal="left" vertical="center" wrapText="1"/>
    </xf>
    <xf numFmtId="179" fontId="67" fillId="33" borderId="12" xfId="0" applyNumberFormat="1" applyFont="1" applyFill="1" applyBorder="1" applyAlignment="1">
      <alignment horizontal="right" vertical="center" wrapText="1"/>
    </xf>
    <xf numFmtId="179" fontId="68" fillId="33" borderId="12" xfId="0" applyNumberFormat="1" applyFont="1" applyFill="1" applyBorder="1" applyAlignment="1">
      <alignment horizontal="right" vertical="center" wrapText="1"/>
    </xf>
    <xf numFmtId="178" fontId="68" fillId="33" borderId="12" xfId="0" applyNumberFormat="1" applyFont="1" applyFill="1" applyBorder="1" applyAlignment="1">
      <alignment horizontal="center" vertical="center" wrapText="1"/>
    </xf>
    <xf numFmtId="178" fontId="68" fillId="33" borderId="12" xfId="0" applyNumberFormat="1" applyFont="1" applyFill="1" applyBorder="1" applyAlignment="1">
      <alignment horizontal="left" vertical="center" wrapText="1"/>
    </xf>
    <xf numFmtId="0" fontId="67" fillId="33" borderId="12" xfId="128" applyFont="1" applyFill="1" applyBorder="1" applyAlignment="1">
      <alignment horizontal="center" vertical="center" wrapText="1"/>
      <protection/>
    </xf>
    <xf numFmtId="1" fontId="3" fillId="0" borderId="12" xfId="0" applyNumberFormat="1" applyFont="1" applyFill="1" applyBorder="1" applyAlignment="1">
      <alignment horizontal="left" vertical="center" wrapText="1"/>
    </xf>
    <xf numFmtId="0" fontId="67" fillId="33" borderId="12" xfId="128" applyFont="1" applyFill="1" applyBorder="1" applyAlignment="1">
      <alignment vertical="center" wrapText="1"/>
      <protection/>
    </xf>
    <xf numFmtId="2" fontId="67" fillId="33" borderId="12" xfId="128" applyNumberFormat="1" applyFont="1" applyFill="1" applyBorder="1" applyAlignment="1">
      <alignment vertical="center" wrapText="1"/>
      <protection/>
    </xf>
    <xf numFmtId="2" fontId="71" fillId="33" borderId="12" xfId="128" applyNumberFormat="1" applyFont="1" applyFill="1" applyBorder="1" applyAlignment="1">
      <alignment horizontal="center" vertical="center" wrapText="1"/>
      <protection/>
    </xf>
    <xf numFmtId="178" fontId="67" fillId="33" borderId="12" xfId="128" applyNumberFormat="1" applyFont="1" applyFill="1" applyBorder="1" applyAlignment="1">
      <alignment horizontal="center" vertical="center" wrapText="1"/>
      <protection/>
    </xf>
    <xf numFmtId="0" fontId="68" fillId="33" borderId="12" xfId="128" applyFont="1" applyFill="1" applyBorder="1" applyAlignment="1">
      <alignment horizontal="center" vertical="center" wrapText="1"/>
      <protection/>
    </xf>
    <xf numFmtId="0" fontId="68" fillId="33" borderId="12" xfId="128" applyFont="1" applyFill="1" applyBorder="1" applyAlignment="1">
      <alignment vertical="center" wrapText="1"/>
      <protection/>
    </xf>
    <xf numFmtId="2" fontId="68" fillId="33" borderId="12" xfId="128" applyNumberFormat="1" applyFont="1" applyFill="1" applyBorder="1" applyAlignment="1">
      <alignment vertical="center" wrapText="1"/>
      <protection/>
    </xf>
    <xf numFmtId="178" fontId="68" fillId="33" borderId="12" xfId="128" applyNumberFormat="1" applyFont="1" applyFill="1" applyBorder="1" applyAlignment="1">
      <alignment horizontal="center" vertical="center" wrapText="1"/>
      <protection/>
    </xf>
    <xf numFmtId="0" fontId="68" fillId="33" borderId="12" xfId="128" applyFont="1" applyFill="1" applyBorder="1" applyAlignment="1">
      <alignment horizontal="center" wrapText="1"/>
      <protection/>
    </xf>
    <xf numFmtId="179" fontId="67" fillId="33" borderId="12" xfId="128" applyNumberFormat="1" applyFont="1" applyFill="1" applyBorder="1" applyAlignment="1">
      <alignment horizontal="center" vertical="center" wrapText="1"/>
      <protection/>
    </xf>
    <xf numFmtId="2" fontId="68" fillId="33" borderId="12" xfId="128" applyNumberFormat="1" applyFont="1" applyFill="1" applyBorder="1" applyAlignment="1">
      <alignment horizontal="right" vertical="center" wrapText="1"/>
      <protection/>
    </xf>
    <xf numFmtId="2" fontId="68" fillId="33" borderId="12" xfId="128" applyNumberFormat="1" applyFont="1" applyFill="1" applyBorder="1" applyAlignment="1">
      <alignment horizontal="left" vertical="center" wrapText="1"/>
      <protection/>
    </xf>
    <xf numFmtId="0" fontId="67" fillId="33" borderId="12" xfId="158" applyFont="1" applyFill="1" applyBorder="1" applyAlignment="1">
      <alignment horizontal="center" vertical="center" wrapText="1"/>
      <protection/>
    </xf>
    <xf numFmtId="0" fontId="67" fillId="33" borderId="12" xfId="158" applyFont="1" applyFill="1" applyBorder="1" applyAlignment="1">
      <alignment vertical="center" wrapText="1"/>
      <protection/>
    </xf>
    <xf numFmtId="2" fontId="67" fillId="33" borderId="12" xfId="47" applyNumberFormat="1" applyFont="1" applyFill="1" applyBorder="1" applyAlignment="1">
      <alignment horizontal="right" vertical="center" wrapText="1"/>
    </xf>
    <xf numFmtId="0" fontId="67" fillId="33" borderId="12" xfId="128" applyFont="1" applyFill="1" applyBorder="1" applyAlignment="1">
      <alignment horizontal="center" wrapText="1"/>
      <protection/>
    </xf>
    <xf numFmtId="0" fontId="68" fillId="33" borderId="12" xfId="158" applyFont="1" applyFill="1" applyBorder="1" applyAlignment="1">
      <alignment horizontal="center" vertical="center" wrapText="1"/>
      <protection/>
    </xf>
    <xf numFmtId="1" fontId="68" fillId="33" borderId="12" xfId="213" applyNumberFormat="1" applyFont="1" applyFill="1" applyBorder="1" applyAlignment="1">
      <alignment horizontal="justify" vertical="center" wrapText="1"/>
      <protection/>
    </xf>
    <xf numFmtId="2" fontId="68" fillId="33" borderId="12" xfId="47" applyNumberFormat="1" applyFont="1" applyFill="1" applyBorder="1" applyAlignment="1">
      <alignment horizontal="right" vertical="center" wrapText="1"/>
    </xf>
    <xf numFmtId="0" fontId="68" fillId="33" borderId="12" xfId="158" applyFont="1" applyFill="1" applyBorder="1" applyAlignment="1">
      <alignment vertical="center" wrapText="1"/>
      <protection/>
    </xf>
    <xf numFmtId="2" fontId="68" fillId="33" borderId="12" xfId="216" applyNumberFormat="1" applyFont="1" applyFill="1" applyBorder="1" applyAlignment="1">
      <alignment horizontal="left" vertical="center" wrapText="1"/>
      <protection/>
    </xf>
    <xf numFmtId="180" fontId="68" fillId="33" borderId="12" xfId="46" applyNumberFormat="1" applyFont="1" applyFill="1" applyBorder="1" applyAlignment="1">
      <alignment horizontal="center" vertical="center" wrapText="1"/>
    </xf>
    <xf numFmtId="0" fontId="67" fillId="33" borderId="12" xfId="128" applyFont="1" applyFill="1" applyBorder="1" applyAlignment="1" applyProtection="1">
      <alignment horizontal="left" vertical="center" wrapText="1"/>
      <protection hidden="1"/>
    </xf>
    <xf numFmtId="4" fontId="71" fillId="33" borderId="12" xfId="120" applyNumberFormat="1" applyFont="1" applyFill="1" applyBorder="1" applyAlignment="1">
      <alignment horizontal="center" vertical="center" wrapText="1"/>
      <protection/>
    </xf>
    <xf numFmtId="0" fontId="72" fillId="33" borderId="12" xfId="128" applyFont="1" applyFill="1" applyBorder="1" applyAlignment="1">
      <alignment horizontal="center" vertical="center" wrapText="1"/>
      <protection/>
    </xf>
    <xf numFmtId="178" fontId="68" fillId="33" borderId="12" xfId="128" applyNumberFormat="1" applyFont="1" applyFill="1" applyBorder="1" applyAlignment="1">
      <alignment horizontal="left" vertical="center" wrapText="1"/>
      <protection/>
    </xf>
    <xf numFmtId="178" fontId="67" fillId="33" borderId="12" xfId="128" applyNumberFormat="1" applyFont="1" applyFill="1" applyBorder="1" applyAlignment="1">
      <alignment horizontal="left" vertical="center" wrapText="1"/>
      <protection/>
    </xf>
    <xf numFmtId="0" fontId="71" fillId="33" borderId="12" xfId="128" applyFont="1" applyFill="1" applyBorder="1" applyAlignment="1">
      <alignment horizontal="center" vertical="center" wrapText="1"/>
      <protection/>
    </xf>
    <xf numFmtId="0" fontId="68" fillId="33" borderId="12" xfId="158" applyFont="1" applyFill="1" applyBorder="1" applyAlignment="1">
      <alignment horizontal="left" vertical="center" wrapText="1"/>
      <protection/>
    </xf>
    <xf numFmtId="0" fontId="68" fillId="33" borderId="12" xfId="128" applyFont="1" applyFill="1" applyBorder="1" applyAlignment="1">
      <alignment horizontal="left" vertical="center" wrapText="1"/>
      <protection/>
    </xf>
    <xf numFmtId="2" fontId="68" fillId="33" borderId="12" xfId="46" applyNumberFormat="1" applyFont="1" applyFill="1" applyBorder="1" applyAlignment="1">
      <alignment vertical="center" wrapText="1"/>
    </xf>
    <xf numFmtId="4" fontId="68" fillId="33" borderId="12" xfId="120" applyNumberFormat="1" applyFont="1" applyFill="1" applyBorder="1" applyAlignment="1">
      <alignment horizontal="center" vertical="center" wrapText="1"/>
      <protection/>
    </xf>
    <xf numFmtId="178" fontId="68" fillId="33" borderId="12" xfId="120" applyNumberFormat="1" applyFont="1" applyFill="1" applyBorder="1" applyAlignment="1">
      <alignment horizontal="center" vertical="center" wrapText="1"/>
      <protection/>
    </xf>
    <xf numFmtId="0" fontId="68" fillId="33" borderId="12" xfId="120" applyFont="1" applyFill="1" applyBorder="1" applyAlignment="1">
      <alignment horizontal="left" vertical="center" wrapText="1"/>
      <protection/>
    </xf>
    <xf numFmtId="2" fontId="68" fillId="33" borderId="12" xfId="120" applyNumberFormat="1" applyFont="1" applyFill="1" applyBorder="1" applyAlignment="1">
      <alignment vertical="center" wrapText="1"/>
      <protection/>
    </xf>
    <xf numFmtId="0" fontId="67" fillId="33" borderId="12" xfId="128" applyFont="1" applyFill="1" applyBorder="1" applyAlignment="1">
      <alignment horizontal="left" vertical="center" wrapText="1"/>
      <protection/>
    </xf>
    <xf numFmtId="0" fontId="68" fillId="33" borderId="12" xfId="130" applyFont="1" applyFill="1" applyBorder="1" applyAlignment="1">
      <alignment horizontal="left" vertical="center" wrapText="1"/>
      <protection/>
    </xf>
    <xf numFmtId="178" fontId="4" fillId="0" borderId="12" xfId="112" applyNumberFormat="1" applyFont="1" applyFill="1" applyBorder="1" applyAlignment="1">
      <alignment horizontal="left" vertical="center" wrapText="1"/>
      <protection/>
    </xf>
    <xf numFmtId="0" fontId="70" fillId="0" borderId="12" xfId="0" applyFont="1" applyBorder="1" applyAlignment="1">
      <alignment horizontal="left" vertical="center" wrapText="1"/>
    </xf>
    <xf numFmtId="0" fontId="11" fillId="0" borderId="12" xfId="0" applyFont="1" applyFill="1" applyBorder="1" applyAlignment="1">
      <alignment horizontal="left" vertical="center" wrapText="1"/>
    </xf>
    <xf numFmtId="0" fontId="21" fillId="0" borderId="12" xfId="0" applyFont="1" applyFill="1" applyBorder="1" applyAlignment="1">
      <alignment horizontal="center" vertical="center" wrapText="1"/>
    </xf>
    <xf numFmtId="178" fontId="67" fillId="0" borderId="12" xfId="0" applyNumberFormat="1" applyFont="1" applyFill="1" applyBorder="1" applyAlignment="1">
      <alignment horizontal="center" vertical="center" wrapText="1"/>
    </xf>
    <xf numFmtId="178" fontId="68" fillId="0" borderId="12" xfId="0" applyNumberFormat="1" applyFont="1" applyFill="1" applyBorder="1" applyAlignment="1">
      <alignment horizontal="center" vertical="center" wrapText="1"/>
    </xf>
    <xf numFmtId="0" fontId="67" fillId="0" borderId="12" xfId="191" applyNumberFormat="1" applyFont="1" applyFill="1" applyBorder="1" applyAlignment="1">
      <alignment horizontal="left" vertical="center" wrapText="1"/>
      <protection/>
    </xf>
    <xf numFmtId="2" fontId="67" fillId="0" borderId="12" xfId="0" applyNumberFormat="1" applyFont="1" applyFill="1" applyBorder="1" applyAlignment="1">
      <alignment horizontal="right" vertical="center" wrapText="1"/>
    </xf>
    <xf numFmtId="2" fontId="67" fillId="0" borderId="12" xfId="0" applyNumberFormat="1" applyFont="1" applyFill="1" applyBorder="1" applyAlignment="1">
      <alignment horizontal="center" vertical="center" wrapText="1"/>
    </xf>
    <xf numFmtId="0" fontId="68" fillId="0" borderId="12" xfId="191" applyNumberFormat="1" applyFont="1" applyFill="1" applyBorder="1" applyAlignment="1">
      <alignment horizontal="left" vertical="center" wrapText="1"/>
      <protection/>
    </xf>
    <xf numFmtId="2" fontId="68" fillId="0" borderId="12" xfId="0" applyNumberFormat="1" applyFont="1" applyFill="1" applyBorder="1" applyAlignment="1">
      <alignment horizontal="right" vertical="center" wrapText="1"/>
    </xf>
    <xf numFmtId="2" fontId="68" fillId="0" borderId="12" xfId="0" applyNumberFormat="1" applyFont="1" applyFill="1" applyBorder="1" applyAlignment="1">
      <alignment horizontal="center" vertical="center" wrapText="1"/>
    </xf>
    <xf numFmtId="178" fontId="22" fillId="0" borderId="12" xfId="87" applyNumberFormat="1" applyFont="1" applyFill="1" applyBorder="1" applyAlignment="1">
      <alignment horizontal="center" vertical="center" wrapText="1"/>
      <protection/>
    </xf>
    <xf numFmtId="0" fontId="4" fillId="0" borderId="12" xfId="191" applyNumberFormat="1" applyFont="1" applyFill="1" applyBorder="1" applyAlignment="1">
      <alignment horizontal="left" vertical="center" wrapText="1"/>
      <protection/>
    </xf>
    <xf numFmtId="0" fontId="22" fillId="0" borderId="12" xfId="0" applyFont="1" applyFill="1" applyBorder="1" applyAlignment="1">
      <alignment horizontal="center" vertical="center" wrapText="1"/>
    </xf>
    <xf numFmtId="0" fontId="18" fillId="0" borderId="12" xfId="112" applyFont="1" applyFill="1" applyBorder="1" applyAlignment="1">
      <alignment horizontal="center" vertical="center" wrapText="1"/>
      <protection/>
    </xf>
    <xf numFmtId="2" fontId="4" fillId="0" borderId="12" xfId="191" applyNumberFormat="1" applyFont="1" applyFill="1" applyBorder="1" applyAlignment="1">
      <alignment horizontal="right" vertical="center" wrapText="1"/>
      <protection/>
    </xf>
    <xf numFmtId="0" fontId="3" fillId="0" borderId="12" xfId="191" applyNumberFormat="1" applyFont="1" applyFill="1" applyBorder="1" applyAlignment="1">
      <alignment horizontal="center" vertical="center" wrapText="1" shrinkToFit="1"/>
      <protection/>
    </xf>
    <xf numFmtId="0" fontId="4" fillId="0" borderId="12" xfId="191" applyNumberFormat="1" applyFont="1" applyFill="1" applyBorder="1" applyAlignment="1">
      <alignment horizontal="center" vertical="center" wrapText="1" shrinkToFit="1"/>
      <protection/>
    </xf>
    <xf numFmtId="178" fontId="4" fillId="0" borderId="12" xfId="191" applyNumberFormat="1" applyFont="1" applyFill="1" applyBorder="1" applyAlignment="1">
      <alignment horizontal="center" vertical="center" wrapText="1"/>
      <protection/>
    </xf>
    <xf numFmtId="0" fontId="4" fillId="0" borderId="12" xfId="44" applyNumberFormat="1" applyFont="1" applyFill="1" applyBorder="1" applyAlignment="1">
      <alignment horizontal="left" vertical="center" wrapText="1"/>
    </xf>
    <xf numFmtId="0" fontId="67" fillId="0" borderId="12" xfId="112" applyFont="1" applyFill="1" applyBorder="1" applyAlignment="1">
      <alignment horizontal="center" vertical="center" wrapText="1"/>
      <protection/>
    </xf>
    <xf numFmtId="0" fontId="67" fillId="0" borderId="12" xfId="112" applyFont="1" applyFill="1" applyBorder="1" applyAlignment="1">
      <alignment horizontal="left" vertical="center" wrapText="1"/>
      <protection/>
    </xf>
    <xf numFmtId="2" fontId="67" fillId="0" borderId="12" xfId="112" applyNumberFormat="1" applyFont="1" applyFill="1" applyBorder="1" applyAlignment="1">
      <alignment horizontal="right" vertical="center" wrapText="1"/>
      <protection/>
    </xf>
    <xf numFmtId="2" fontId="67" fillId="0" borderId="12" xfId="112" applyNumberFormat="1" applyFont="1" applyFill="1" applyBorder="1" applyAlignment="1">
      <alignment horizontal="center" vertical="center" wrapText="1"/>
      <protection/>
    </xf>
    <xf numFmtId="0" fontId="68" fillId="0" borderId="12" xfId="112" applyFont="1" applyFill="1" applyBorder="1" applyAlignment="1">
      <alignment horizontal="left" vertical="center" wrapText="1"/>
      <protection/>
    </xf>
    <xf numFmtId="0" fontId="3" fillId="0" borderId="12" xfId="191" applyNumberFormat="1" applyFont="1" applyFill="1" applyBorder="1" applyAlignment="1">
      <alignment horizontal="center" vertical="center" wrapText="1"/>
      <protection/>
    </xf>
    <xf numFmtId="0" fontId="4" fillId="0" borderId="12" xfId="191" applyNumberFormat="1" applyFont="1" applyFill="1" applyBorder="1" applyAlignment="1">
      <alignment horizontal="center" vertical="center" wrapText="1"/>
      <protection/>
    </xf>
    <xf numFmtId="0" fontId="68" fillId="0" borderId="12" xfId="0" applyFont="1" applyFill="1" applyBorder="1" applyAlignment="1">
      <alignment horizontal="justify" vertical="center" wrapText="1"/>
    </xf>
    <xf numFmtId="43" fontId="68" fillId="0" borderId="12" xfId="191" applyNumberFormat="1" applyFont="1" applyFill="1" applyBorder="1" applyAlignment="1" applyProtection="1">
      <alignment horizontal="center" vertical="center" wrapText="1"/>
      <protection hidden="1"/>
    </xf>
    <xf numFmtId="0" fontId="68" fillId="0" borderId="12" xfId="112" applyNumberFormat="1" applyFont="1" applyFill="1" applyBorder="1" applyAlignment="1">
      <alignment horizontal="right" vertical="center" wrapText="1"/>
      <protection/>
    </xf>
    <xf numFmtId="178" fontId="68" fillId="0" borderId="12" xfId="112" applyNumberFormat="1" applyFont="1" applyFill="1" applyBorder="1" applyAlignment="1">
      <alignment horizontal="right" vertical="center" wrapText="1"/>
      <protection/>
    </xf>
    <xf numFmtId="4" fontId="22" fillId="0" borderId="12" xfId="112" applyNumberFormat="1" applyFont="1" applyFill="1" applyBorder="1" applyAlignment="1">
      <alignment horizontal="left" vertical="center" wrapText="1"/>
      <protection/>
    </xf>
    <xf numFmtId="179" fontId="68" fillId="0" borderId="12" xfId="112" applyNumberFormat="1" applyFont="1" applyFill="1" applyBorder="1" applyAlignment="1">
      <alignment horizontal="right" vertical="center" wrapText="1"/>
      <protection/>
    </xf>
    <xf numFmtId="0" fontId="68" fillId="0" borderId="12" xfId="191" applyNumberFormat="1" applyFont="1" applyFill="1" applyBorder="1" applyAlignment="1">
      <alignment horizontal="left" vertical="center" wrapText="1"/>
      <protection/>
    </xf>
    <xf numFmtId="0" fontId="4" fillId="0" borderId="12" xfId="215" applyFont="1" applyFill="1" applyBorder="1" applyAlignment="1">
      <alignment horizontal="left" vertical="center" wrapText="1"/>
      <protection/>
    </xf>
    <xf numFmtId="0" fontId="68" fillId="0" borderId="12" xfId="98" applyFont="1" applyFill="1" applyBorder="1" applyAlignment="1">
      <alignment horizontal="left" vertical="center" wrapText="1"/>
      <protection/>
    </xf>
    <xf numFmtId="0" fontId="3" fillId="0" borderId="12" xfId="215" applyFont="1" applyFill="1" applyBorder="1" applyAlignment="1">
      <alignment horizontal="left" vertical="center" wrapText="1"/>
      <protection/>
    </xf>
    <xf numFmtId="49" fontId="4" fillId="0" borderId="12" xfId="191" applyNumberFormat="1" applyFont="1" applyFill="1" applyBorder="1" applyAlignment="1">
      <alignment horizontal="left" vertical="center" wrapText="1"/>
      <protection/>
    </xf>
    <xf numFmtId="2" fontId="68" fillId="0" borderId="12" xfId="0" applyNumberFormat="1" applyFont="1" applyFill="1" applyBorder="1" applyAlignment="1">
      <alignment horizontal="right" vertical="center" wrapText="1"/>
    </xf>
    <xf numFmtId="2" fontId="68" fillId="0" borderId="12" xfId="0" applyNumberFormat="1" applyFont="1" applyFill="1" applyBorder="1" applyAlignment="1">
      <alignment horizontal="center" vertical="center" wrapText="1"/>
    </xf>
    <xf numFmtId="0" fontId="68" fillId="0" borderId="12" xfId="191" applyNumberFormat="1" applyFont="1" applyFill="1" applyBorder="1" applyAlignment="1">
      <alignment horizontal="center" vertical="center" wrapText="1" shrinkToFit="1"/>
      <protection/>
    </xf>
    <xf numFmtId="49" fontId="3" fillId="0" borderId="12" xfId="191" applyNumberFormat="1" applyFont="1" applyFill="1" applyBorder="1" applyAlignment="1">
      <alignment horizontal="left" vertical="center" wrapText="1"/>
      <protection/>
    </xf>
    <xf numFmtId="0" fontId="21" fillId="0" borderId="12" xfId="0" applyFont="1" applyFill="1" applyBorder="1" applyAlignment="1">
      <alignment vertical="center" wrapText="1"/>
    </xf>
    <xf numFmtId="0" fontId="4" fillId="0" borderId="12" xfId="98" applyFont="1" applyFill="1" applyBorder="1" applyAlignment="1">
      <alignment horizontal="left" vertical="center" wrapText="1"/>
      <protection/>
    </xf>
    <xf numFmtId="2" fontId="22" fillId="0" borderId="12" xfId="0" applyNumberFormat="1" applyFont="1" applyFill="1" applyBorder="1" applyAlignment="1">
      <alignment vertical="center" wrapText="1"/>
    </xf>
    <xf numFmtId="43" fontId="4" fillId="0" borderId="12" xfId="191" applyNumberFormat="1" applyFont="1" applyFill="1" applyBorder="1" applyAlignment="1" applyProtection="1">
      <alignment horizontal="center" vertical="center" wrapText="1"/>
      <protection locked="0"/>
    </xf>
    <xf numFmtId="2" fontId="18" fillId="0" borderId="12" xfId="0" applyNumberFormat="1" applyFont="1" applyFill="1" applyBorder="1" applyAlignment="1">
      <alignment horizontal="center" vertical="center" wrapText="1"/>
    </xf>
    <xf numFmtId="185" fontId="3" fillId="0" borderId="12" xfId="0" applyNumberFormat="1" applyFont="1" applyFill="1" applyBorder="1" applyAlignment="1">
      <alignment horizontal="right" vertical="center" wrapText="1"/>
    </xf>
    <xf numFmtId="0" fontId="4" fillId="0" borderId="19" xfId="191" applyNumberFormat="1" applyFont="1" applyFill="1" applyBorder="1" applyAlignment="1">
      <alignment horizontal="left" vertical="center" wrapText="1"/>
      <protection/>
    </xf>
    <xf numFmtId="0" fontId="68" fillId="0" borderId="12"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0" fillId="0" borderId="0" xfId="0" applyFill="1" applyAlignment="1">
      <alignment wrapText="1"/>
    </xf>
    <xf numFmtId="0" fontId="68" fillId="0" borderId="12" xfId="0" applyFont="1" applyFill="1" applyBorder="1" applyAlignment="1">
      <alignment horizontal="center" vertical="center"/>
    </xf>
    <xf numFmtId="0" fontId="4" fillId="0" borderId="12" xfId="119" applyFont="1" applyFill="1" applyBorder="1" applyAlignment="1">
      <alignment horizontal="left" vertical="center" wrapText="1"/>
      <protection/>
    </xf>
    <xf numFmtId="2" fontId="68" fillId="0" borderId="12" xfId="0" applyNumberFormat="1" applyFont="1" applyFill="1" applyBorder="1" applyAlignment="1">
      <alignment horizontal="right" vertical="center"/>
    </xf>
    <xf numFmtId="0" fontId="68" fillId="0" borderId="12" xfId="0" applyFont="1" applyFill="1" applyBorder="1" applyAlignment="1">
      <alignment horizontal="right" vertical="center"/>
    </xf>
    <xf numFmtId="0" fontId="18" fillId="0" borderId="12" xfId="115" applyFont="1" applyFill="1" applyBorder="1" applyAlignment="1">
      <alignment horizontal="center" vertical="center" wrapText="1"/>
      <protection/>
    </xf>
    <xf numFmtId="4" fontId="4" fillId="0" borderId="12" xfId="0" applyNumberFormat="1" applyFont="1" applyFill="1" applyBorder="1" applyAlignment="1">
      <alignment horizontal="center" vertical="center" wrapText="1"/>
    </xf>
    <xf numFmtId="2" fontId="4" fillId="0" borderId="12" xfId="127" applyNumberFormat="1" applyFont="1" applyFill="1" applyBorder="1" applyAlignment="1">
      <alignment vertical="center" wrapText="1"/>
      <protection/>
    </xf>
    <xf numFmtId="4" fontId="4" fillId="0" borderId="12" xfId="0" applyNumberFormat="1" applyFont="1" applyFill="1" applyBorder="1" applyAlignment="1">
      <alignment horizontal="right" vertical="center" wrapText="1"/>
    </xf>
    <xf numFmtId="4" fontId="4" fillId="0" borderId="12" xfId="127" applyNumberFormat="1" applyFont="1" applyFill="1" applyBorder="1" applyAlignment="1">
      <alignment horizontal="center" vertical="center" wrapText="1"/>
      <protection/>
    </xf>
    <xf numFmtId="0" fontId="4" fillId="0" borderId="12" xfId="127" applyFont="1" applyFill="1" applyBorder="1" applyAlignment="1">
      <alignment vertical="center" wrapText="1"/>
      <protection/>
    </xf>
    <xf numFmtId="0" fontId="4" fillId="0" borderId="12" xfId="115" applyFont="1" applyFill="1" applyBorder="1" applyAlignment="1">
      <alignment horizontal="left" vertical="center" wrapText="1"/>
      <protection/>
    </xf>
    <xf numFmtId="2" fontId="68" fillId="0" borderId="12" xfId="0" applyNumberFormat="1" applyFont="1" applyFill="1" applyBorder="1" applyAlignment="1">
      <alignment/>
    </xf>
    <xf numFmtId="0" fontId="68" fillId="0" borderId="12" xfId="0" applyFont="1" applyFill="1" applyBorder="1" applyAlignment="1">
      <alignment/>
    </xf>
    <xf numFmtId="0" fontId="4" fillId="0" borderId="12" xfId="210" applyFont="1" applyFill="1" applyBorder="1" applyAlignment="1">
      <alignment horizontal="center" vertical="center" wrapText="1"/>
      <protection/>
    </xf>
    <xf numFmtId="4" fontId="18" fillId="0" borderId="12" xfId="211" applyNumberFormat="1" applyFont="1" applyFill="1" applyBorder="1" applyAlignment="1">
      <alignment horizontal="center" vertical="center" wrapText="1"/>
      <protection/>
    </xf>
    <xf numFmtId="4" fontId="4" fillId="0" borderId="12" xfId="0" applyNumberFormat="1" applyFont="1" applyFill="1" applyBorder="1" applyAlignment="1">
      <alignment vertical="center" wrapText="1"/>
    </xf>
    <xf numFmtId="4" fontId="4" fillId="0" borderId="12" xfId="0" applyNumberFormat="1" applyFont="1" applyFill="1" applyBorder="1" applyAlignment="1">
      <alignment vertical="center"/>
    </xf>
    <xf numFmtId="2" fontId="4" fillId="0" borderId="12" xfId="94" applyNumberFormat="1" applyFont="1" applyFill="1" applyBorder="1" applyAlignment="1">
      <alignment horizontal="center" vertical="center" wrapText="1"/>
      <protection/>
    </xf>
    <xf numFmtId="0" fontId="4" fillId="0" borderId="12" xfId="75" applyFont="1" applyFill="1" applyBorder="1" applyAlignment="1">
      <alignment horizontal="center" vertical="center" wrapText="1"/>
      <protection/>
    </xf>
    <xf numFmtId="0" fontId="4" fillId="0" borderId="12" xfId="86" applyFont="1" applyFill="1" applyBorder="1" applyAlignment="1">
      <alignment horizontal="center" vertical="center" wrapText="1"/>
      <protection/>
    </xf>
    <xf numFmtId="178" fontId="4" fillId="0" borderId="12" xfId="83" applyNumberFormat="1" applyFont="1" applyFill="1" applyBorder="1" applyAlignment="1">
      <alignment horizontal="left" vertical="center" wrapText="1"/>
      <protection/>
    </xf>
    <xf numFmtId="2" fontId="4" fillId="0" borderId="12" xfId="83" applyNumberFormat="1" applyFont="1" applyFill="1" applyBorder="1" applyAlignment="1">
      <alignment horizontal="center" vertical="center" wrapText="1"/>
      <protection/>
    </xf>
    <xf numFmtId="0" fontId="4" fillId="0" borderId="12" xfId="0" applyFont="1" applyFill="1" applyBorder="1" applyAlignment="1">
      <alignment horizontal="justify" vertical="center"/>
    </xf>
    <xf numFmtId="2" fontId="4" fillId="0" borderId="12" xfId="0" applyNumberFormat="1" applyFont="1" applyFill="1" applyBorder="1" applyAlignment="1">
      <alignment vertical="center" wrapText="1"/>
    </xf>
    <xf numFmtId="2" fontId="4" fillId="0" borderId="12" xfId="94" applyNumberFormat="1" applyFont="1" applyFill="1" applyBorder="1" applyAlignment="1">
      <alignment horizontal="center" vertical="center"/>
      <protection/>
    </xf>
    <xf numFmtId="0" fontId="4" fillId="0" borderId="12" xfId="126" applyFont="1" applyFill="1" applyBorder="1" applyAlignment="1">
      <alignment vertical="center" wrapText="1"/>
      <protection/>
    </xf>
    <xf numFmtId="4" fontId="4" fillId="0" borderId="12" xfId="126" applyNumberFormat="1" applyFont="1" applyFill="1" applyBorder="1" applyAlignment="1">
      <alignment vertical="center" wrapText="1"/>
      <protection/>
    </xf>
    <xf numFmtId="0" fontId="4" fillId="0" borderId="12" xfId="126" applyFont="1" applyFill="1" applyBorder="1" applyAlignment="1">
      <alignment horizontal="center" vertical="center" wrapText="1"/>
      <protection/>
    </xf>
    <xf numFmtId="0" fontId="3" fillId="0" borderId="0" xfId="169" applyFont="1" applyFill="1" applyAlignment="1">
      <alignment vertical="center" wrapText="1"/>
      <protection/>
    </xf>
    <xf numFmtId="0" fontId="4" fillId="0" borderId="0" xfId="169" applyFont="1" applyFill="1" applyAlignment="1">
      <alignment vertical="center" wrapText="1"/>
      <protection/>
    </xf>
    <xf numFmtId="0" fontId="3" fillId="0" borderId="0" xfId="169" applyFont="1" applyFill="1">
      <alignment/>
      <protection/>
    </xf>
    <xf numFmtId="2" fontId="0" fillId="0" borderId="0" xfId="0" applyNumberFormat="1" applyFill="1" applyAlignment="1">
      <alignment/>
    </xf>
    <xf numFmtId="178" fontId="8" fillId="33" borderId="12" xfId="174" applyNumberFormat="1" applyFont="1" applyFill="1" applyBorder="1" applyAlignment="1">
      <alignment horizontal="center" vertical="center" wrapText="1"/>
      <protection/>
    </xf>
    <xf numFmtId="43" fontId="8" fillId="33" borderId="12" xfId="0" applyNumberFormat="1" applyFont="1" applyFill="1" applyBorder="1" applyAlignment="1" applyProtection="1">
      <alignment horizontal="left" vertical="center" wrapText="1"/>
      <protection locked="0"/>
    </xf>
    <xf numFmtId="179" fontId="8" fillId="33" borderId="12" xfId="174" applyNumberFormat="1" applyFont="1" applyFill="1" applyBorder="1" applyAlignment="1">
      <alignment horizontal="right" vertical="center" wrapText="1"/>
      <protection/>
    </xf>
    <xf numFmtId="178" fontId="8" fillId="33" borderId="12" xfId="174" applyNumberFormat="1" applyFont="1" applyFill="1" applyBorder="1" applyAlignment="1">
      <alignment horizontal="left" vertical="center" wrapText="1"/>
      <protection/>
    </xf>
    <xf numFmtId="0" fontId="10" fillId="33" borderId="12" xfId="73" applyFont="1" applyFill="1" applyBorder="1" applyAlignment="1">
      <alignment horizontal="center" vertical="center" wrapText="1"/>
      <protection/>
    </xf>
    <xf numFmtId="0" fontId="10" fillId="33" borderId="12" xfId="116" applyFont="1" applyFill="1" applyBorder="1" applyAlignment="1">
      <alignment horizontal="left" vertical="center" wrapText="1"/>
      <protection/>
    </xf>
    <xf numFmtId="0" fontId="10" fillId="33" borderId="12" xfId="73" applyFont="1" applyFill="1" applyBorder="1" applyAlignment="1">
      <alignment horizontal="right" vertical="center" wrapText="1"/>
      <protection/>
    </xf>
    <xf numFmtId="0" fontId="10" fillId="33" borderId="12" xfId="73" applyFont="1" applyFill="1" applyBorder="1" applyAlignment="1">
      <alignment horizontal="left" vertical="center" wrapText="1"/>
      <protection/>
    </xf>
    <xf numFmtId="0" fontId="8" fillId="33" borderId="12" xfId="73" applyFont="1" applyFill="1" applyBorder="1" applyAlignment="1">
      <alignment horizontal="center" vertical="center" wrapText="1"/>
      <protection/>
    </xf>
    <xf numFmtId="4" fontId="8" fillId="33" borderId="12" xfId="73" applyNumberFormat="1" applyFont="1" applyFill="1" applyBorder="1" applyAlignment="1">
      <alignment horizontal="right" vertical="center" wrapText="1"/>
      <protection/>
    </xf>
    <xf numFmtId="0" fontId="8" fillId="33" borderId="12" xfId="73" applyFont="1" applyFill="1" applyBorder="1" applyAlignment="1">
      <alignment horizontal="left" vertical="center" wrapText="1"/>
      <protection/>
    </xf>
    <xf numFmtId="0" fontId="10" fillId="33" borderId="12" xfId="115" applyFont="1" applyFill="1" applyBorder="1" applyAlignment="1">
      <alignment horizontal="left" vertical="center" wrapText="1"/>
      <protection/>
    </xf>
    <xf numFmtId="4" fontId="10" fillId="33" borderId="12" xfId="116" applyNumberFormat="1" applyFont="1" applyFill="1" applyBorder="1" applyAlignment="1">
      <alignment horizontal="right" vertical="center" wrapText="1"/>
      <protection/>
    </xf>
    <xf numFmtId="2" fontId="10" fillId="33" borderId="12" xfId="116" applyNumberFormat="1" applyFont="1" applyFill="1" applyBorder="1" applyAlignment="1">
      <alignment horizontal="left" vertical="center" wrapText="1"/>
      <protection/>
    </xf>
    <xf numFmtId="4" fontId="8" fillId="33" borderId="12" xfId="116" applyNumberFormat="1" applyFont="1" applyFill="1" applyBorder="1" applyAlignment="1">
      <alignment horizontal="right" vertical="center" wrapText="1"/>
      <protection/>
    </xf>
    <xf numFmtId="0" fontId="10" fillId="33" borderId="12" xfId="116" applyFont="1" applyFill="1" applyBorder="1" applyAlignment="1">
      <alignment vertical="center" wrapText="1"/>
      <protection/>
    </xf>
    <xf numFmtId="0" fontId="8" fillId="33" borderId="12" xfId="116" applyFont="1" applyFill="1" applyBorder="1" applyAlignment="1">
      <alignment horizontal="left" vertical="center" wrapText="1"/>
      <protection/>
    </xf>
    <xf numFmtId="0" fontId="10" fillId="33" borderId="12" xfId="128" applyFont="1" applyFill="1" applyBorder="1" applyAlignment="1">
      <alignment horizontal="left" vertical="center" wrapText="1"/>
      <protection/>
    </xf>
    <xf numFmtId="49" fontId="10" fillId="33" borderId="12" xfId="116" applyNumberFormat="1" applyFont="1" applyFill="1" applyBorder="1" applyAlignment="1">
      <alignment horizontal="left" vertical="center" wrapText="1"/>
      <protection/>
    </xf>
    <xf numFmtId="0" fontId="10" fillId="33" borderId="12" xfId="0" applyFont="1" applyFill="1" applyBorder="1" applyAlignment="1">
      <alignment horizontal="left" vertical="center" wrapText="1"/>
    </xf>
    <xf numFmtId="179" fontId="10" fillId="33" borderId="12" xfId="115" applyNumberFormat="1" applyFont="1" applyFill="1" applyBorder="1" applyAlignment="1">
      <alignment vertical="center" wrapText="1"/>
      <protection/>
    </xf>
    <xf numFmtId="0" fontId="10" fillId="33" borderId="12" xfId="0" applyFont="1" applyFill="1" applyBorder="1" applyAlignment="1">
      <alignment vertical="center" wrapText="1"/>
    </xf>
    <xf numFmtId="0" fontId="8" fillId="33" borderId="12" xfId="73" applyFont="1" applyFill="1" applyBorder="1" applyAlignment="1">
      <alignment horizontal="right" vertical="center" wrapText="1"/>
      <protection/>
    </xf>
    <xf numFmtId="0" fontId="8" fillId="33" borderId="12" xfId="104" applyFont="1" applyFill="1" applyBorder="1" applyAlignment="1">
      <alignment wrapText="1"/>
      <protection/>
    </xf>
    <xf numFmtId="0" fontId="10" fillId="33" borderId="12" xfId="73" applyFont="1" applyFill="1" applyBorder="1" applyAlignment="1">
      <alignment horizontal="left" vertical="center"/>
      <protection/>
    </xf>
    <xf numFmtId="0" fontId="10" fillId="33" borderId="12" xfId="104" applyFont="1" applyFill="1" applyBorder="1" applyAlignment="1">
      <alignment wrapText="1"/>
      <protection/>
    </xf>
    <xf numFmtId="0" fontId="10" fillId="33" borderId="12" xfId="118" applyFont="1" applyFill="1" applyBorder="1" applyAlignment="1">
      <alignment vertical="center" wrapText="1"/>
      <protection/>
    </xf>
    <xf numFmtId="0" fontId="10" fillId="33" borderId="12" xfId="80" applyFont="1" applyFill="1" applyBorder="1" applyAlignment="1">
      <alignment horizontal="left" vertical="center" wrapText="1"/>
      <protection/>
    </xf>
    <xf numFmtId="0" fontId="8" fillId="33" borderId="12" xfId="80" applyFont="1" applyFill="1" applyBorder="1" applyAlignment="1">
      <alignment horizontal="left" vertical="center" wrapText="1"/>
      <protection/>
    </xf>
    <xf numFmtId="0" fontId="10" fillId="33" borderId="12" xfId="79" applyFont="1" applyFill="1" applyBorder="1" applyAlignment="1">
      <alignment horizontal="left" vertical="center" wrapText="1"/>
      <protection/>
    </xf>
    <xf numFmtId="2" fontId="10" fillId="33" borderId="12" xfId="80" applyNumberFormat="1" applyFont="1" applyFill="1" applyBorder="1" applyAlignment="1">
      <alignment horizontal="right" vertical="center" wrapText="1"/>
      <protection/>
    </xf>
    <xf numFmtId="2" fontId="10" fillId="33" borderId="12" xfId="115" applyNumberFormat="1" applyFont="1" applyFill="1" applyBorder="1" applyAlignment="1">
      <alignment horizontal="right" vertical="center" wrapText="1"/>
      <protection/>
    </xf>
    <xf numFmtId="0" fontId="10" fillId="33" borderId="12" xfId="118" applyFont="1" applyFill="1" applyBorder="1" applyAlignment="1">
      <alignment horizontal="left" vertical="center" wrapText="1"/>
      <protection/>
    </xf>
    <xf numFmtId="0" fontId="10" fillId="33" borderId="12" xfId="115" applyFont="1" applyFill="1" applyBorder="1" applyAlignment="1">
      <alignment horizontal="right" vertical="center" wrapText="1"/>
      <protection/>
    </xf>
    <xf numFmtId="49" fontId="10" fillId="33" borderId="12" xfId="0" applyNumberFormat="1" applyFont="1" applyFill="1" applyBorder="1" applyAlignment="1">
      <alignment horizontal="left" vertical="center" wrapText="1"/>
    </xf>
    <xf numFmtId="0" fontId="10" fillId="33" borderId="12" xfId="93" applyFont="1" applyFill="1" applyBorder="1" applyAlignment="1">
      <alignment vertical="center" wrapText="1"/>
      <protection/>
    </xf>
    <xf numFmtId="0" fontId="10" fillId="33" borderId="12" xfId="93" applyFont="1" applyFill="1" applyBorder="1" applyAlignment="1">
      <alignment horizontal="left" vertical="center" wrapText="1"/>
      <protection/>
    </xf>
    <xf numFmtId="0" fontId="10" fillId="33" borderId="12" xfId="73" applyFont="1" applyFill="1" applyBorder="1" applyAlignment="1">
      <alignment vertical="center" wrapText="1"/>
      <protection/>
    </xf>
    <xf numFmtId="0" fontId="10" fillId="33" borderId="12" xfId="116" applyFont="1" applyFill="1" applyBorder="1" applyAlignment="1">
      <alignment horizontal="right" vertical="center" wrapText="1"/>
      <protection/>
    </xf>
    <xf numFmtId="0" fontId="10" fillId="33" borderId="12" xfId="117" applyFont="1" applyFill="1" applyBorder="1" applyAlignment="1">
      <alignment vertical="center" wrapText="1"/>
      <protection/>
    </xf>
    <xf numFmtId="0" fontId="10" fillId="33" borderId="12" xfId="190" applyFont="1" applyFill="1" applyBorder="1" applyAlignment="1">
      <alignment horizontal="left" vertical="center" wrapText="1"/>
      <protection/>
    </xf>
    <xf numFmtId="4" fontId="10" fillId="33" borderId="12" xfId="142" applyNumberFormat="1" applyFont="1" applyFill="1" applyBorder="1" applyAlignment="1">
      <alignment horizontal="right" vertical="center" wrapText="1"/>
      <protection/>
    </xf>
    <xf numFmtId="0" fontId="10" fillId="33" borderId="12" xfId="154" applyFont="1" applyFill="1" applyBorder="1" applyAlignment="1">
      <alignment horizontal="left" vertical="center" wrapText="1"/>
      <protection/>
    </xf>
    <xf numFmtId="2" fontId="10" fillId="33" borderId="12" xfId="73" applyNumberFormat="1" applyFont="1" applyFill="1" applyBorder="1" applyAlignment="1">
      <alignment horizontal="right" vertical="center" wrapText="1"/>
      <protection/>
    </xf>
    <xf numFmtId="0" fontId="10" fillId="33" borderId="12" xfId="0" applyFont="1" applyFill="1" applyBorder="1" applyAlignment="1">
      <alignment horizontal="center" vertical="center" wrapText="1"/>
    </xf>
    <xf numFmtId="0" fontId="8" fillId="33" borderId="12" xfId="93" applyFont="1" applyFill="1" applyBorder="1" applyAlignment="1">
      <alignment horizontal="left" vertical="center" wrapText="1"/>
      <protection/>
    </xf>
    <xf numFmtId="4" fontId="8" fillId="33" borderId="12" xfId="212" applyNumberFormat="1" applyFont="1" applyFill="1" applyBorder="1" applyAlignment="1">
      <alignment vertical="center" wrapText="1"/>
      <protection/>
    </xf>
    <xf numFmtId="0" fontId="8" fillId="33" borderId="12" xfId="212" applyFont="1" applyFill="1" applyBorder="1" applyAlignment="1">
      <alignment horizontal="left" vertical="center" wrapText="1"/>
      <protection/>
    </xf>
    <xf numFmtId="2" fontId="8" fillId="33" borderId="12" xfId="73" applyNumberFormat="1" applyFont="1" applyFill="1" applyBorder="1" applyAlignment="1">
      <alignment horizontal="right" vertical="center" wrapText="1"/>
      <protection/>
    </xf>
    <xf numFmtId="0" fontId="10" fillId="33" borderId="12" xfId="118" applyFont="1" applyFill="1" applyBorder="1" applyAlignment="1">
      <alignment horizontal="center" vertical="center" wrapText="1"/>
      <protection/>
    </xf>
    <xf numFmtId="2" fontId="10" fillId="33" borderId="12" xfId="118" applyNumberFormat="1" applyFont="1" applyFill="1" applyBorder="1" applyAlignment="1">
      <alignment horizontal="right" vertical="center" wrapText="1"/>
      <protection/>
    </xf>
    <xf numFmtId="178" fontId="10" fillId="33" borderId="12" xfId="73" applyNumberFormat="1" applyFont="1" applyFill="1" applyBorder="1" applyAlignment="1">
      <alignment horizontal="left" vertical="center" wrapText="1"/>
      <protection/>
    </xf>
    <xf numFmtId="0" fontId="10" fillId="33" borderId="12" xfId="80" applyFont="1" applyFill="1" applyBorder="1" applyAlignment="1">
      <alignment horizontal="center" vertical="center" wrapText="1"/>
      <protection/>
    </xf>
    <xf numFmtId="0" fontId="8" fillId="33" borderId="12" xfId="118" applyFont="1" applyFill="1" applyBorder="1" applyAlignment="1">
      <alignment horizontal="center" vertical="center" wrapText="1"/>
      <protection/>
    </xf>
    <xf numFmtId="2" fontId="8" fillId="33" borderId="12" xfId="118" applyNumberFormat="1" applyFont="1" applyFill="1" applyBorder="1" applyAlignment="1">
      <alignment horizontal="right" vertical="center" wrapText="1"/>
      <protection/>
    </xf>
    <xf numFmtId="0" fontId="8" fillId="33" borderId="12" xfId="118" applyFont="1" applyFill="1" applyBorder="1" applyAlignment="1">
      <alignment horizontal="left" vertical="center" wrapText="1"/>
      <protection/>
    </xf>
    <xf numFmtId="2" fontId="8" fillId="33" borderId="12" xfId="118" applyNumberFormat="1" applyFont="1" applyFill="1" applyBorder="1" applyAlignment="1">
      <alignment horizontal="left" vertical="center" wrapText="1"/>
      <protection/>
    </xf>
    <xf numFmtId="0" fontId="8" fillId="33" borderId="12" xfId="80" applyFont="1" applyFill="1" applyBorder="1" applyAlignment="1">
      <alignment horizontal="center" vertical="center" wrapText="1"/>
      <protection/>
    </xf>
    <xf numFmtId="0" fontId="10" fillId="33" borderId="12" xfId="212" applyFont="1" applyFill="1" applyBorder="1" applyAlignment="1">
      <alignment vertical="center" wrapText="1"/>
      <protection/>
    </xf>
    <xf numFmtId="2" fontId="10" fillId="33" borderId="12" xfId="116" applyNumberFormat="1" applyFont="1" applyFill="1" applyBorder="1" applyAlignment="1">
      <alignment horizontal="right" vertical="center" wrapText="1"/>
      <protection/>
    </xf>
    <xf numFmtId="0" fontId="8" fillId="33" borderId="12" xfId="116" applyNumberFormat="1" applyFont="1" applyFill="1" applyBorder="1" applyAlignment="1">
      <alignment horizontal="center" vertical="center" wrapText="1"/>
      <protection/>
    </xf>
    <xf numFmtId="2" fontId="8" fillId="33" borderId="12" xfId="78" applyNumberFormat="1" applyFont="1" applyFill="1" applyBorder="1" applyAlignment="1">
      <alignment horizontal="right" vertical="center" wrapText="1"/>
      <protection/>
    </xf>
    <xf numFmtId="0" fontId="10" fillId="33" borderId="12" xfId="116" applyNumberFormat="1" applyFont="1" applyFill="1" applyBorder="1" applyAlignment="1">
      <alignment horizontal="center" vertical="center" wrapText="1"/>
      <protection/>
    </xf>
    <xf numFmtId="0" fontId="10" fillId="33" borderId="12" xfId="212" applyFont="1" applyFill="1" applyBorder="1" applyAlignment="1">
      <alignment horizontal="center" vertical="center" wrapText="1"/>
      <protection/>
    </xf>
    <xf numFmtId="0" fontId="8" fillId="33" borderId="12" xfId="116" applyFont="1" applyFill="1" applyBorder="1" applyAlignment="1">
      <alignment horizontal="center" vertical="center" wrapText="1"/>
      <protection/>
    </xf>
    <xf numFmtId="0" fontId="10" fillId="33" borderId="12" xfId="116" applyFont="1" applyFill="1" applyBorder="1" applyAlignment="1">
      <alignment horizontal="center" vertical="center" wrapText="1"/>
      <protection/>
    </xf>
    <xf numFmtId="178" fontId="10" fillId="33" borderId="12" xfId="78" applyNumberFormat="1" applyFont="1" applyFill="1" applyBorder="1" applyAlignment="1">
      <alignment vertical="center" wrapText="1"/>
      <protection/>
    </xf>
    <xf numFmtId="2" fontId="10" fillId="33" borderId="12" xfId="78" applyNumberFormat="1" applyFont="1" applyFill="1" applyBorder="1" applyAlignment="1">
      <alignment horizontal="right" vertical="center" wrapText="1"/>
      <protection/>
    </xf>
    <xf numFmtId="0" fontId="10" fillId="33" borderId="12" xfId="0" applyFont="1" applyFill="1" applyBorder="1" applyAlignment="1">
      <alignment horizontal="left" wrapText="1"/>
    </xf>
    <xf numFmtId="2" fontId="10" fillId="33" borderId="12" xfId="128" applyNumberFormat="1" applyFont="1" applyFill="1" applyBorder="1" applyAlignment="1">
      <alignment horizontal="right" vertical="center" wrapText="1"/>
      <protection/>
    </xf>
    <xf numFmtId="2" fontId="8" fillId="33" borderId="12" xfId="116" applyNumberFormat="1" applyFont="1" applyFill="1" applyBorder="1" applyAlignment="1">
      <alignment horizontal="right" vertical="center" wrapText="1"/>
      <protection/>
    </xf>
    <xf numFmtId="0" fontId="8" fillId="33" borderId="12" xfId="0" applyFont="1" applyFill="1" applyBorder="1" applyAlignment="1">
      <alignment horizontal="left" vertical="center" wrapText="1"/>
    </xf>
    <xf numFmtId="178" fontId="10" fillId="33" borderId="12" xfId="136" applyNumberFormat="1" applyFont="1" applyFill="1" applyBorder="1" applyAlignment="1">
      <alignment horizontal="center" vertical="center" wrapText="1"/>
      <protection/>
    </xf>
    <xf numFmtId="178" fontId="10" fillId="33" borderId="12" xfId="136" applyNumberFormat="1" applyFont="1" applyFill="1" applyBorder="1" applyAlignment="1">
      <alignment vertical="center" wrapText="1"/>
      <protection/>
    </xf>
    <xf numFmtId="2" fontId="10" fillId="33" borderId="12" xfId="136" applyNumberFormat="1" applyFont="1" applyFill="1" applyBorder="1" applyAlignment="1">
      <alignment horizontal="right" vertical="center" wrapText="1"/>
      <protection/>
    </xf>
    <xf numFmtId="178" fontId="10" fillId="33" borderId="12" xfId="136" applyNumberFormat="1" applyFont="1" applyFill="1" applyBorder="1" applyAlignment="1">
      <alignment horizontal="left" vertical="center" wrapText="1"/>
      <protection/>
    </xf>
    <xf numFmtId="0" fontId="8" fillId="33" borderId="12" xfId="154" applyFont="1" applyFill="1" applyBorder="1" applyAlignment="1">
      <alignment horizontal="left" vertical="center" wrapText="1"/>
      <protection/>
    </xf>
    <xf numFmtId="0" fontId="10" fillId="33" borderId="12" xfId="78" applyFont="1" applyFill="1" applyBorder="1" applyAlignment="1">
      <alignment vertical="center" wrapText="1"/>
      <protection/>
    </xf>
    <xf numFmtId="0" fontId="10" fillId="33" borderId="12" xfId="78" applyFont="1" applyFill="1" applyBorder="1" applyAlignment="1">
      <alignment horizontal="left" vertical="center" wrapText="1"/>
      <protection/>
    </xf>
    <xf numFmtId="0" fontId="10" fillId="33" borderId="12" xfId="136" applyFont="1" applyFill="1" applyBorder="1" applyAlignment="1">
      <alignment vertical="center" wrapText="1"/>
      <protection/>
    </xf>
    <xf numFmtId="0" fontId="10" fillId="33" borderId="12" xfId="136" applyFont="1" applyFill="1" applyBorder="1" applyAlignment="1">
      <alignment horizontal="left" vertical="center" wrapText="1"/>
      <protection/>
    </xf>
    <xf numFmtId="0" fontId="10" fillId="33" borderId="12" xfId="212" applyFont="1" applyFill="1" applyBorder="1" applyAlignment="1">
      <alignment horizontal="left" vertical="center" wrapText="1"/>
      <protection/>
    </xf>
    <xf numFmtId="1" fontId="10" fillId="33" borderId="12" xfId="116" applyNumberFormat="1" applyFont="1" applyFill="1" applyBorder="1" applyAlignment="1">
      <alignment horizontal="center" vertical="center" wrapText="1"/>
      <protection/>
    </xf>
    <xf numFmtId="178" fontId="10" fillId="33" borderId="12" xfId="78" applyNumberFormat="1" applyFont="1" applyFill="1" applyBorder="1" applyAlignment="1">
      <alignment horizontal="left" vertical="center" wrapText="1"/>
      <protection/>
    </xf>
    <xf numFmtId="1" fontId="10" fillId="33" borderId="12" xfId="110" applyNumberFormat="1" applyFont="1" applyFill="1" applyBorder="1" applyAlignment="1">
      <alignment horizontal="center" vertical="center" wrapText="1"/>
      <protection/>
    </xf>
    <xf numFmtId="1" fontId="8" fillId="33" borderId="12" xfId="110" applyNumberFormat="1" applyFont="1" applyFill="1" applyBorder="1" applyAlignment="1">
      <alignment horizontal="center" vertical="center" wrapText="1"/>
      <protection/>
    </xf>
    <xf numFmtId="2" fontId="8" fillId="33" borderId="12" xfId="80" applyNumberFormat="1" applyFont="1" applyFill="1" applyBorder="1" applyAlignment="1">
      <alignment horizontal="right" vertical="center" wrapText="1"/>
      <protection/>
    </xf>
    <xf numFmtId="49" fontId="8" fillId="33" borderId="12" xfId="0" applyNumberFormat="1" applyFont="1" applyFill="1" applyBorder="1" applyAlignment="1">
      <alignment horizontal="left" vertical="center" wrapText="1"/>
    </xf>
    <xf numFmtId="43" fontId="10" fillId="33" borderId="12" xfId="0" applyNumberFormat="1" applyFont="1" applyFill="1" applyBorder="1" applyAlignment="1" applyProtection="1">
      <alignment horizontal="left" vertical="center" wrapText="1"/>
      <protection locked="0"/>
    </xf>
    <xf numFmtId="2" fontId="10" fillId="33" borderId="12" xfId="212" applyNumberFormat="1" applyFont="1" applyFill="1" applyBorder="1" applyAlignment="1">
      <alignment horizontal="right" vertical="center" wrapText="1"/>
      <protection/>
    </xf>
    <xf numFmtId="0" fontId="10" fillId="33" borderId="12" xfId="161" applyFont="1" applyFill="1" applyBorder="1" applyAlignment="1">
      <alignment horizontal="left" vertical="center" wrapText="1"/>
      <protection/>
    </xf>
    <xf numFmtId="178" fontId="10" fillId="33" borderId="12" xfId="78" applyNumberFormat="1" applyFont="1" applyFill="1" applyBorder="1" applyAlignment="1">
      <alignment horizontal="center" vertical="center" wrapText="1"/>
      <protection/>
    </xf>
    <xf numFmtId="178" fontId="8" fillId="33" borderId="12" xfId="78" applyNumberFormat="1" applyFont="1" applyFill="1" applyBorder="1" applyAlignment="1">
      <alignment horizontal="center" vertical="center" wrapText="1"/>
      <protection/>
    </xf>
    <xf numFmtId="0" fontId="8" fillId="33" borderId="12" xfId="212" applyFont="1" applyFill="1" applyBorder="1" applyAlignment="1">
      <alignment vertical="center" wrapText="1"/>
      <protection/>
    </xf>
    <xf numFmtId="2" fontId="10" fillId="33" borderId="12" xfId="52" applyNumberFormat="1" applyFont="1" applyFill="1" applyBorder="1" applyAlignment="1">
      <alignment horizontal="right" vertical="center" wrapText="1"/>
    </xf>
    <xf numFmtId="178" fontId="10" fillId="33" borderId="12" xfId="116" applyNumberFormat="1" applyFont="1" applyFill="1" applyBorder="1" applyAlignment="1">
      <alignment horizontal="left" vertical="center" wrapText="1"/>
      <protection/>
    </xf>
    <xf numFmtId="0" fontId="10" fillId="33" borderId="12" xfId="117" applyFont="1" applyFill="1" applyBorder="1" applyAlignment="1">
      <alignment horizontal="left" vertical="center" wrapText="1"/>
      <protection/>
    </xf>
    <xf numFmtId="0" fontId="8" fillId="33" borderId="12" xfId="118" applyFont="1" applyFill="1" applyBorder="1" applyAlignment="1">
      <alignment vertical="center" wrapText="1"/>
      <protection/>
    </xf>
    <xf numFmtId="0" fontId="8" fillId="33" borderId="12" xfId="212" applyFont="1" applyFill="1" applyBorder="1" applyAlignment="1">
      <alignment horizontal="center" vertical="center" wrapText="1"/>
      <protection/>
    </xf>
    <xf numFmtId="2" fontId="8" fillId="33" borderId="12" xfId="212" applyNumberFormat="1" applyFont="1" applyFill="1" applyBorder="1" applyAlignment="1">
      <alignment horizontal="right" vertical="center" wrapText="1"/>
      <protection/>
    </xf>
    <xf numFmtId="0" fontId="8" fillId="33" borderId="12" xfId="161" applyFont="1" applyFill="1" applyBorder="1" applyAlignment="1">
      <alignment horizontal="left" vertical="center" wrapText="1"/>
      <protection/>
    </xf>
    <xf numFmtId="2" fontId="8" fillId="33" borderId="12" xfId="73" applyNumberFormat="1" applyFont="1" applyFill="1" applyBorder="1" applyAlignment="1">
      <alignment horizontal="right" vertical="center"/>
      <protection/>
    </xf>
    <xf numFmtId="0" fontId="8" fillId="33" borderId="12" xfId="73" applyFont="1" applyFill="1" applyBorder="1" applyAlignment="1">
      <alignment horizontal="left" vertical="center"/>
      <protection/>
    </xf>
    <xf numFmtId="2" fontId="4" fillId="0" borderId="0" xfId="73" applyNumberFormat="1" applyFont="1" applyFill="1" applyAlignment="1">
      <alignment horizontal="center" vertical="center"/>
      <protection/>
    </xf>
    <xf numFmtId="178" fontId="3" fillId="33" borderId="0" xfId="73" applyNumberFormat="1" applyFont="1" applyFill="1" applyBorder="1" applyAlignment="1">
      <alignment horizontal="center" vertical="center" wrapText="1"/>
      <protection/>
    </xf>
    <xf numFmtId="0" fontId="3" fillId="33" borderId="0" xfId="73" applyFont="1" applyFill="1" applyBorder="1" applyAlignment="1">
      <alignment horizontal="left" vertical="center" wrapText="1"/>
      <protection/>
    </xf>
    <xf numFmtId="4" fontId="3" fillId="33" borderId="0" xfId="73" applyNumberFormat="1" applyFont="1" applyFill="1" applyBorder="1" applyAlignment="1">
      <alignment horizontal="right" vertical="center"/>
      <protection/>
    </xf>
    <xf numFmtId="0" fontId="3" fillId="33" borderId="0" xfId="73" applyFont="1" applyFill="1" applyBorder="1" applyAlignment="1">
      <alignment horizontal="center" vertical="center"/>
      <protection/>
    </xf>
    <xf numFmtId="0" fontId="3" fillId="33" borderId="0" xfId="73" applyFont="1" applyFill="1" applyBorder="1" applyAlignment="1">
      <alignment vertical="center"/>
      <protection/>
    </xf>
    <xf numFmtId="49" fontId="3" fillId="0" borderId="12" xfId="73" applyNumberFormat="1" applyFont="1" applyFill="1" applyBorder="1" applyAlignment="1">
      <alignment horizontal="center" vertical="center"/>
      <protection/>
    </xf>
    <xf numFmtId="0" fontId="3" fillId="0" borderId="12" xfId="73" applyFont="1" applyFill="1" applyBorder="1" applyAlignment="1">
      <alignment horizontal="center" vertical="center" wrapText="1"/>
      <protection/>
    </xf>
    <xf numFmtId="49" fontId="8" fillId="0" borderId="0" xfId="73" applyNumberFormat="1" applyFont="1" applyFill="1" applyAlignment="1">
      <alignment horizontal="center" vertical="center"/>
      <protection/>
    </xf>
    <xf numFmtId="0" fontId="8" fillId="0" borderId="0" xfId="73" applyFont="1" applyFill="1" applyBorder="1" applyAlignment="1">
      <alignment horizontal="center" vertical="center" wrapText="1"/>
      <protection/>
    </xf>
    <xf numFmtId="0" fontId="8" fillId="0" borderId="0" xfId="73" applyFont="1" applyFill="1" applyAlignment="1">
      <alignment horizontal="center" vertical="center" wrapText="1"/>
      <protection/>
    </xf>
    <xf numFmtId="0" fontId="8" fillId="0" borderId="0" xfId="73" applyFont="1" applyFill="1" applyBorder="1" applyAlignment="1">
      <alignment horizontal="center" vertical="center" wrapText="1"/>
      <protection/>
    </xf>
    <xf numFmtId="0" fontId="9" fillId="0" borderId="0" xfId="73" applyFont="1" applyFill="1" applyBorder="1" applyAlignment="1">
      <alignment horizontal="center" vertical="center" wrapText="1"/>
      <protection/>
    </xf>
    <xf numFmtId="0" fontId="10" fillId="0" borderId="0" xfId="73" applyFont="1" applyFill="1" applyAlignment="1">
      <alignment horizontal="center" vertical="center"/>
      <protection/>
    </xf>
    <xf numFmtId="0" fontId="3" fillId="0" borderId="17" xfId="73" applyFont="1" applyFill="1" applyBorder="1" applyAlignment="1">
      <alignment horizontal="center" vertical="center" wrapText="1"/>
      <protection/>
    </xf>
    <xf numFmtId="0" fontId="3" fillId="0" borderId="20" xfId="73" applyFont="1" applyFill="1" applyBorder="1" applyAlignment="1">
      <alignment horizontal="center" vertical="center" wrapText="1"/>
      <protection/>
    </xf>
    <xf numFmtId="0" fontId="3" fillId="0" borderId="18" xfId="73" applyFont="1" applyFill="1" applyBorder="1" applyAlignment="1">
      <alignment horizontal="center" vertical="center" wrapText="1"/>
      <protection/>
    </xf>
    <xf numFmtId="0" fontId="3" fillId="0" borderId="4" xfId="73" applyFont="1" applyFill="1" applyBorder="1" applyAlignment="1">
      <alignment horizontal="center" vertical="center" wrapText="1"/>
      <protection/>
    </xf>
    <xf numFmtId="0" fontId="3" fillId="0" borderId="19" xfId="73" applyFont="1" applyFill="1" applyBorder="1" applyAlignment="1">
      <alignment horizontal="center" vertical="center" wrapText="1"/>
      <protection/>
    </xf>
    <xf numFmtId="0" fontId="9" fillId="0" borderId="0" xfId="73" applyFont="1" applyFill="1" applyBorder="1" applyAlignment="1">
      <alignment horizontal="center" vertical="center"/>
      <protection/>
    </xf>
    <xf numFmtId="49" fontId="3" fillId="0" borderId="17" xfId="73" applyNumberFormat="1" applyFont="1" applyFill="1" applyBorder="1" applyAlignment="1">
      <alignment horizontal="center" vertical="center"/>
      <protection/>
    </xf>
    <xf numFmtId="49" fontId="3" fillId="0" borderId="20" xfId="73" applyNumberFormat="1" applyFont="1" applyFill="1" applyBorder="1" applyAlignment="1">
      <alignment horizontal="center" vertical="center"/>
      <protection/>
    </xf>
    <xf numFmtId="0" fontId="3" fillId="0" borderId="1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4" fillId="0" borderId="16" xfId="73" applyFont="1" applyFill="1" applyBorder="1" applyAlignment="1">
      <alignment horizontal="center" vertical="center"/>
      <protection/>
    </xf>
    <xf numFmtId="0" fontId="3" fillId="0" borderId="12" xfId="174" applyNumberFormat="1" applyFont="1" applyFill="1" applyBorder="1" applyAlignment="1">
      <alignment horizontal="center" vertical="center" wrapText="1"/>
      <protection/>
    </xf>
    <xf numFmtId="2" fontId="3" fillId="0" borderId="12" xfId="174" applyNumberFormat="1" applyFont="1" applyFill="1" applyBorder="1" applyAlignment="1">
      <alignment horizontal="center" vertical="center" wrapText="1"/>
      <protection/>
    </xf>
    <xf numFmtId="0" fontId="3" fillId="0" borderId="12" xfId="174" applyFont="1" applyFill="1" applyBorder="1" applyAlignment="1">
      <alignment horizontal="center" vertical="center" wrapText="1"/>
      <protection/>
    </xf>
    <xf numFmtId="2" fontId="3" fillId="0" borderId="12" xfId="216" applyNumberFormat="1" applyFont="1" applyFill="1" applyBorder="1" applyAlignment="1">
      <alignment horizontal="center" vertical="center" wrapText="1"/>
      <protection/>
    </xf>
    <xf numFmtId="0" fontId="4" fillId="0" borderId="16" xfId="73" applyFont="1" applyFill="1" applyBorder="1" applyAlignment="1">
      <alignment horizontal="center" vertical="center" wrapText="1"/>
      <protection/>
    </xf>
    <xf numFmtId="0" fontId="10" fillId="0" borderId="0" xfId="73" applyFont="1" applyFill="1" applyAlignment="1">
      <alignment horizontal="center" vertical="center" wrapText="1"/>
      <protection/>
    </xf>
    <xf numFmtId="0" fontId="65" fillId="0" borderId="0" xfId="73" applyFont="1" applyFill="1" applyBorder="1" applyAlignment="1">
      <alignment horizontal="center" vertical="center" wrapText="1"/>
      <protection/>
    </xf>
    <xf numFmtId="0" fontId="73" fillId="0" borderId="0" xfId="73" applyFont="1" applyFill="1" applyBorder="1" applyAlignment="1">
      <alignment horizontal="center" vertical="center"/>
      <protection/>
    </xf>
    <xf numFmtId="0" fontId="68" fillId="0" borderId="16" xfId="73" applyFont="1" applyFill="1" applyBorder="1" applyAlignment="1">
      <alignment horizontal="center" vertical="center"/>
      <protection/>
    </xf>
    <xf numFmtId="0" fontId="67" fillId="0" borderId="12" xfId="174" applyNumberFormat="1" applyFont="1" applyFill="1" applyBorder="1" applyAlignment="1">
      <alignment horizontal="center" vertical="center" wrapText="1"/>
      <protection/>
    </xf>
    <xf numFmtId="2" fontId="67" fillId="0" borderId="12" xfId="216" applyNumberFormat="1" applyFont="1" applyFill="1" applyBorder="1" applyAlignment="1">
      <alignment horizontal="center" vertical="center" wrapText="1"/>
      <protection/>
    </xf>
    <xf numFmtId="2" fontId="67" fillId="0" borderId="12" xfId="174" applyNumberFormat="1" applyFont="1" applyFill="1" applyBorder="1" applyAlignment="1">
      <alignment horizontal="center" vertical="center" wrapText="1"/>
      <protection/>
    </xf>
    <xf numFmtId="0" fontId="67" fillId="0" borderId="12" xfId="174" applyFont="1" applyFill="1" applyBorder="1" applyAlignment="1">
      <alignment horizontal="center" vertical="center" wrapText="1"/>
      <protection/>
    </xf>
    <xf numFmtId="49" fontId="3" fillId="0" borderId="18" xfId="169" applyNumberFormat="1" applyFont="1" applyBorder="1" applyAlignment="1">
      <alignment horizontal="left" vertical="center" wrapText="1"/>
      <protection/>
    </xf>
    <xf numFmtId="49" fontId="3" fillId="0" borderId="4" xfId="169" applyNumberFormat="1" applyFont="1" applyBorder="1" applyAlignment="1">
      <alignment horizontal="left" vertical="center" wrapText="1"/>
      <protection/>
    </xf>
    <xf numFmtId="49" fontId="3" fillId="0" borderId="19" xfId="169" applyNumberFormat="1" applyFont="1" applyBorder="1" applyAlignment="1">
      <alignment horizontal="left" vertical="center" wrapText="1"/>
      <protection/>
    </xf>
    <xf numFmtId="0" fontId="65" fillId="0" borderId="0" xfId="73" applyFont="1" applyFill="1" applyBorder="1" applyAlignment="1">
      <alignment horizontal="center" vertical="center" wrapText="1"/>
      <protection/>
    </xf>
    <xf numFmtId="0" fontId="65" fillId="0" borderId="0" xfId="73" applyFont="1" applyFill="1" applyAlignment="1">
      <alignment horizontal="center" vertical="center" wrapText="1"/>
      <protection/>
    </xf>
    <xf numFmtId="0" fontId="0" fillId="0" borderId="0" xfId="73" applyFont="1" applyFill="1" applyAlignment="1">
      <alignment horizontal="center" vertical="center"/>
      <protection/>
    </xf>
    <xf numFmtId="0" fontId="3" fillId="0" borderId="1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178" fontId="3" fillId="0" borderId="18" xfId="0" applyNumberFormat="1" applyFont="1" applyFill="1" applyBorder="1" applyAlignment="1">
      <alignment horizontal="left" vertical="center" wrapText="1"/>
    </xf>
    <xf numFmtId="178" fontId="3" fillId="0" borderId="4" xfId="0" applyNumberFormat="1" applyFont="1" applyFill="1" applyBorder="1" applyAlignment="1">
      <alignment horizontal="left" vertical="center" wrapText="1"/>
    </xf>
    <xf numFmtId="178" fontId="3" fillId="0" borderId="19" xfId="0" applyNumberFormat="1"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4" fillId="0" borderId="17" xfId="76" applyFont="1" applyFill="1" applyBorder="1" applyAlignment="1">
      <alignment horizontal="center" vertical="center" wrapText="1"/>
      <protection/>
    </xf>
    <xf numFmtId="0" fontId="4" fillId="0" borderId="20" xfId="76" applyFont="1" applyFill="1" applyBorder="1" applyAlignment="1">
      <alignment horizontal="center" vertical="center" wrapText="1"/>
      <protection/>
    </xf>
    <xf numFmtId="178" fontId="3" fillId="0" borderId="12" xfId="174" applyNumberFormat="1" applyFont="1" applyFill="1" applyBorder="1" applyAlignment="1">
      <alignment horizontal="left" vertical="center"/>
      <protection/>
    </xf>
    <xf numFmtId="178" fontId="68" fillId="33" borderId="17" xfId="0" applyNumberFormat="1" applyFont="1" applyFill="1" applyBorder="1" applyAlignment="1">
      <alignment horizontal="left" vertical="center" wrapText="1"/>
    </xf>
    <xf numFmtId="178" fontId="68" fillId="33" borderId="20" xfId="0" applyNumberFormat="1" applyFont="1" applyFill="1" applyBorder="1" applyAlignment="1">
      <alignment horizontal="left" vertical="center" wrapText="1"/>
    </xf>
    <xf numFmtId="0" fontId="68" fillId="33" borderId="17" xfId="128" applyFont="1" applyFill="1" applyBorder="1" applyAlignment="1">
      <alignment horizontal="center" vertical="center" wrapText="1"/>
      <protection/>
    </xf>
    <xf numFmtId="0" fontId="68" fillId="33" borderId="20" xfId="128" applyFont="1" applyFill="1" applyBorder="1" applyAlignment="1">
      <alignment horizontal="center" vertical="center" wrapText="1"/>
      <protection/>
    </xf>
    <xf numFmtId="178" fontId="68" fillId="33" borderId="17" xfId="0" applyNumberFormat="1" applyFont="1" applyFill="1" applyBorder="1" applyAlignment="1">
      <alignment horizontal="center" vertical="center" wrapText="1"/>
    </xf>
    <xf numFmtId="178" fontId="68" fillId="33" borderId="20" xfId="0" applyNumberFormat="1" applyFont="1" applyFill="1" applyBorder="1" applyAlignment="1">
      <alignment horizontal="center" vertical="center" wrapText="1"/>
    </xf>
    <xf numFmtId="178" fontId="3" fillId="33" borderId="18" xfId="0" applyNumberFormat="1" applyFont="1" applyFill="1" applyBorder="1" applyAlignment="1">
      <alignment horizontal="left" vertical="center" wrapText="1"/>
    </xf>
    <xf numFmtId="178" fontId="3" fillId="33" borderId="4" xfId="0" applyNumberFormat="1" applyFont="1" applyFill="1" applyBorder="1" applyAlignment="1">
      <alignment horizontal="left" vertical="center" wrapText="1"/>
    </xf>
    <xf numFmtId="178" fontId="3" fillId="33" borderId="19" xfId="0" applyNumberFormat="1" applyFont="1" applyFill="1" applyBorder="1" applyAlignment="1">
      <alignment horizontal="left" vertical="center" wrapText="1"/>
    </xf>
    <xf numFmtId="37" fontId="3" fillId="0" borderId="18" xfId="0" applyNumberFormat="1" applyFont="1" applyFill="1" applyBorder="1" applyAlignment="1" quotePrefix="1">
      <alignment horizontal="left" vertical="center" wrapText="1"/>
    </xf>
    <xf numFmtId="37" fontId="3" fillId="0" borderId="4" xfId="0" applyNumberFormat="1" applyFont="1" applyFill="1" applyBorder="1" applyAlignment="1" quotePrefix="1">
      <alignment horizontal="left" vertical="center" wrapText="1"/>
    </xf>
    <xf numFmtId="37" fontId="3" fillId="0" borderId="19" xfId="0" applyNumberFormat="1" applyFont="1" applyFill="1" applyBorder="1" applyAlignment="1" quotePrefix="1">
      <alignment horizontal="left" vertical="center" wrapText="1"/>
    </xf>
    <xf numFmtId="2" fontId="4" fillId="0" borderId="17" xfId="0" applyNumberFormat="1" applyFont="1" applyFill="1" applyBorder="1" applyAlignment="1">
      <alignment horizontal="left" vertical="center" wrapText="1"/>
    </xf>
    <xf numFmtId="2" fontId="4" fillId="0" borderId="21" xfId="0" applyNumberFormat="1" applyFont="1" applyFill="1" applyBorder="1" applyAlignment="1">
      <alignment horizontal="left" vertical="center" wrapText="1"/>
    </xf>
    <xf numFmtId="2" fontId="4" fillId="0" borderId="20" xfId="0" applyNumberFormat="1" applyFont="1" applyFill="1" applyBorder="1" applyAlignment="1">
      <alignment horizontal="left" vertical="center" wrapText="1"/>
    </xf>
    <xf numFmtId="0" fontId="4" fillId="0" borderId="17" xfId="77" applyFont="1" applyFill="1" applyBorder="1" applyAlignment="1">
      <alignment horizontal="left" vertical="center" wrapText="1"/>
      <protection/>
    </xf>
    <xf numFmtId="0" fontId="4" fillId="0" borderId="20" xfId="77" applyFont="1" applyFill="1" applyBorder="1" applyAlignment="1">
      <alignment horizontal="left" vertical="center" wrapText="1"/>
      <protection/>
    </xf>
    <xf numFmtId="0" fontId="4" fillId="0" borderId="21" xfId="77" applyFont="1" applyFill="1" applyBorder="1" applyAlignment="1">
      <alignment horizontal="left" vertical="center" wrapText="1"/>
      <protection/>
    </xf>
    <xf numFmtId="0" fontId="4" fillId="0" borderId="1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0" xfId="0" applyFont="1" applyFill="1" applyBorder="1" applyAlignment="1">
      <alignment horizontal="left" vertical="center" wrapText="1"/>
    </xf>
  </cellXfs>
  <cellStyles count="22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3" xfId="48"/>
    <cellStyle name="Comma 4" xfId="49"/>
    <cellStyle name="Comma 5" xfId="50"/>
    <cellStyle name="Comma 5 2" xfId="51"/>
    <cellStyle name="Comma 6" xfId="52"/>
    <cellStyle name="Comma 9" xfId="53"/>
    <cellStyle name="Currency" xfId="54"/>
    <cellStyle name="Currency [0]" xfId="55"/>
    <cellStyle name="Currency 2" xfId="56"/>
    <cellStyle name="Currency 3" xfId="57"/>
    <cellStyle name="Currency 3 2" xfId="58"/>
    <cellStyle name="Currency 3 43" xfId="59"/>
    <cellStyle name="Explanatory Text" xfId="60"/>
    <cellStyle name="Followed Hyperlink" xfId="61"/>
    <cellStyle name="Good" xfId="62"/>
    <cellStyle name="Header1" xfId="63"/>
    <cellStyle name="Header2" xfId="64"/>
    <cellStyle name="Heading 1" xfId="65"/>
    <cellStyle name="Heading 2" xfId="66"/>
    <cellStyle name="Heading 3" xfId="67"/>
    <cellStyle name="Heading 4" xfId="68"/>
    <cellStyle name="Hyperlink" xfId="69"/>
    <cellStyle name="Input" xfId="70"/>
    <cellStyle name="Linked Cell" xfId="71"/>
    <cellStyle name="Neutral" xfId="72"/>
    <cellStyle name="Normal 10" xfId="73"/>
    <cellStyle name="Normal 10 10 2" xfId="74"/>
    <cellStyle name="Normal 10 2" xfId="75"/>
    <cellStyle name="Normal 10 2 2" xfId="76"/>
    <cellStyle name="Normal 10 2 2 2" xfId="77"/>
    <cellStyle name="Normal 10 2 3" xfId="78"/>
    <cellStyle name="Normal 10 3" xfId="79"/>
    <cellStyle name="Normal 10 3 2" xfId="80"/>
    <cellStyle name="Normal 11" xfId="81"/>
    <cellStyle name="Normal 11 2" xfId="82"/>
    <cellStyle name="Normal 11 2 2" xfId="83"/>
    <cellStyle name="Normal 11 3" xfId="84"/>
    <cellStyle name="Normal 11 4" xfId="85"/>
    <cellStyle name="Normal 11_KE HOACH 6 THANG CUOI NAM" xfId="86"/>
    <cellStyle name="Normal 12" xfId="87"/>
    <cellStyle name="Normal 12 2" xfId="88"/>
    <cellStyle name="Normal 12 3" xfId="89"/>
    <cellStyle name="Normal 13" xfId="90"/>
    <cellStyle name="Normal 13 2" xfId="91"/>
    <cellStyle name="Normal 14" xfId="92"/>
    <cellStyle name="Normal 14 10" xfId="93"/>
    <cellStyle name="Normal 14 10 2" xfId="94"/>
    <cellStyle name="Normal 14 2" xfId="95"/>
    <cellStyle name="Normal 14 2 2" xfId="96"/>
    <cellStyle name="Normal 14 3" xfId="97"/>
    <cellStyle name="Normal 14 3 2" xfId="98"/>
    <cellStyle name="Normal 14 3 2 2" xfId="99"/>
    <cellStyle name="Normal 14 4" xfId="100"/>
    <cellStyle name="Normal 15" xfId="101"/>
    <cellStyle name="Normal 15 2" xfId="102"/>
    <cellStyle name="Normal 16" xfId="103"/>
    <cellStyle name="Normal 16 3" xfId="104"/>
    <cellStyle name="Normal 17" xfId="105"/>
    <cellStyle name="Normal 17 2" xfId="106"/>
    <cellStyle name="Normal 18" xfId="107"/>
    <cellStyle name="Normal 18 2" xfId="108"/>
    <cellStyle name="Normal 18 4" xfId="109"/>
    <cellStyle name="Normal 19" xfId="110"/>
    <cellStyle name="Normal 19 2" xfId="111"/>
    <cellStyle name="Normal 2" xfId="112"/>
    <cellStyle name="Normal 2 10" xfId="113"/>
    <cellStyle name="Normal 2 2" xfId="114"/>
    <cellStyle name="Normal 2 2 10" xfId="115"/>
    <cellStyle name="Normal 2 2 2" xfId="116"/>
    <cellStyle name="Normal 2 2 2 10 2" xfId="117"/>
    <cellStyle name="Normal 2 2 2 2" xfId="118"/>
    <cellStyle name="Normal 2 2 2 2 2" xfId="119"/>
    <cellStyle name="Normal 2 2 3" xfId="120"/>
    <cellStyle name="Normal 2 2_BIEU 01 - THĐ KY ANH 2019" xfId="121"/>
    <cellStyle name="Normal 2 3" xfId="122"/>
    <cellStyle name="Normal 2 3 2" xfId="123"/>
    <cellStyle name="Normal 2 3 2 2" xfId="124"/>
    <cellStyle name="Normal 2 3 42" xfId="125"/>
    <cellStyle name="Normal 2 4" xfId="126"/>
    <cellStyle name="Normal 2 4 2" xfId="127"/>
    <cellStyle name="Normal 2 5" xfId="128"/>
    <cellStyle name="Normal 2_CC HUONG KHE 16.1.2017" xfId="129"/>
    <cellStyle name="Normal 2_CC HUONG KHE 16.1.2017 2" xfId="130"/>
    <cellStyle name="Normal 20" xfId="131"/>
    <cellStyle name="Normal 20 2" xfId="132"/>
    <cellStyle name="Normal 21" xfId="133"/>
    <cellStyle name="Normal 21 2" xfId="134"/>
    <cellStyle name="Normal 21 3" xfId="135"/>
    <cellStyle name="Normal 22" xfId="136"/>
    <cellStyle name="Normal 22 2" xfId="137"/>
    <cellStyle name="Normal 23 2" xfId="138"/>
    <cellStyle name="Normal 24 2" xfId="139"/>
    <cellStyle name="Normal 25" xfId="140"/>
    <cellStyle name="Normal 25 2" xfId="141"/>
    <cellStyle name="Normal 26" xfId="142"/>
    <cellStyle name="Normal 260" xfId="143"/>
    <cellStyle name="Normal 263" xfId="144"/>
    <cellStyle name="Normal 27 2" xfId="145"/>
    <cellStyle name="Normal 276" xfId="146"/>
    <cellStyle name="Normal 277" xfId="147"/>
    <cellStyle name="Normal 278" xfId="148"/>
    <cellStyle name="Normal 280" xfId="149"/>
    <cellStyle name="Normal 281" xfId="150"/>
    <cellStyle name="Normal 282" xfId="151"/>
    <cellStyle name="Normal 283" xfId="152"/>
    <cellStyle name="Normal 284" xfId="153"/>
    <cellStyle name="Normal 29" xfId="154"/>
    <cellStyle name="Normal 3" xfId="155"/>
    <cellStyle name="Normal 3 2" xfId="156"/>
    <cellStyle name="Normal 3 2 2" xfId="157"/>
    <cellStyle name="Normal 3 2 2 2" xfId="158"/>
    <cellStyle name="Normal 3 2_Danh muc THD ban hành" xfId="159"/>
    <cellStyle name="Normal 3 3" xfId="160"/>
    <cellStyle name="Normal 3 4" xfId="161"/>
    <cellStyle name="Normal 30" xfId="162"/>
    <cellStyle name="Normal 31" xfId="163"/>
    <cellStyle name="Normal 31 2" xfId="164"/>
    <cellStyle name="Normal 32 2" xfId="165"/>
    <cellStyle name="Normal 37" xfId="166"/>
    <cellStyle name="Normal 38" xfId="167"/>
    <cellStyle name="Normal 38 2" xfId="168"/>
    <cellStyle name="Normal 39" xfId="169"/>
    <cellStyle name="Normal 39 2" xfId="170"/>
    <cellStyle name="Normal 39 3" xfId="171"/>
    <cellStyle name="Normal 4" xfId="172"/>
    <cellStyle name="Normal 4 2" xfId="173"/>
    <cellStyle name="Normal 4 2 2" xfId="174"/>
    <cellStyle name="Normal 4 3" xfId="175"/>
    <cellStyle name="Normal 40 2" xfId="176"/>
    <cellStyle name="Normal 41 2" xfId="177"/>
    <cellStyle name="Normal 41 4" xfId="178"/>
    <cellStyle name="Normal 42" xfId="179"/>
    <cellStyle name="Normal 42 2" xfId="180"/>
    <cellStyle name="Normal 43 2" xfId="181"/>
    <cellStyle name="Normal 44 2" xfId="182"/>
    <cellStyle name="Normal 44 4" xfId="183"/>
    <cellStyle name="Normal 45 2" xfId="184"/>
    <cellStyle name="Normal 46 2" xfId="185"/>
    <cellStyle name="Normal 47 2" xfId="186"/>
    <cellStyle name="Normal 48 2" xfId="187"/>
    <cellStyle name="Normal 49 2" xfId="188"/>
    <cellStyle name="Normal 5 2" xfId="189"/>
    <cellStyle name="Normal 5 2 2" xfId="190"/>
    <cellStyle name="Normal 5 46" xfId="191"/>
    <cellStyle name="Normal 50 2" xfId="192"/>
    <cellStyle name="Normal 51 2" xfId="193"/>
    <cellStyle name="Normal 52 2" xfId="194"/>
    <cellStyle name="Normal 52 3" xfId="195"/>
    <cellStyle name="Normal 6" xfId="196"/>
    <cellStyle name="Normal 6 2" xfId="197"/>
    <cellStyle name="Normal 6 2 2" xfId="198"/>
    <cellStyle name="Normal 68" xfId="199"/>
    <cellStyle name="Normal 69" xfId="200"/>
    <cellStyle name="Normal 7" xfId="201"/>
    <cellStyle name="Normal 7 2" xfId="202"/>
    <cellStyle name="Normal 70" xfId="203"/>
    <cellStyle name="Normal 71" xfId="204"/>
    <cellStyle name="Normal 72" xfId="205"/>
    <cellStyle name="Normal 73" xfId="206"/>
    <cellStyle name="Normal 8" xfId="207"/>
    <cellStyle name="Normal 8 2" xfId="208"/>
    <cellStyle name="Normal 8 2 2" xfId="209"/>
    <cellStyle name="Normal 82" xfId="210"/>
    <cellStyle name="Normal 83" xfId="211"/>
    <cellStyle name="Normal 9" xfId="212"/>
    <cellStyle name="Normal_Bieu mau (CV )" xfId="213"/>
    <cellStyle name="Normal_Ke hoach 2015-Tuson (Thuc hien)" xfId="214"/>
    <cellStyle name="Normal_Mau Bieu KH câp huyen(Anh) 12_11" xfId="215"/>
    <cellStyle name="Normal_Sheet1 3" xfId="216"/>
    <cellStyle name="Normal_Sheet1_1" xfId="217"/>
    <cellStyle name="Normal_Sheet1_2 2" xfId="218"/>
    <cellStyle name="Normal_Sheet1_DTH2017moi" xfId="219"/>
    <cellStyle name="Note" xfId="220"/>
    <cellStyle name="Output" xfId="221"/>
    <cellStyle name="Percent" xfId="222"/>
    <cellStyle name="Title" xfId="223"/>
    <cellStyle name="Total" xfId="224"/>
    <cellStyle name="Warning Text" xfId="22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FFFFFF"/>
      </font>
      <border/>
    </dxf>
    <dxf>
      <font>
        <color rgb="FFFFFFFF"/>
      </font>
      <fill>
        <patternFill>
          <fgColor indexed="6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1</xdr:row>
      <xdr:rowOff>200025</xdr:rowOff>
    </xdr:from>
    <xdr:to>
      <xdr:col>1</xdr:col>
      <xdr:colOff>1419225</xdr:colOff>
      <xdr:row>1</xdr:row>
      <xdr:rowOff>200025</xdr:rowOff>
    </xdr:to>
    <xdr:sp>
      <xdr:nvSpPr>
        <xdr:cNvPr id="1" name="Line 1"/>
        <xdr:cNvSpPr>
          <a:spLocks/>
        </xdr:cNvSpPr>
      </xdr:nvSpPr>
      <xdr:spPr>
        <a:xfrm flipV="1">
          <a:off x="1457325" y="4000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800100</xdr:colOff>
      <xdr:row>1</xdr:row>
      <xdr:rowOff>200025</xdr:rowOff>
    </xdr:from>
    <xdr:to>
      <xdr:col>6</xdr:col>
      <xdr:colOff>352425</xdr:colOff>
      <xdr:row>1</xdr:row>
      <xdr:rowOff>200025</xdr:rowOff>
    </xdr:to>
    <xdr:sp>
      <xdr:nvSpPr>
        <xdr:cNvPr id="2" name="Line 1"/>
        <xdr:cNvSpPr>
          <a:spLocks/>
        </xdr:cNvSpPr>
      </xdr:nvSpPr>
      <xdr:spPr>
        <a:xfrm>
          <a:off x="5610225" y="4000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5</xdr:row>
      <xdr:rowOff>57150</xdr:rowOff>
    </xdr:from>
    <xdr:to>
      <xdr:col>5</xdr:col>
      <xdr:colOff>352425</xdr:colOff>
      <xdr:row>5</xdr:row>
      <xdr:rowOff>57150</xdr:rowOff>
    </xdr:to>
    <xdr:sp>
      <xdr:nvSpPr>
        <xdr:cNvPr id="3" name="Line 1"/>
        <xdr:cNvSpPr>
          <a:spLocks/>
        </xdr:cNvSpPr>
      </xdr:nvSpPr>
      <xdr:spPr>
        <a:xfrm>
          <a:off x="2295525" y="1352550"/>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2</xdr:row>
      <xdr:rowOff>57150</xdr:rowOff>
    </xdr:from>
    <xdr:to>
      <xdr:col>7</xdr:col>
      <xdr:colOff>781050</xdr:colOff>
      <xdr:row>2</xdr:row>
      <xdr:rowOff>57150</xdr:rowOff>
    </xdr:to>
    <xdr:sp>
      <xdr:nvSpPr>
        <xdr:cNvPr id="1" name="Line 1"/>
        <xdr:cNvSpPr>
          <a:spLocks/>
        </xdr:cNvSpPr>
      </xdr:nvSpPr>
      <xdr:spPr>
        <a:xfrm flipV="1">
          <a:off x="6200775" y="45720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628650</xdr:colOff>
      <xdr:row>6</xdr:row>
      <xdr:rowOff>38100</xdr:rowOff>
    </xdr:from>
    <xdr:to>
      <xdr:col>6</xdr:col>
      <xdr:colOff>1066800</xdr:colOff>
      <xdr:row>6</xdr:row>
      <xdr:rowOff>38100</xdr:rowOff>
    </xdr:to>
    <xdr:sp>
      <xdr:nvSpPr>
        <xdr:cNvPr id="3" name="Line 1"/>
        <xdr:cNvSpPr>
          <a:spLocks/>
        </xdr:cNvSpPr>
      </xdr:nvSpPr>
      <xdr:spPr>
        <a:xfrm>
          <a:off x="3333750" y="123825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790575</xdr:colOff>
      <xdr:row>2</xdr:row>
      <xdr:rowOff>57150</xdr:rowOff>
    </xdr:from>
    <xdr:to>
      <xdr:col>7</xdr:col>
      <xdr:colOff>809625</xdr:colOff>
      <xdr:row>2</xdr:row>
      <xdr:rowOff>57150</xdr:rowOff>
    </xdr:to>
    <xdr:sp>
      <xdr:nvSpPr>
        <xdr:cNvPr id="1" name="Line 1"/>
        <xdr:cNvSpPr>
          <a:spLocks/>
        </xdr:cNvSpPr>
      </xdr:nvSpPr>
      <xdr:spPr>
        <a:xfrm flipV="1">
          <a:off x="6248400" y="45720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714375</xdr:colOff>
      <xdr:row>6</xdr:row>
      <xdr:rowOff>38100</xdr:rowOff>
    </xdr:from>
    <xdr:to>
      <xdr:col>6</xdr:col>
      <xdr:colOff>1143000</xdr:colOff>
      <xdr:row>6</xdr:row>
      <xdr:rowOff>38100</xdr:rowOff>
    </xdr:to>
    <xdr:sp>
      <xdr:nvSpPr>
        <xdr:cNvPr id="3" name="Line 1"/>
        <xdr:cNvSpPr>
          <a:spLocks/>
        </xdr:cNvSpPr>
      </xdr:nvSpPr>
      <xdr:spPr>
        <a:xfrm>
          <a:off x="3419475" y="123825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2</xdr:row>
      <xdr:rowOff>47625</xdr:rowOff>
    </xdr:from>
    <xdr:to>
      <xdr:col>7</xdr:col>
      <xdr:colOff>495300</xdr:colOff>
      <xdr:row>2</xdr:row>
      <xdr:rowOff>47625</xdr:rowOff>
    </xdr:to>
    <xdr:sp>
      <xdr:nvSpPr>
        <xdr:cNvPr id="1" name="Line 1"/>
        <xdr:cNvSpPr>
          <a:spLocks/>
        </xdr:cNvSpPr>
      </xdr:nvSpPr>
      <xdr:spPr>
        <a:xfrm>
          <a:off x="6467475" y="447675"/>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1181100</xdr:colOff>
      <xdr:row>2</xdr:row>
      <xdr:rowOff>38100</xdr:rowOff>
    </xdr:from>
    <xdr:to>
      <xdr:col>1</xdr:col>
      <xdr:colOff>1771650</xdr:colOff>
      <xdr:row>2</xdr:row>
      <xdr:rowOff>38100</xdr:rowOff>
    </xdr:to>
    <xdr:sp>
      <xdr:nvSpPr>
        <xdr:cNvPr id="2" name="Line 1"/>
        <xdr:cNvSpPr>
          <a:spLocks/>
        </xdr:cNvSpPr>
      </xdr:nvSpPr>
      <xdr:spPr>
        <a:xfrm flipV="1">
          <a:off x="1600200" y="4381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733425</xdr:colOff>
      <xdr:row>6</xdr:row>
      <xdr:rowOff>38100</xdr:rowOff>
    </xdr:from>
    <xdr:to>
      <xdr:col>7</xdr:col>
      <xdr:colOff>0</xdr:colOff>
      <xdr:row>6</xdr:row>
      <xdr:rowOff>38100</xdr:rowOff>
    </xdr:to>
    <xdr:sp>
      <xdr:nvSpPr>
        <xdr:cNvPr id="3" name="Line 1"/>
        <xdr:cNvSpPr>
          <a:spLocks/>
        </xdr:cNvSpPr>
      </xdr:nvSpPr>
      <xdr:spPr>
        <a:xfrm>
          <a:off x="3648075" y="1238250"/>
          <a:ext cx="336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2</xdr:row>
      <xdr:rowOff>47625</xdr:rowOff>
    </xdr:from>
    <xdr:to>
      <xdr:col>7</xdr:col>
      <xdr:colOff>762000</xdr:colOff>
      <xdr:row>2</xdr:row>
      <xdr:rowOff>47625</xdr:rowOff>
    </xdr:to>
    <xdr:sp>
      <xdr:nvSpPr>
        <xdr:cNvPr id="1" name="Line 1"/>
        <xdr:cNvSpPr>
          <a:spLocks/>
        </xdr:cNvSpPr>
      </xdr:nvSpPr>
      <xdr:spPr>
        <a:xfrm flipV="1">
          <a:off x="6191250" y="44767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628650</xdr:colOff>
      <xdr:row>6</xdr:row>
      <xdr:rowOff>19050</xdr:rowOff>
    </xdr:from>
    <xdr:to>
      <xdr:col>6</xdr:col>
      <xdr:colOff>1076325</xdr:colOff>
      <xdr:row>6</xdr:row>
      <xdr:rowOff>19050</xdr:rowOff>
    </xdr:to>
    <xdr:sp>
      <xdr:nvSpPr>
        <xdr:cNvPr id="3" name="Line 1"/>
        <xdr:cNvSpPr>
          <a:spLocks/>
        </xdr:cNvSpPr>
      </xdr:nvSpPr>
      <xdr:spPr>
        <a:xfrm>
          <a:off x="3333750" y="1219200"/>
          <a:ext cx="3200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2</xdr:row>
      <xdr:rowOff>57150</xdr:rowOff>
    </xdr:from>
    <xdr:to>
      <xdr:col>7</xdr:col>
      <xdr:colOff>771525</xdr:colOff>
      <xdr:row>2</xdr:row>
      <xdr:rowOff>57150</xdr:rowOff>
    </xdr:to>
    <xdr:sp>
      <xdr:nvSpPr>
        <xdr:cNvPr id="1" name="Line 1"/>
        <xdr:cNvSpPr>
          <a:spLocks/>
        </xdr:cNvSpPr>
      </xdr:nvSpPr>
      <xdr:spPr>
        <a:xfrm flipV="1">
          <a:off x="6200775" y="4572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571500</xdr:colOff>
      <xdr:row>6</xdr:row>
      <xdr:rowOff>57150</xdr:rowOff>
    </xdr:from>
    <xdr:to>
      <xdr:col>6</xdr:col>
      <xdr:colOff>1019175</xdr:colOff>
      <xdr:row>6</xdr:row>
      <xdr:rowOff>57150</xdr:rowOff>
    </xdr:to>
    <xdr:sp>
      <xdr:nvSpPr>
        <xdr:cNvPr id="3" name="Line 1"/>
        <xdr:cNvSpPr>
          <a:spLocks/>
        </xdr:cNvSpPr>
      </xdr:nvSpPr>
      <xdr:spPr>
        <a:xfrm>
          <a:off x="3276600" y="1257300"/>
          <a:ext cx="3200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714375</xdr:colOff>
      <xdr:row>2</xdr:row>
      <xdr:rowOff>47625</xdr:rowOff>
    </xdr:from>
    <xdr:to>
      <xdr:col>7</xdr:col>
      <xdr:colOff>733425</xdr:colOff>
      <xdr:row>2</xdr:row>
      <xdr:rowOff>47625</xdr:rowOff>
    </xdr:to>
    <xdr:sp>
      <xdr:nvSpPr>
        <xdr:cNvPr id="1" name="Line 1"/>
        <xdr:cNvSpPr>
          <a:spLocks/>
        </xdr:cNvSpPr>
      </xdr:nvSpPr>
      <xdr:spPr>
        <a:xfrm flipV="1">
          <a:off x="5724525" y="44767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600075</xdr:colOff>
      <xdr:row>6</xdr:row>
      <xdr:rowOff>57150</xdr:rowOff>
    </xdr:from>
    <xdr:to>
      <xdr:col>6</xdr:col>
      <xdr:colOff>1028700</xdr:colOff>
      <xdr:row>6</xdr:row>
      <xdr:rowOff>57150</xdr:rowOff>
    </xdr:to>
    <xdr:sp>
      <xdr:nvSpPr>
        <xdr:cNvPr id="3" name="Line 1"/>
        <xdr:cNvSpPr>
          <a:spLocks/>
        </xdr:cNvSpPr>
      </xdr:nvSpPr>
      <xdr:spPr>
        <a:xfrm>
          <a:off x="3305175" y="12573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2</xdr:row>
      <xdr:rowOff>57150</xdr:rowOff>
    </xdr:from>
    <xdr:to>
      <xdr:col>7</xdr:col>
      <xdr:colOff>762000</xdr:colOff>
      <xdr:row>2</xdr:row>
      <xdr:rowOff>57150</xdr:rowOff>
    </xdr:to>
    <xdr:sp>
      <xdr:nvSpPr>
        <xdr:cNvPr id="1" name="Line 1"/>
        <xdr:cNvSpPr>
          <a:spLocks/>
        </xdr:cNvSpPr>
      </xdr:nvSpPr>
      <xdr:spPr>
        <a:xfrm flipV="1">
          <a:off x="6191250" y="4572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6</xdr:row>
      <xdr:rowOff>47625</xdr:rowOff>
    </xdr:from>
    <xdr:to>
      <xdr:col>6</xdr:col>
      <xdr:colOff>838200</xdr:colOff>
      <xdr:row>6</xdr:row>
      <xdr:rowOff>47625</xdr:rowOff>
    </xdr:to>
    <xdr:sp>
      <xdr:nvSpPr>
        <xdr:cNvPr id="3" name="Line 1"/>
        <xdr:cNvSpPr>
          <a:spLocks/>
        </xdr:cNvSpPr>
      </xdr:nvSpPr>
      <xdr:spPr>
        <a:xfrm>
          <a:off x="3114675" y="1247775"/>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2</xdr:row>
      <xdr:rowOff>19050</xdr:rowOff>
    </xdr:from>
    <xdr:to>
      <xdr:col>6</xdr:col>
      <xdr:colOff>438150</xdr:colOff>
      <xdr:row>2</xdr:row>
      <xdr:rowOff>19050</xdr:rowOff>
    </xdr:to>
    <xdr:sp>
      <xdr:nvSpPr>
        <xdr:cNvPr id="1" name="Line 1"/>
        <xdr:cNvSpPr>
          <a:spLocks/>
        </xdr:cNvSpPr>
      </xdr:nvSpPr>
      <xdr:spPr>
        <a:xfrm>
          <a:off x="6076950" y="4191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1066800</xdr:colOff>
      <xdr:row>2</xdr:row>
      <xdr:rowOff>19050</xdr:rowOff>
    </xdr:from>
    <xdr:to>
      <xdr:col>1</xdr:col>
      <xdr:colOff>1552575</xdr:colOff>
      <xdr:row>2</xdr:row>
      <xdr:rowOff>19050</xdr:rowOff>
    </xdr:to>
    <xdr:sp>
      <xdr:nvSpPr>
        <xdr:cNvPr id="2" name="Line 1"/>
        <xdr:cNvSpPr>
          <a:spLocks/>
        </xdr:cNvSpPr>
      </xdr:nvSpPr>
      <xdr:spPr>
        <a:xfrm flipV="1">
          <a:off x="1676400" y="41910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171450</xdr:colOff>
      <xdr:row>5</xdr:row>
      <xdr:rowOff>38100</xdr:rowOff>
    </xdr:from>
    <xdr:to>
      <xdr:col>5</xdr:col>
      <xdr:colOff>419100</xdr:colOff>
      <xdr:row>5</xdr:row>
      <xdr:rowOff>38100</xdr:rowOff>
    </xdr:to>
    <xdr:sp>
      <xdr:nvSpPr>
        <xdr:cNvPr id="3" name="Line 1"/>
        <xdr:cNvSpPr>
          <a:spLocks/>
        </xdr:cNvSpPr>
      </xdr:nvSpPr>
      <xdr:spPr>
        <a:xfrm>
          <a:off x="2657475" y="1409700"/>
          <a:ext cx="396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2</xdr:row>
      <xdr:rowOff>38100</xdr:rowOff>
    </xdr:from>
    <xdr:to>
      <xdr:col>6</xdr:col>
      <xdr:colOff>266700</xdr:colOff>
      <xdr:row>2</xdr:row>
      <xdr:rowOff>38100</xdr:rowOff>
    </xdr:to>
    <xdr:sp>
      <xdr:nvSpPr>
        <xdr:cNvPr id="1" name="Line 1"/>
        <xdr:cNvSpPr>
          <a:spLocks/>
        </xdr:cNvSpPr>
      </xdr:nvSpPr>
      <xdr:spPr>
        <a:xfrm>
          <a:off x="6134100" y="43815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866775</xdr:colOff>
      <xdr:row>2</xdr:row>
      <xdr:rowOff>0</xdr:rowOff>
    </xdr:from>
    <xdr:to>
      <xdr:col>1</xdr:col>
      <xdr:colOff>1457325</xdr:colOff>
      <xdr:row>2</xdr:row>
      <xdr:rowOff>0</xdr:rowOff>
    </xdr:to>
    <xdr:sp>
      <xdr:nvSpPr>
        <xdr:cNvPr id="2" name="Line 1"/>
        <xdr:cNvSpPr>
          <a:spLocks/>
        </xdr:cNvSpPr>
      </xdr:nvSpPr>
      <xdr:spPr>
        <a:xfrm flipV="1">
          <a:off x="1676400" y="4000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1847850</xdr:colOff>
      <xdr:row>5</xdr:row>
      <xdr:rowOff>9525</xdr:rowOff>
    </xdr:from>
    <xdr:to>
      <xdr:col>5</xdr:col>
      <xdr:colOff>276225</xdr:colOff>
      <xdr:row>5</xdr:row>
      <xdr:rowOff>9525</xdr:rowOff>
    </xdr:to>
    <xdr:sp>
      <xdr:nvSpPr>
        <xdr:cNvPr id="3" name="Line 1"/>
        <xdr:cNvSpPr>
          <a:spLocks/>
        </xdr:cNvSpPr>
      </xdr:nvSpPr>
      <xdr:spPr>
        <a:xfrm>
          <a:off x="2657475" y="1238250"/>
          <a:ext cx="396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866775</xdr:colOff>
      <xdr:row>1</xdr:row>
      <xdr:rowOff>200025</xdr:rowOff>
    </xdr:from>
    <xdr:to>
      <xdr:col>1</xdr:col>
      <xdr:colOff>1419225</xdr:colOff>
      <xdr:row>1</xdr:row>
      <xdr:rowOff>200025</xdr:rowOff>
    </xdr:to>
    <xdr:sp>
      <xdr:nvSpPr>
        <xdr:cNvPr id="4" name="Line 1"/>
        <xdr:cNvSpPr>
          <a:spLocks/>
        </xdr:cNvSpPr>
      </xdr:nvSpPr>
      <xdr:spPr>
        <a:xfrm flipV="1">
          <a:off x="1676400" y="4000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723900</xdr:colOff>
      <xdr:row>2</xdr:row>
      <xdr:rowOff>57150</xdr:rowOff>
    </xdr:from>
    <xdr:to>
      <xdr:col>7</xdr:col>
      <xdr:colOff>752475</xdr:colOff>
      <xdr:row>2</xdr:row>
      <xdr:rowOff>57150</xdr:rowOff>
    </xdr:to>
    <xdr:sp>
      <xdr:nvSpPr>
        <xdr:cNvPr id="1" name="Line 1"/>
        <xdr:cNvSpPr>
          <a:spLocks/>
        </xdr:cNvSpPr>
      </xdr:nvSpPr>
      <xdr:spPr>
        <a:xfrm flipV="1">
          <a:off x="6181725" y="4572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1095375</xdr:colOff>
      <xdr:row>2</xdr:row>
      <xdr:rowOff>19050</xdr:rowOff>
    </xdr:from>
    <xdr:to>
      <xdr:col>1</xdr:col>
      <xdr:colOff>1695450</xdr:colOff>
      <xdr:row>2</xdr:row>
      <xdr:rowOff>19050</xdr:rowOff>
    </xdr:to>
    <xdr:sp>
      <xdr:nvSpPr>
        <xdr:cNvPr id="2" name="Line 1"/>
        <xdr:cNvSpPr>
          <a:spLocks/>
        </xdr:cNvSpPr>
      </xdr:nvSpPr>
      <xdr:spPr>
        <a:xfrm flipV="1">
          <a:off x="1514475"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504825</xdr:colOff>
      <xdr:row>6</xdr:row>
      <xdr:rowOff>57150</xdr:rowOff>
    </xdr:from>
    <xdr:to>
      <xdr:col>6</xdr:col>
      <xdr:colOff>942975</xdr:colOff>
      <xdr:row>6</xdr:row>
      <xdr:rowOff>57150</xdr:rowOff>
    </xdr:to>
    <xdr:sp>
      <xdr:nvSpPr>
        <xdr:cNvPr id="3" name="Line 1"/>
        <xdr:cNvSpPr>
          <a:spLocks/>
        </xdr:cNvSpPr>
      </xdr:nvSpPr>
      <xdr:spPr>
        <a:xfrm>
          <a:off x="3209925" y="125730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714375</xdr:colOff>
      <xdr:row>2</xdr:row>
      <xdr:rowOff>47625</xdr:rowOff>
    </xdr:from>
    <xdr:to>
      <xdr:col>7</xdr:col>
      <xdr:colOff>733425</xdr:colOff>
      <xdr:row>2</xdr:row>
      <xdr:rowOff>47625</xdr:rowOff>
    </xdr:to>
    <xdr:sp>
      <xdr:nvSpPr>
        <xdr:cNvPr id="1" name="Line 1"/>
        <xdr:cNvSpPr>
          <a:spLocks/>
        </xdr:cNvSpPr>
      </xdr:nvSpPr>
      <xdr:spPr>
        <a:xfrm flipV="1">
          <a:off x="6172200" y="44767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447675</xdr:colOff>
      <xdr:row>6</xdr:row>
      <xdr:rowOff>38100</xdr:rowOff>
    </xdr:from>
    <xdr:to>
      <xdr:col>6</xdr:col>
      <xdr:colOff>876300</xdr:colOff>
      <xdr:row>6</xdr:row>
      <xdr:rowOff>38100</xdr:rowOff>
    </xdr:to>
    <xdr:sp>
      <xdr:nvSpPr>
        <xdr:cNvPr id="3" name="Line 1"/>
        <xdr:cNvSpPr>
          <a:spLocks/>
        </xdr:cNvSpPr>
      </xdr:nvSpPr>
      <xdr:spPr>
        <a:xfrm>
          <a:off x="3152775" y="123825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714375</xdr:colOff>
      <xdr:row>2</xdr:row>
      <xdr:rowOff>57150</xdr:rowOff>
    </xdr:from>
    <xdr:to>
      <xdr:col>7</xdr:col>
      <xdr:colOff>742950</xdr:colOff>
      <xdr:row>2</xdr:row>
      <xdr:rowOff>57150</xdr:rowOff>
    </xdr:to>
    <xdr:sp>
      <xdr:nvSpPr>
        <xdr:cNvPr id="1" name="Line 1"/>
        <xdr:cNvSpPr>
          <a:spLocks/>
        </xdr:cNvSpPr>
      </xdr:nvSpPr>
      <xdr:spPr>
        <a:xfrm flipV="1">
          <a:off x="6172200" y="4572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514350</xdr:colOff>
      <xdr:row>6</xdr:row>
      <xdr:rowOff>38100</xdr:rowOff>
    </xdr:from>
    <xdr:to>
      <xdr:col>6</xdr:col>
      <xdr:colOff>962025</xdr:colOff>
      <xdr:row>6</xdr:row>
      <xdr:rowOff>38100</xdr:rowOff>
    </xdr:to>
    <xdr:sp>
      <xdr:nvSpPr>
        <xdr:cNvPr id="3" name="Line 1"/>
        <xdr:cNvSpPr>
          <a:spLocks/>
        </xdr:cNvSpPr>
      </xdr:nvSpPr>
      <xdr:spPr>
        <a:xfrm>
          <a:off x="3219450" y="1238250"/>
          <a:ext cx="3200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2</xdr:row>
      <xdr:rowOff>38100</xdr:rowOff>
    </xdr:from>
    <xdr:to>
      <xdr:col>7</xdr:col>
      <xdr:colOff>762000</xdr:colOff>
      <xdr:row>2</xdr:row>
      <xdr:rowOff>38100</xdr:rowOff>
    </xdr:to>
    <xdr:sp>
      <xdr:nvSpPr>
        <xdr:cNvPr id="1" name="Line 1"/>
        <xdr:cNvSpPr>
          <a:spLocks/>
        </xdr:cNvSpPr>
      </xdr:nvSpPr>
      <xdr:spPr>
        <a:xfrm flipV="1">
          <a:off x="6191250" y="4381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571500</xdr:colOff>
      <xdr:row>6</xdr:row>
      <xdr:rowOff>38100</xdr:rowOff>
    </xdr:from>
    <xdr:to>
      <xdr:col>6</xdr:col>
      <xdr:colOff>1019175</xdr:colOff>
      <xdr:row>6</xdr:row>
      <xdr:rowOff>38100</xdr:rowOff>
    </xdr:to>
    <xdr:sp>
      <xdr:nvSpPr>
        <xdr:cNvPr id="3" name="Line 1"/>
        <xdr:cNvSpPr>
          <a:spLocks/>
        </xdr:cNvSpPr>
      </xdr:nvSpPr>
      <xdr:spPr>
        <a:xfrm>
          <a:off x="3276600" y="1238250"/>
          <a:ext cx="3200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2</xdr:row>
      <xdr:rowOff>57150</xdr:rowOff>
    </xdr:from>
    <xdr:to>
      <xdr:col>7</xdr:col>
      <xdr:colOff>771525</xdr:colOff>
      <xdr:row>2</xdr:row>
      <xdr:rowOff>57150</xdr:rowOff>
    </xdr:to>
    <xdr:sp>
      <xdr:nvSpPr>
        <xdr:cNvPr id="1" name="Line 1"/>
        <xdr:cNvSpPr>
          <a:spLocks/>
        </xdr:cNvSpPr>
      </xdr:nvSpPr>
      <xdr:spPr>
        <a:xfrm flipV="1">
          <a:off x="6200775" y="4572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714375</xdr:colOff>
      <xdr:row>6</xdr:row>
      <xdr:rowOff>38100</xdr:rowOff>
    </xdr:from>
    <xdr:to>
      <xdr:col>6</xdr:col>
      <xdr:colOff>1143000</xdr:colOff>
      <xdr:row>6</xdr:row>
      <xdr:rowOff>38100</xdr:rowOff>
    </xdr:to>
    <xdr:sp>
      <xdr:nvSpPr>
        <xdr:cNvPr id="3" name="Line 1"/>
        <xdr:cNvSpPr>
          <a:spLocks/>
        </xdr:cNvSpPr>
      </xdr:nvSpPr>
      <xdr:spPr>
        <a:xfrm>
          <a:off x="3419475" y="123825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2</xdr:row>
      <xdr:rowOff>57150</xdr:rowOff>
    </xdr:from>
    <xdr:to>
      <xdr:col>7</xdr:col>
      <xdr:colOff>781050</xdr:colOff>
      <xdr:row>2</xdr:row>
      <xdr:rowOff>57150</xdr:rowOff>
    </xdr:to>
    <xdr:sp>
      <xdr:nvSpPr>
        <xdr:cNvPr id="1" name="Line 1"/>
        <xdr:cNvSpPr>
          <a:spLocks/>
        </xdr:cNvSpPr>
      </xdr:nvSpPr>
      <xdr:spPr>
        <a:xfrm flipV="1">
          <a:off x="6200775" y="45720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752475</xdr:colOff>
      <xdr:row>6</xdr:row>
      <xdr:rowOff>19050</xdr:rowOff>
    </xdr:from>
    <xdr:to>
      <xdr:col>6</xdr:col>
      <xdr:colOff>1171575</xdr:colOff>
      <xdr:row>6</xdr:row>
      <xdr:rowOff>19050</xdr:rowOff>
    </xdr:to>
    <xdr:sp>
      <xdr:nvSpPr>
        <xdr:cNvPr id="3" name="Line 1"/>
        <xdr:cNvSpPr>
          <a:spLocks/>
        </xdr:cNvSpPr>
      </xdr:nvSpPr>
      <xdr:spPr>
        <a:xfrm>
          <a:off x="3457575" y="1219200"/>
          <a:ext cx="3171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A1:I180"/>
  <sheetViews>
    <sheetView showZeros="0" zoomScale="85" zoomScaleNormal="85" zoomScalePageLayoutView="0" workbookViewId="0" topLeftCell="A158">
      <selection activeCell="F180" sqref="F180:I180"/>
    </sheetView>
  </sheetViews>
  <sheetFormatPr defaultColWidth="8.75390625" defaultRowHeight="15.75"/>
  <cols>
    <col min="1" max="1" width="5.50390625" style="47" customWidth="1"/>
    <col min="2" max="2" width="30.00390625" style="46" customWidth="1"/>
    <col min="3" max="3" width="12.125" style="47" customWidth="1"/>
    <col min="4" max="6" width="8.00390625" style="47" customWidth="1"/>
    <col min="7" max="7" width="16.125" style="47" customWidth="1"/>
    <col min="8" max="8" width="36.75390625" style="47" customWidth="1"/>
    <col min="9" max="9" width="7.25390625" style="47" customWidth="1"/>
    <col min="10" max="16384" width="8.75390625" style="199" customWidth="1"/>
  </cols>
  <sheetData>
    <row r="1" spans="1:9" ht="15.75">
      <c r="A1" s="962" t="str">
        <f>'Tong CMD'!A1:C1</f>
        <v>HỘI ĐỒNG NHÂN DÂN</v>
      </c>
      <c r="B1" s="962"/>
      <c r="C1" s="962"/>
      <c r="D1" s="963" t="s">
        <v>10</v>
      </c>
      <c r="E1" s="963"/>
      <c r="F1" s="963"/>
      <c r="G1" s="963"/>
      <c r="H1" s="963"/>
      <c r="I1" s="963"/>
    </row>
    <row r="2" spans="1:9" ht="15.75" customHeight="1">
      <c r="A2" s="963" t="str">
        <f>+'2.5.TH'!A2:C2</f>
        <v>TỈNH HÀ TĨNH</v>
      </c>
      <c r="B2" s="963"/>
      <c r="C2" s="963"/>
      <c r="D2" s="963" t="s">
        <v>11</v>
      </c>
      <c r="E2" s="963"/>
      <c r="F2" s="963"/>
      <c r="G2" s="963"/>
      <c r="H2" s="963"/>
      <c r="I2" s="963"/>
    </row>
    <row r="3" spans="1:9" ht="15.75">
      <c r="A3" s="966"/>
      <c r="B3" s="966"/>
      <c r="C3" s="966"/>
      <c r="D3" s="966"/>
      <c r="E3" s="966"/>
      <c r="F3" s="966"/>
      <c r="G3" s="966"/>
      <c r="H3" s="966"/>
      <c r="I3" s="966"/>
    </row>
    <row r="4" spans="1:9" ht="15.75">
      <c r="A4" s="964" t="s">
        <v>80</v>
      </c>
      <c r="B4" s="964"/>
      <c r="C4" s="964"/>
      <c r="D4" s="964"/>
      <c r="E4" s="964"/>
      <c r="F4" s="964"/>
      <c r="G4" s="964"/>
      <c r="H4" s="964"/>
      <c r="I4" s="964"/>
    </row>
    <row r="5" spans="1:9" ht="15.75">
      <c r="A5" s="964" t="s">
        <v>101</v>
      </c>
      <c r="B5" s="964"/>
      <c r="C5" s="964"/>
      <c r="D5" s="964"/>
      <c r="E5" s="964"/>
      <c r="F5" s="964"/>
      <c r="G5" s="964"/>
      <c r="H5" s="964"/>
      <c r="I5" s="964"/>
    </row>
    <row r="6" spans="1:9" ht="15.75">
      <c r="A6" s="972" t="str">
        <f>'Tong CMD'!A5:H5</f>
        <v>(Kèm theo Nghị quyết số    … /NQ-HĐND ngày   tháng     năm 2022 của Hội đồng nhân dân tỉnh)</v>
      </c>
      <c r="B6" s="972"/>
      <c r="C6" s="972"/>
      <c r="D6" s="972"/>
      <c r="E6" s="972"/>
      <c r="F6" s="972"/>
      <c r="G6" s="972"/>
      <c r="H6" s="972"/>
      <c r="I6" s="972"/>
    </row>
    <row r="7" spans="1:9" ht="15.75">
      <c r="A7" s="978"/>
      <c r="B7" s="978"/>
      <c r="C7" s="978"/>
      <c r="D7" s="978"/>
      <c r="E7" s="978"/>
      <c r="F7" s="978"/>
      <c r="G7" s="978"/>
      <c r="H7" s="978"/>
      <c r="I7" s="978"/>
    </row>
    <row r="8" spans="1:9" ht="24.75" customHeight="1">
      <c r="A8" s="979" t="s">
        <v>9</v>
      </c>
      <c r="B8" s="982" t="s">
        <v>12</v>
      </c>
      <c r="C8" s="980" t="s">
        <v>18</v>
      </c>
      <c r="D8" s="981" t="s">
        <v>8</v>
      </c>
      <c r="E8" s="981"/>
      <c r="F8" s="981"/>
      <c r="G8" s="982" t="s">
        <v>59</v>
      </c>
      <c r="H8" s="981" t="s">
        <v>15</v>
      </c>
      <c r="I8" s="981" t="s">
        <v>14</v>
      </c>
    </row>
    <row r="9" spans="1:9" ht="29.25" customHeight="1">
      <c r="A9" s="979"/>
      <c r="B9" s="982"/>
      <c r="C9" s="980"/>
      <c r="D9" s="50" t="s">
        <v>6</v>
      </c>
      <c r="E9" s="50" t="s">
        <v>5</v>
      </c>
      <c r="F9" s="50" t="s">
        <v>13</v>
      </c>
      <c r="G9" s="982"/>
      <c r="H9" s="981"/>
      <c r="I9" s="981"/>
    </row>
    <row r="10" spans="1:9" ht="17.25" customHeight="1">
      <c r="A10" s="63">
        <v>-1</v>
      </c>
      <c r="B10" s="63">
        <v>-2</v>
      </c>
      <c r="C10" s="63" t="s">
        <v>60</v>
      </c>
      <c r="D10" s="63">
        <v>-4</v>
      </c>
      <c r="E10" s="63">
        <v>-5</v>
      </c>
      <c r="F10" s="63">
        <v>-6</v>
      </c>
      <c r="G10" s="63">
        <v>-7</v>
      </c>
      <c r="H10" s="63">
        <v>-8</v>
      </c>
      <c r="I10" s="63">
        <v>-9</v>
      </c>
    </row>
    <row r="11" spans="1:9" ht="15.75">
      <c r="A11" s="186" t="s">
        <v>95</v>
      </c>
      <c r="B11" s="187"/>
      <c r="C11" s="187"/>
      <c r="D11" s="187"/>
      <c r="E11" s="187"/>
      <c r="F11" s="187"/>
      <c r="G11" s="222"/>
      <c r="H11" s="222"/>
      <c r="I11" s="188"/>
    </row>
    <row r="12" spans="1:9" ht="15.75">
      <c r="A12" s="500" t="s">
        <v>109</v>
      </c>
      <c r="B12" s="501" t="s">
        <v>573</v>
      </c>
      <c r="C12" s="114">
        <f>SUM(C13:C14)</f>
        <v>6.7</v>
      </c>
      <c r="D12" s="114">
        <f>SUM(D13:D14)</f>
        <v>6.7</v>
      </c>
      <c r="E12" s="114">
        <f>SUM(E13:E14)</f>
        <v>0</v>
      </c>
      <c r="F12" s="502">
        <f>SUM(F13:F14)</f>
        <v>0</v>
      </c>
      <c r="G12" s="115"/>
      <c r="H12" s="115"/>
      <c r="I12" s="115"/>
    </row>
    <row r="13" spans="1:9" ht="38.25">
      <c r="A13" s="5">
        <v>1</v>
      </c>
      <c r="B13" s="503" t="s">
        <v>574</v>
      </c>
      <c r="C13" s="512">
        <f>D13+E13+F13</f>
        <v>2.7</v>
      </c>
      <c r="D13" s="512">
        <v>2.7</v>
      </c>
      <c r="E13" s="513"/>
      <c r="F13" s="304"/>
      <c r="G13" s="504" t="s">
        <v>575</v>
      </c>
      <c r="H13" s="505" t="s">
        <v>576</v>
      </c>
      <c r="I13" s="5"/>
    </row>
    <row r="14" spans="1:9" ht="38.25">
      <c r="A14" s="5">
        <v>2</v>
      </c>
      <c r="B14" s="503" t="s">
        <v>577</v>
      </c>
      <c r="C14" s="512">
        <f aca="true" t="shared" si="0" ref="C14:C20">D14+E14+F14</f>
        <v>4</v>
      </c>
      <c r="D14" s="512">
        <v>4</v>
      </c>
      <c r="E14" s="513"/>
      <c r="F14" s="304"/>
      <c r="G14" s="504" t="s">
        <v>578</v>
      </c>
      <c r="H14" s="505" t="s">
        <v>576</v>
      </c>
      <c r="I14" s="5"/>
    </row>
    <row r="15" spans="1:9" ht="15.75">
      <c r="A15" s="500" t="s">
        <v>114</v>
      </c>
      <c r="B15" s="501" t="s">
        <v>161</v>
      </c>
      <c r="C15" s="114">
        <f>SUM(C16:C20)</f>
        <v>9.33</v>
      </c>
      <c r="D15" s="114">
        <f>SUM(D16:D20)</f>
        <v>9.33</v>
      </c>
      <c r="E15" s="114">
        <f>SUM(E16:E20)</f>
        <v>0</v>
      </c>
      <c r="F15" s="502">
        <f>SUM(F16:F20)</f>
        <v>0</v>
      </c>
      <c r="G15" s="115"/>
      <c r="H15" s="115"/>
      <c r="I15" s="115"/>
    </row>
    <row r="16" spans="1:9" ht="38.25">
      <c r="A16" s="5">
        <v>1</v>
      </c>
      <c r="B16" s="503" t="s">
        <v>579</v>
      </c>
      <c r="C16" s="512">
        <f t="shared" si="0"/>
        <v>2.75</v>
      </c>
      <c r="D16" s="512">
        <v>2.75</v>
      </c>
      <c r="E16" s="513"/>
      <c r="F16" s="304"/>
      <c r="G16" s="504" t="s">
        <v>580</v>
      </c>
      <c r="H16" s="505" t="s">
        <v>576</v>
      </c>
      <c r="I16" s="5"/>
    </row>
    <row r="17" spans="1:9" ht="38.25">
      <c r="A17" s="5">
        <v>2</v>
      </c>
      <c r="B17" s="503" t="s">
        <v>581</v>
      </c>
      <c r="C17" s="512">
        <f t="shared" si="0"/>
        <v>3</v>
      </c>
      <c r="D17" s="512">
        <v>3</v>
      </c>
      <c r="E17" s="513"/>
      <c r="F17" s="304"/>
      <c r="G17" s="504" t="s">
        <v>580</v>
      </c>
      <c r="H17" s="505" t="s">
        <v>576</v>
      </c>
      <c r="I17" s="5"/>
    </row>
    <row r="18" spans="1:9" ht="38.25">
      <c r="A18" s="5">
        <v>3</v>
      </c>
      <c r="B18" s="503" t="s">
        <v>582</v>
      </c>
      <c r="C18" s="512">
        <f t="shared" si="0"/>
        <v>1.5</v>
      </c>
      <c r="D18" s="512">
        <v>1.5</v>
      </c>
      <c r="E18" s="513"/>
      <c r="F18" s="304"/>
      <c r="G18" s="504" t="s">
        <v>580</v>
      </c>
      <c r="H18" s="505" t="s">
        <v>576</v>
      </c>
      <c r="I18" s="5"/>
    </row>
    <row r="19" spans="1:9" ht="38.25">
      <c r="A19" s="5">
        <v>4</v>
      </c>
      <c r="B19" s="503" t="s">
        <v>583</v>
      </c>
      <c r="C19" s="512">
        <f t="shared" si="0"/>
        <v>1.08</v>
      </c>
      <c r="D19" s="512">
        <v>1.08</v>
      </c>
      <c r="E19" s="513"/>
      <c r="F19" s="304"/>
      <c r="G19" s="504" t="s">
        <v>580</v>
      </c>
      <c r="H19" s="505" t="s">
        <v>576</v>
      </c>
      <c r="I19" s="5"/>
    </row>
    <row r="20" spans="1:9" ht="38.25">
      <c r="A20" s="5">
        <v>5</v>
      </c>
      <c r="B20" s="503" t="s">
        <v>584</v>
      </c>
      <c r="C20" s="512">
        <f t="shared" si="0"/>
        <v>1</v>
      </c>
      <c r="D20" s="512">
        <v>1</v>
      </c>
      <c r="E20" s="513"/>
      <c r="F20" s="304"/>
      <c r="G20" s="504" t="s">
        <v>580</v>
      </c>
      <c r="H20" s="505" t="s">
        <v>576</v>
      </c>
      <c r="I20" s="5"/>
    </row>
    <row r="21" spans="1:9" ht="15.75">
      <c r="A21" s="115" t="s">
        <v>123</v>
      </c>
      <c r="B21" s="501" t="s">
        <v>211</v>
      </c>
      <c r="C21" s="114">
        <f>C22</f>
        <v>0.9</v>
      </c>
      <c r="D21" s="114">
        <f>D22</f>
        <v>0.9</v>
      </c>
      <c r="E21" s="114">
        <f>E22</f>
        <v>0</v>
      </c>
      <c r="F21" s="502">
        <f>F22</f>
        <v>0</v>
      </c>
      <c r="G21" s="115"/>
      <c r="H21" s="115"/>
      <c r="I21" s="115"/>
    </row>
    <row r="22" spans="1:9" ht="51">
      <c r="A22" s="5">
        <v>1</v>
      </c>
      <c r="B22" s="503" t="s">
        <v>585</v>
      </c>
      <c r="C22" s="512">
        <f>D22+E22+F22</f>
        <v>0.9</v>
      </c>
      <c r="D22" s="512">
        <v>0.9</v>
      </c>
      <c r="E22" s="513">
        <v>0</v>
      </c>
      <c r="F22" s="304">
        <v>0</v>
      </c>
      <c r="G22" s="504" t="s">
        <v>586</v>
      </c>
      <c r="H22" s="505" t="s">
        <v>587</v>
      </c>
      <c r="I22" s="5"/>
    </row>
    <row r="23" spans="1:9" ht="15.75">
      <c r="A23" s="3" t="s">
        <v>126</v>
      </c>
      <c r="B23" s="506" t="s">
        <v>588</v>
      </c>
      <c r="C23" s="298">
        <f>SUM(C24:C25)</f>
        <v>0.8300000000000001</v>
      </c>
      <c r="D23" s="298">
        <f>SUM(D24:D25)</f>
        <v>0.8300000000000001</v>
      </c>
      <c r="E23" s="298">
        <f>SUM(E24:E25)</f>
        <v>0</v>
      </c>
      <c r="F23" s="387">
        <f>SUM(F24:F25)</f>
        <v>0</v>
      </c>
      <c r="G23" s="507"/>
      <c r="H23" s="508"/>
      <c r="I23" s="3"/>
    </row>
    <row r="24" spans="1:9" ht="38.25">
      <c r="A24" s="5">
        <v>1</v>
      </c>
      <c r="B24" s="503" t="s">
        <v>589</v>
      </c>
      <c r="C24" s="512">
        <f>D24+E24+F24</f>
        <v>0.4</v>
      </c>
      <c r="D24" s="512">
        <v>0.4</v>
      </c>
      <c r="E24" s="513">
        <v>0</v>
      </c>
      <c r="F24" s="304">
        <v>0</v>
      </c>
      <c r="G24" s="504" t="s">
        <v>590</v>
      </c>
      <c r="H24" s="505" t="s">
        <v>591</v>
      </c>
      <c r="I24" s="5"/>
    </row>
    <row r="25" spans="1:9" ht="38.25">
      <c r="A25" s="5">
        <v>2</v>
      </c>
      <c r="B25" s="503" t="s">
        <v>592</v>
      </c>
      <c r="C25" s="512">
        <f>D25+E25+F25</f>
        <v>0.43</v>
      </c>
      <c r="D25" s="512">
        <v>0.43</v>
      </c>
      <c r="E25" s="513">
        <v>0</v>
      </c>
      <c r="F25" s="304">
        <v>0</v>
      </c>
      <c r="G25" s="504" t="s">
        <v>593</v>
      </c>
      <c r="H25" s="505" t="s">
        <v>594</v>
      </c>
      <c r="I25" s="5"/>
    </row>
    <row r="26" spans="1:9" ht="15.75">
      <c r="A26" s="3" t="s">
        <v>149</v>
      </c>
      <c r="B26" s="506" t="s">
        <v>115</v>
      </c>
      <c r="C26" s="298">
        <f>SUM(C27:C38)</f>
        <v>10.5</v>
      </c>
      <c r="D26" s="298">
        <f>SUM(D27:D38)</f>
        <v>10.200000000000001</v>
      </c>
      <c r="E26" s="298">
        <f>SUM(E27:E38)</f>
        <v>0.3</v>
      </c>
      <c r="F26" s="387">
        <f>SUM(F27:F38)</f>
        <v>0</v>
      </c>
      <c r="G26" s="507"/>
      <c r="H26" s="508"/>
      <c r="I26" s="3"/>
    </row>
    <row r="27" spans="1:9" ht="38.25">
      <c r="A27" s="5">
        <v>1</v>
      </c>
      <c r="B27" s="503" t="s">
        <v>595</v>
      </c>
      <c r="C27" s="512">
        <f aca="true" t="shared" si="1" ref="C27:C38">D27+E27+F27</f>
        <v>0.45</v>
      </c>
      <c r="D27" s="512">
        <v>0.45</v>
      </c>
      <c r="E27" s="513">
        <v>0</v>
      </c>
      <c r="F27" s="304">
        <v>0</v>
      </c>
      <c r="G27" s="504" t="s">
        <v>586</v>
      </c>
      <c r="H27" s="505" t="s">
        <v>594</v>
      </c>
      <c r="I27" s="5"/>
    </row>
    <row r="28" spans="1:9" ht="38.25">
      <c r="A28" s="5">
        <v>2</v>
      </c>
      <c r="B28" s="503" t="s">
        <v>596</v>
      </c>
      <c r="C28" s="512">
        <f t="shared" si="1"/>
        <v>0.1</v>
      </c>
      <c r="D28" s="512">
        <v>0.1</v>
      </c>
      <c r="E28" s="513">
        <v>0</v>
      </c>
      <c r="F28" s="304">
        <v>0</v>
      </c>
      <c r="G28" s="504" t="s">
        <v>586</v>
      </c>
      <c r="H28" s="505" t="s">
        <v>594</v>
      </c>
      <c r="I28" s="5"/>
    </row>
    <row r="29" spans="1:9" ht="38.25">
      <c r="A29" s="5">
        <v>3</v>
      </c>
      <c r="B29" s="503" t="s">
        <v>597</v>
      </c>
      <c r="C29" s="512">
        <f t="shared" si="1"/>
        <v>0.9</v>
      </c>
      <c r="D29" s="512">
        <v>0.9</v>
      </c>
      <c r="E29" s="513">
        <v>0</v>
      </c>
      <c r="F29" s="304">
        <v>0</v>
      </c>
      <c r="G29" s="504" t="s">
        <v>586</v>
      </c>
      <c r="H29" s="505" t="s">
        <v>594</v>
      </c>
      <c r="I29" s="5"/>
    </row>
    <row r="30" spans="1:9" ht="38.25">
      <c r="A30" s="5">
        <v>4</v>
      </c>
      <c r="B30" s="503" t="s">
        <v>598</v>
      </c>
      <c r="C30" s="512">
        <f t="shared" si="1"/>
        <v>2.1</v>
      </c>
      <c r="D30" s="512">
        <v>2.1</v>
      </c>
      <c r="E30" s="513">
        <v>0</v>
      </c>
      <c r="F30" s="304">
        <v>0</v>
      </c>
      <c r="G30" s="504" t="s">
        <v>599</v>
      </c>
      <c r="H30" s="505" t="s">
        <v>600</v>
      </c>
      <c r="I30" s="5"/>
    </row>
    <row r="31" spans="1:9" ht="38.25">
      <c r="A31" s="5">
        <v>5</v>
      </c>
      <c r="B31" s="503" t="s">
        <v>601</v>
      </c>
      <c r="C31" s="512">
        <f t="shared" si="1"/>
        <v>2.2</v>
      </c>
      <c r="D31" s="512">
        <v>2.2</v>
      </c>
      <c r="E31" s="513">
        <v>0</v>
      </c>
      <c r="F31" s="304">
        <v>0</v>
      </c>
      <c r="G31" s="504" t="s">
        <v>602</v>
      </c>
      <c r="H31" s="505" t="s">
        <v>600</v>
      </c>
      <c r="I31" s="5"/>
    </row>
    <row r="32" spans="1:9" ht="51">
      <c r="A32" s="5">
        <v>6</v>
      </c>
      <c r="B32" s="503" t="s">
        <v>603</v>
      </c>
      <c r="C32" s="512">
        <f t="shared" si="1"/>
        <v>0.3</v>
      </c>
      <c r="D32" s="512"/>
      <c r="E32" s="513">
        <v>0.3</v>
      </c>
      <c r="F32" s="304"/>
      <c r="G32" s="504" t="s">
        <v>604</v>
      </c>
      <c r="H32" s="505" t="s">
        <v>605</v>
      </c>
      <c r="I32" s="5"/>
    </row>
    <row r="33" spans="1:9" ht="38.25">
      <c r="A33" s="5">
        <v>7</v>
      </c>
      <c r="B33" s="503" t="s">
        <v>606</v>
      </c>
      <c r="C33" s="512">
        <f t="shared" si="1"/>
        <v>0.6</v>
      </c>
      <c r="D33" s="512">
        <v>0.6</v>
      </c>
      <c r="E33" s="513">
        <v>0</v>
      </c>
      <c r="F33" s="304">
        <v>0</v>
      </c>
      <c r="G33" s="504" t="s">
        <v>607</v>
      </c>
      <c r="H33" s="505" t="s">
        <v>605</v>
      </c>
      <c r="I33" s="5"/>
    </row>
    <row r="34" spans="1:9" ht="25.5">
      <c r="A34" s="5">
        <v>8</v>
      </c>
      <c r="B34" s="503" t="s">
        <v>608</v>
      </c>
      <c r="C34" s="512">
        <f t="shared" si="1"/>
        <v>0.4</v>
      </c>
      <c r="D34" s="512">
        <v>0.4</v>
      </c>
      <c r="E34" s="513">
        <v>0</v>
      </c>
      <c r="F34" s="304">
        <v>0</v>
      </c>
      <c r="G34" s="504" t="s">
        <v>609</v>
      </c>
      <c r="H34" s="505" t="s">
        <v>610</v>
      </c>
      <c r="I34" s="5"/>
    </row>
    <row r="35" spans="1:9" ht="38.25">
      <c r="A35" s="5">
        <v>9</v>
      </c>
      <c r="B35" s="503" t="s">
        <v>611</v>
      </c>
      <c r="C35" s="512">
        <f t="shared" si="1"/>
        <v>0.75</v>
      </c>
      <c r="D35" s="512">
        <v>0.75</v>
      </c>
      <c r="E35" s="513">
        <v>0</v>
      </c>
      <c r="F35" s="304">
        <v>0</v>
      </c>
      <c r="G35" s="504" t="s">
        <v>609</v>
      </c>
      <c r="H35" s="505" t="s">
        <v>605</v>
      </c>
      <c r="I35" s="5"/>
    </row>
    <row r="36" spans="1:9" ht="38.25">
      <c r="A36" s="5">
        <v>10</v>
      </c>
      <c r="B36" s="503" t="s">
        <v>612</v>
      </c>
      <c r="C36" s="512">
        <f t="shared" si="1"/>
        <v>0.9</v>
      </c>
      <c r="D36" s="512">
        <v>0.9</v>
      </c>
      <c r="E36" s="513">
        <v>0</v>
      </c>
      <c r="F36" s="304">
        <v>0</v>
      </c>
      <c r="G36" s="504" t="s">
        <v>613</v>
      </c>
      <c r="H36" s="505" t="s">
        <v>594</v>
      </c>
      <c r="I36" s="5"/>
    </row>
    <row r="37" spans="1:9" ht="38.25">
      <c r="A37" s="5">
        <v>11</v>
      </c>
      <c r="B37" s="503" t="s">
        <v>614</v>
      </c>
      <c r="C37" s="512">
        <f t="shared" si="1"/>
        <v>0.8</v>
      </c>
      <c r="D37" s="512">
        <v>0.8</v>
      </c>
      <c r="E37" s="513">
        <v>0</v>
      </c>
      <c r="F37" s="304">
        <v>0</v>
      </c>
      <c r="G37" s="504" t="s">
        <v>615</v>
      </c>
      <c r="H37" s="505" t="s">
        <v>594</v>
      </c>
      <c r="I37" s="5"/>
    </row>
    <row r="38" spans="1:9" ht="38.25">
      <c r="A38" s="5">
        <v>12</v>
      </c>
      <c r="B38" s="503" t="s">
        <v>616</v>
      </c>
      <c r="C38" s="512">
        <f t="shared" si="1"/>
        <v>1</v>
      </c>
      <c r="D38" s="512">
        <v>1</v>
      </c>
      <c r="E38" s="513">
        <v>0</v>
      </c>
      <c r="F38" s="304">
        <v>0</v>
      </c>
      <c r="G38" s="504" t="s">
        <v>617</v>
      </c>
      <c r="H38" s="505" t="s">
        <v>594</v>
      </c>
      <c r="I38" s="5"/>
    </row>
    <row r="39" spans="1:9" ht="15.75">
      <c r="A39" s="3" t="s">
        <v>216</v>
      </c>
      <c r="B39" s="506" t="s">
        <v>127</v>
      </c>
      <c r="C39" s="298">
        <f>SUM(C40:C41)</f>
        <v>0.15</v>
      </c>
      <c r="D39" s="298">
        <f>SUM(D40:D41)</f>
        <v>0.15</v>
      </c>
      <c r="E39" s="298">
        <f>SUM(E40:E41)</f>
        <v>0</v>
      </c>
      <c r="F39" s="387">
        <f>SUM(F40:F41)</f>
        <v>0</v>
      </c>
      <c r="G39" s="507"/>
      <c r="H39" s="508"/>
      <c r="I39" s="3"/>
    </row>
    <row r="40" spans="1:9" ht="38.25">
      <c r="A40" s="5">
        <v>1</v>
      </c>
      <c r="B40" s="503" t="s">
        <v>618</v>
      </c>
      <c r="C40" s="512">
        <f>D40+E40+F40</f>
        <v>0.13</v>
      </c>
      <c r="D40" s="512">
        <v>0.13</v>
      </c>
      <c r="E40" s="513">
        <v>0</v>
      </c>
      <c r="F40" s="304">
        <v>0</v>
      </c>
      <c r="G40" s="504" t="s">
        <v>619</v>
      </c>
      <c r="H40" s="505" t="s">
        <v>620</v>
      </c>
      <c r="I40" s="5"/>
    </row>
    <row r="41" spans="1:9" ht="51">
      <c r="A41" s="5">
        <v>2</v>
      </c>
      <c r="B41" s="503" t="s">
        <v>621</v>
      </c>
      <c r="C41" s="512">
        <f>D41+E41+F41</f>
        <v>0.02</v>
      </c>
      <c r="D41" s="512">
        <v>0.02</v>
      </c>
      <c r="E41" s="513">
        <v>0</v>
      </c>
      <c r="F41" s="304">
        <v>0</v>
      </c>
      <c r="G41" s="504" t="s">
        <v>622</v>
      </c>
      <c r="H41" s="505" t="s">
        <v>623</v>
      </c>
      <c r="I41" s="5"/>
    </row>
    <row r="42" spans="1:9" ht="15.75">
      <c r="A42" s="3" t="s">
        <v>222</v>
      </c>
      <c r="B42" s="506" t="s">
        <v>369</v>
      </c>
      <c r="C42" s="298">
        <f>SUM(C43:C56)</f>
        <v>25.589999999999996</v>
      </c>
      <c r="D42" s="298">
        <f>SUM(D43:D56)</f>
        <v>25.589999999999996</v>
      </c>
      <c r="E42" s="298">
        <f>SUM(E43:E56)</f>
        <v>0</v>
      </c>
      <c r="F42" s="387">
        <f>SUM(F43:F56)</f>
        <v>0</v>
      </c>
      <c r="G42" s="507"/>
      <c r="H42" s="508"/>
      <c r="I42" s="3"/>
    </row>
    <row r="43" spans="1:9" ht="51">
      <c r="A43" s="5">
        <v>1</v>
      </c>
      <c r="B43" s="503" t="s">
        <v>624</v>
      </c>
      <c r="C43" s="512">
        <f aca="true" t="shared" si="2" ref="C43:C56">D43+E43+F43</f>
        <v>6.3</v>
      </c>
      <c r="D43" s="512">
        <v>6.3</v>
      </c>
      <c r="E43" s="513">
        <v>0</v>
      </c>
      <c r="F43" s="304">
        <v>0</v>
      </c>
      <c r="G43" s="504" t="s">
        <v>625</v>
      </c>
      <c r="H43" s="505" t="s">
        <v>626</v>
      </c>
      <c r="I43" s="5"/>
    </row>
    <row r="44" spans="1:9" ht="38.25">
      <c r="A44" s="5">
        <v>2</v>
      </c>
      <c r="B44" s="503" t="s">
        <v>627</v>
      </c>
      <c r="C44" s="512">
        <f t="shared" si="2"/>
        <v>0.6</v>
      </c>
      <c r="D44" s="512">
        <v>0.6</v>
      </c>
      <c r="E44" s="513">
        <v>0</v>
      </c>
      <c r="F44" s="304">
        <v>0</v>
      </c>
      <c r="G44" s="504" t="s">
        <v>628</v>
      </c>
      <c r="H44" s="505" t="s">
        <v>629</v>
      </c>
      <c r="I44" s="5"/>
    </row>
    <row r="45" spans="1:9" ht="25.5">
      <c r="A45" s="5">
        <v>3</v>
      </c>
      <c r="B45" s="503" t="s">
        <v>630</v>
      </c>
      <c r="C45" s="512">
        <f t="shared" si="2"/>
        <v>0.1</v>
      </c>
      <c r="D45" s="512">
        <v>0.1</v>
      </c>
      <c r="E45" s="513">
        <v>0</v>
      </c>
      <c r="F45" s="304">
        <v>0</v>
      </c>
      <c r="G45" s="504" t="s">
        <v>628</v>
      </c>
      <c r="H45" s="505" t="s">
        <v>631</v>
      </c>
      <c r="I45" s="5"/>
    </row>
    <row r="46" spans="1:9" ht="25.5">
      <c r="A46" s="5">
        <v>4</v>
      </c>
      <c r="B46" s="503" t="s">
        <v>632</v>
      </c>
      <c r="C46" s="512">
        <f t="shared" si="2"/>
        <v>0.35</v>
      </c>
      <c r="D46" s="512">
        <v>0.35</v>
      </c>
      <c r="E46" s="513">
        <v>0</v>
      </c>
      <c r="F46" s="304">
        <v>0</v>
      </c>
      <c r="G46" s="504" t="s">
        <v>593</v>
      </c>
      <c r="H46" s="505" t="s">
        <v>633</v>
      </c>
      <c r="I46" s="5"/>
    </row>
    <row r="47" spans="1:9" ht="25.5">
      <c r="A47" s="5">
        <v>5</v>
      </c>
      <c r="B47" s="503" t="s">
        <v>634</v>
      </c>
      <c r="C47" s="512">
        <f t="shared" si="2"/>
        <v>0.4</v>
      </c>
      <c r="D47" s="512">
        <v>0.4</v>
      </c>
      <c r="E47" s="513">
        <v>0</v>
      </c>
      <c r="F47" s="304">
        <v>0</v>
      </c>
      <c r="G47" s="504" t="s">
        <v>609</v>
      </c>
      <c r="H47" s="505" t="s">
        <v>610</v>
      </c>
      <c r="I47" s="5"/>
    </row>
    <row r="48" spans="1:9" ht="38.25">
      <c r="A48" s="5">
        <v>6</v>
      </c>
      <c r="B48" s="503" t="s">
        <v>635</v>
      </c>
      <c r="C48" s="512">
        <f t="shared" si="2"/>
        <v>0.5</v>
      </c>
      <c r="D48" s="512">
        <v>0.5</v>
      </c>
      <c r="E48" s="513">
        <v>0</v>
      </c>
      <c r="F48" s="304">
        <v>0</v>
      </c>
      <c r="G48" s="504" t="s">
        <v>636</v>
      </c>
      <c r="H48" s="505" t="s">
        <v>637</v>
      </c>
      <c r="I48" s="5"/>
    </row>
    <row r="49" spans="1:9" ht="38.25">
      <c r="A49" s="5">
        <v>7</v>
      </c>
      <c r="B49" s="503" t="s">
        <v>638</v>
      </c>
      <c r="C49" s="512">
        <f t="shared" si="2"/>
        <v>8.8</v>
      </c>
      <c r="D49" s="512">
        <v>8.8</v>
      </c>
      <c r="E49" s="513">
        <v>0</v>
      </c>
      <c r="F49" s="304">
        <v>0</v>
      </c>
      <c r="G49" s="504" t="s">
        <v>639</v>
      </c>
      <c r="H49" s="505" t="s">
        <v>640</v>
      </c>
      <c r="I49" s="5"/>
    </row>
    <row r="50" spans="1:9" ht="51">
      <c r="A50" s="5">
        <v>8</v>
      </c>
      <c r="B50" s="503" t="s">
        <v>641</v>
      </c>
      <c r="C50" s="512">
        <f t="shared" si="2"/>
        <v>0.24</v>
      </c>
      <c r="D50" s="512">
        <v>0.24</v>
      </c>
      <c r="E50" s="513">
        <v>0</v>
      </c>
      <c r="F50" s="304">
        <v>0</v>
      </c>
      <c r="G50" s="504" t="s">
        <v>615</v>
      </c>
      <c r="H50" s="505" t="s">
        <v>642</v>
      </c>
      <c r="I50" s="5"/>
    </row>
    <row r="51" spans="1:9" ht="25.5">
      <c r="A51" s="5">
        <v>9</v>
      </c>
      <c r="B51" s="503" t="s">
        <v>643</v>
      </c>
      <c r="C51" s="512">
        <f t="shared" si="2"/>
        <v>0.24</v>
      </c>
      <c r="D51" s="512">
        <v>0.24</v>
      </c>
      <c r="E51" s="513">
        <v>0</v>
      </c>
      <c r="F51" s="304">
        <v>0</v>
      </c>
      <c r="G51" s="504" t="s">
        <v>615</v>
      </c>
      <c r="H51" s="505" t="s">
        <v>644</v>
      </c>
      <c r="I51" s="5"/>
    </row>
    <row r="52" spans="1:9" ht="25.5">
      <c r="A52" s="5">
        <v>10</v>
      </c>
      <c r="B52" s="503" t="s">
        <v>645</v>
      </c>
      <c r="C52" s="512">
        <f t="shared" si="2"/>
        <v>0.15</v>
      </c>
      <c r="D52" s="512">
        <v>0.15</v>
      </c>
      <c r="E52" s="513">
        <v>0</v>
      </c>
      <c r="F52" s="304">
        <v>0</v>
      </c>
      <c r="G52" s="504" t="s">
        <v>646</v>
      </c>
      <c r="H52" s="505" t="s">
        <v>647</v>
      </c>
      <c r="I52" s="5"/>
    </row>
    <row r="53" spans="1:9" ht="38.25">
      <c r="A53" s="5">
        <v>11</v>
      </c>
      <c r="B53" s="503" t="s">
        <v>648</v>
      </c>
      <c r="C53" s="512">
        <f t="shared" si="2"/>
        <v>7</v>
      </c>
      <c r="D53" s="512">
        <v>7</v>
      </c>
      <c r="E53" s="513">
        <v>0</v>
      </c>
      <c r="F53" s="304">
        <v>0</v>
      </c>
      <c r="G53" s="504" t="s">
        <v>649</v>
      </c>
      <c r="H53" s="505" t="s">
        <v>650</v>
      </c>
      <c r="I53" s="5"/>
    </row>
    <row r="54" spans="1:9" ht="25.5">
      <c r="A54" s="5">
        <v>12</v>
      </c>
      <c r="B54" s="503" t="s">
        <v>651</v>
      </c>
      <c r="C54" s="512">
        <f t="shared" si="2"/>
        <v>0.21</v>
      </c>
      <c r="D54" s="512">
        <v>0.21</v>
      </c>
      <c r="E54" s="513">
        <v>0</v>
      </c>
      <c r="F54" s="304">
        <v>0</v>
      </c>
      <c r="G54" s="504" t="s">
        <v>652</v>
      </c>
      <c r="H54" s="505" t="s">
        <v>653</v>
      </c>
      <c r="I54" s="5"/>
    </row>
    <row r="55" spans="1:9" ht="25.5">
      <c r="A55" s="5">
        <v>13</v>
      </c>
      <c r="B55" s="503" t="s">
        <v>654</v>
      </c>
      <c r="C55" s="512">
        <f t="shared" si="2"/>
        <v>0.3</v>
      </c>
      <c r="D55" s="512">
        <v>0.3</v>
      </c>
      <c r="E55" s="513">
        <v>0</v>
      </c>
      <c r="F55" s="304">
        <v>0</v>
      </c>
      <c r="G55" s="504" t="s">
        <v>652</v>
      </c>
      <c r="H55" s="505" t="s">
        <v>653</v>
      </c>
      <c r="I55" s="5"/>
    </row>
    <row r="56" spans="1:9" ht="25.5">
      <c r="A56" s="5">
        <v>14</v>
      </c>
      <c r="B56" s="503" t="s">
        <v>655</v>
      </c>
      <c r="C56" s="512">
        <f t="shared" si="2"/>
        <v>0.4</v>
      </c>
      <c r="D56" s="512">
        <v>0.4</v>
      </c>
      <c r="E56" s="513">
        <v>0</v>
      </c>
      <c r="F56" s="304">
        <v>0</v>
      </c>
      <c r="G56" s="504" t="s">
        <v>622</v>
      </c>
      <c r="H56" s="505" t="s">
        <v>656</v>
      </c>
      <c r="I56" s="5"/>
    </row>
    <row r="57" spans="1:9" ht="15.75">
      <c r="A57" s="3" t="s">
        <v>230</v>
      </c>
      <c r="B57" s="506" t="s">
        <v>380</v>
      </c>
      <c r="C57" s="298">
        <f>SUM(C58:C60)</f>
        <v>0.53</v>
      </c>
      <c r="D57" s="298">
        <f>SUM(D58:D60)</f>
        <v>0.53</v>
      </c>
      <c r="E57" s="298">
        <f>SUM(E58:E60)</f>
        <v>0</v>
      </c>
      <c r="F57" s="387">
        <f>SUM(F58:F60)</f>
        <v>0</v>
      </c>
      <c r="G57" s="507"/>
      <c r="H57" s="508"/>
      <c r="I57" s="3"/>
    </row>
    <row r="58" spans="1:9" ht="51">
      <c r="A58" s="5">
        <v>1</v>
      </c>
      <c r="B58" s="503" t="s">
        <v>657</v>
      </c>
      <c r="C58" s="512">
        <f>D58+E58+F58</f>
        <v>0.2</v>
      </c>
      <c r="D58" s="512">
        <v>0.2</v>
      </c>
      <c r="E58" s="513">
        <v>0</v>
      </c>
      <c r="F58" s="304">
        <v>0</v>
      </c>
      <c r="G58" s="504" t="s">
        <v>586</v>
      </c>
      <c r="H58" s="505" t="s">
        <v>658</v>
      </c>
      <c r="I58" s="5"/>
    </row>
    <row r="59" spans="1:9" ht="25.5">
      <c r="A59" s="5">
        <v>2</v>
      </c>
      <c r="B59" s="503" t="s">
        <v>659</v>
      </c>
      <c r="C59" s="512">
        <f>D59+E59+F59</f>
        <v>0.18</v>
      </c>
      <c r="D59" s="512">
        <v>0.18</v>
      </c>
      <c r="E59" s="513">
        <v>0</v>
      </c>
      <c r="F59" s="304">
        <v>0</v>
      </c>
      <c r="G59" s="504" t="s">
        <v>660</v>
      </c>
      <c r="H59" s="505" t="s">
        <v>661</v>
      </c>
      <c r="I59" s="5"/>
    </row>
    <row r="60" spans="1:9" ht="25.5">
      <c r="A60" s="5">
        <v>3</v>
      </c>
      <c r="B60" s="503" t="s">
        <v>662</v>
      </c>
      <c r="C60" s="512">
        <f>D60+E60+F60</f>
        <v>0.15</v>
      </c>
      <c r="D60" s="512">
        <v>0.15</v>
      </c>
      <c r="E60" s="513">
        <v>0</v>
      </c>
      <c r="F60" s="304">
        <v>0</v>
      </c>
      <c r="G60" s="504" t="s">
        <v>660</v>
      </c>
      <c r="H60" s="505" t="s">
        <v>661</v>
      </c>
      <c r="I60" s="5"/>
    </row>
    <row r="61" spans="1:9" ht="15.75">
      <c r="A61" s="3" t="s">
        <v>234</v>
      </c>
      <c r="B61" s="506" t="s">
        <v>150</v>
      </c>
      <c r="C61" s="298">
        <f>SUM(C62:C63)</f>
        <v>0.34</v>
      </c>
      <c r="D61" s="298">
        <f>SUM(D62:D63)</f>
        <v>0.34</v>
      </c>
      <c r="E61" s="298">
        <f>SUM(E62:E63)</f>
        <v>0</v>
      </c>
      <c r="F61" s="387">
        <f>SUM(F62:F63)</f>
        <v>0</v>
      </c>
      <c r="G61" s="507"/>
      <c r="H61" s="508"/>
      <c r="I61" s="3"/>
    </row>
    <row r="62" spans="1:9" ht="38.25">
      <c r="A62" s="5">
        <v>1</v>
      </c>
      <c r="B62" s="503" t="s">
        <v>663</v>
      </c>
      <c r="C62" s="512">
        <f>D62+E62+F62</f>
        <v>0.14</v>
      </c>
      <c r="D62" s="512">
        <v>0.14</v>
      </c>
      <c r="E62" s="513">
        <v>0</v>
      </c>
      <c r="F62" s="304">
        <v>0</v>
      </c>
      <c r="G62" s="504" t="s">
        <v>646</v>
      </c>
      <c r="H62" s="505" t="s">
        <v>664</v>
      </c>
      <c r="I62" s="5"/>
    </row>
    <row r="63" spans="1:9" ht="38.25">
      <c r="A63" s="5">
        <v>2</v>
      </c>
      <c r="B63" s="503" t="s">
        <v>665</v>
      </c>
      <c r="C63" s="512">
        <f>D63+E63+F63</f>
        <v>0.2</v>
      </c>
      <c r="D63" s="512">
        <v>0.2</v>
      </c>
      <c r="E63" s="513">
        <v>0</v>
      </c>
      <c r="F63" s="304">
        <v>0</v>
      </c>
      <c r="G63" s="504" t="s">
        <v>586</v>
      </c>
      <c r="H63" s="505" t="s">
        <v>666</v>
      </c>
      <c r="I63" s="5"/>
    </row>
    <row r="64" spans="1:9" ht="15.75">
      <c r="A64" s="191">
        <f>COUNTIF(A12:A63,"&gt;0")</f>
        <v>43</v>
      </c>
      <c r="B64" s="192" t="s">
        <v>667</v>
      </c>
      <c r="C64" s="193">
        <f>SUM(C62:C63,C58:C60,C43:C56,C40:C41,C27:C38,C24:C25,C22,C16:C20,C13:C14)</f>
        <v>54.86999999999999</v>
      </c>
      <c r="D64" s="193">
        <f>SUM(D62:D63,D58:D60,D43:D56,D40:D41,D27:D38,D24:D25,D22,D16:D20,D13:D14)</f>
        <v>54.56999999999999</v>
      </c>
      <c r="E64" s="193">
        <f>SUM(E62:E63,E58:E60,E43:E56,E40:E41,E27:E38,E24:E25,E22,E16:E20,E13:E14)</f>
        <v>0.3</v>
      </c>
      <c r="F64" s="193">
        <f>SUM(F62:F63,F58:F60,F43:F56,F40:F41,F27:F38,F24:F25,F22,F16:F20,F13:F14)</f>
        <v>0</v>
      </c>
      <c r="G64" s="223"/>
      <c r="H64" s="223"/>
      <c r="I64" s="190"/>
    </row>
    <row r="65" spans="1:9" ht="15.75">
      <c r="A65" s="975" t="s">
        <v>89</v>
      </c>
      <c r="B65" s="976"/>
      <c r="C65" s="976"/>
      <c r="D65" s="976"/>
      <c r="E65" s="976"/>
      <c r="F65" s="976"/>
      <c r="G65" s="976"/>
      <c r="H65" s="976"/>
      <c r="I65" s="977"/>
    </row>
    <row r="66" spans="1:9" ht="15.75">
      <c r="A66" s="3" t="s">
        <v>109</v>
      </c>
      <c r="B66" s="506" t="s">
        <v>573</v>
      </c>
      <c r="C66" s="509">
        <f>SUM(C67:C70)</f>
        <v>6.7</v>
      </c>
      <c r="D66" s="509">
        <f>SUM(D67:D70)</f>
        <v>6.7</v>
      </c>
      <c r="E66" s="509">
        <f>SUM(E67:E70)</f>
        <v>0</v>
      </c>
      <c r="F66" s="387">
        <f>SUM(F67:F70)</f>
        <v>0</v>
      </c>
      <c r="G66" s="507"/>
      <c r="H66" s="508"/>
      <c r="I66" s="3"/>
    </row>
    <row r="67" spans="1:9" ht="25.5">
      <c r="A67" s="5">
        <v>1</v>
      </c>
      <c r="B67" s="503" t="s">
        <v>668</v>
      </c>
      <c r="C67" s="510">
        <f>D67+E67+F67</f>
        <v>0.7</v>
      </c>
      <c r="D67" s="510">
        <v>0.7</v>
      </c>
      <c r="E67" s="511">
        <v>0</v>
      </c>
      <c r="F67" s="304">
        <v>0</v>
      </c>
      <c r="G67" s="504" t="s">
        <v>669</v>
      </c>
      <c r="H67" s="505" t="s">
        <v>199</v>
      </c>
      <c r="I67" s="5"/>
    </row>
    <row r="68" spans="1:9" ht="38.25">
      <c r="A68" s="5">
        <v>2</v>
      </c>
      <c r="B68" s="503" t="s">
        <v>670</v>
      </c>
      <c r="C68" s="510">
        <f>D68+E68+F68</f>
        <v>3.5</v>
      </c>
      <c r="D68" s="510">
        <v>3.5</v>
      </c>
      <c r="E68" s="511">
        <v>0</v>
      </c>
      <c r="F68" s="304">
        <v>0</v>
      </c>
      <c r="G68" s="504" t="s">
        <v>652</v>
      </c>
      <c r="H68" s="505" t="s">
        <v>199</v>
      </c>
      <c r="I68" s="5"/>
    </row>
    <row r="69" spans="1:9" ht="25.5">
      <c r="A69" s="5">
        <v>3</v>
      </c>
      <c r="B69" s="503" t="s">
        <v>671</v>
      </c>
      <c r="C69" s="510">
        <f>D69+E69+F69</f>
        <v>2</v>
      </c>
      <c r="D69" s="510">
        <v>2</v>
      </c>
      <c r="E69" s="511">
        <v>0</v>
      </c>
      <c r="F69" s="304">
        <v>0</v>
      </c>
      <c r="G69" s="504" t="s">
        <v>652</v>
      </c>
      <c r="H69" s="505" t="s">
        <v>199</v>
      </c>
      <c r="I69" s="5"/>
    </row>
    <row r="70" spans="1:9" ht="25.5">
      <c r="A70" s="5">
        <v>4</v>
      </c>
      <c r="B70" s="503" t="s">
        <v>672</v>
      </c>
      <c r="C70" s="510">
        <f>D70+E70+F70</f>
        <v>0.5</v>
      </c>
      <c r="D70" s="510">
        <v>0.5</v>
      </c>
      <c r="E70" s="511">
        <v>0</v>
      </c>
      <c r="F70" s="304">
        <v>0</v>
      </c>
      <c r="G70" s="504" t="s">
        <v>652</v>
      </c>
      <c r="H70" s="505" t="s">
        <v>199</v>
      </c>
      <c r="I70" s="5"/>
    </row>
    <row r="71" spans="1:9" ht="15.75">
      <c r="A71" s="3" t="s">
        <v>114</v>
      </c>
      <c r="B71" s="506" t="s">
        <v>110</v>
      </c>
      <c r="C71" s="509">
        <f>SUM(C72:C78)</f>
        <v>4.8999999999999995</v>
      </c>
      <c r="D71" s="509">
        <f>SUM(D72:D78)</f>
        <v>4.8999999999999995</v>
      </c>
      <c r="E71" s="509">
        <f>SUM(E72:E78)</f>
        <v>0</v>
      </c>
      <c r="F71" s="387">
        <f>SUM(F72:F78)</f>
        <v>0</v>
      </c>
      <c r="G71" s="507"/>
      <c r="H71" s="508"/>
      <c r="I71" s="3"/>
    </row>
    <row r="72" spans="1:9" ht="25.5">
      <c r="A72" s="5">
        <v>1</v>
      </c>
      <c r="B72" s="503" t="s">
        <v>673</v>
      </c>
      <c r="C72" s="510">
        <f aca="true" t="shared" si="3" ref="C72:C78">D72+E72+F72</f>
        <v>0.1</v>
      </c>
      <c r="D72" s="510">
        <v>0.1</v>
      </c>
      <c r="E72" s="511">
        <v>0</v>
      </c>
      <c r="F72" s="304">
        <v>0</v>
      </c>
      <c r="G72" s="504" t="s">
        <v>625</v>
      </c>
      <c r="H72" s="505" t="s">
        <v>134</v>
      </c>
      <c r="I72" s="5"/>
    </row>
    <row r="73" spans="1:9" ht="25.5">
      <c r="A73" s="5">
        <v>2</v>
      </c>
      <c r="B73" s="503" t="s">
        <v>674</v>
      </c>
      <c r="C73" s="510">
        <f t="shared" si="3"/>
        <v>0.05</v>
      </c>
      <c r="D73" s="510">
        <v>0.05</v>
      </c>
      <c r="E73" s="511">
        <v>0</v>
      </c>
      <c r="F73" s="304">
        <v>0</v>
      </c>
      <c r="G73" s="504" t="s">
        <v>580</v>
      </c>
      <c r="H73" s="505" t="s">
        <v>134</v>
      </c>
      <c r="I73" s="5"/>
    </row>
    <row r="74" spans="1:9" ht="15.75">
      <c r="A74" s="5">
        <v>3</v>
      </c>
      <c r="B74" s="503" t="s">
        <v>675</v>
      </c>
      <c r="C74" s="510">
        <f t="shared" si="3"/>
        <v>3.4</v>
      </c>
      <c r="D74" s="510">
        <v>3.4</v>
      </c>
      <c r="E74" s="511">
        <v>0</v>
      </c>
      <c r="F74" s="304">
        <v>0</v>
      </c>
      <c r="G74" s="504" t="s">
        <v>676</v>
      </c>
      <c r="H74" s="505" t="s">
        <v>196</v>
      </c>
      <c r="I74" s="5"/>
    </row>
    <row r="75" spans="1:9" ht="25.5">
      <c r="A75" s="5">
        <v>4</v>
      </c>
      <c r="B75" s="503" t="s">
        <v>677</v>
      </c>
      <c r="C75" s="510">
        <f t="shared" si="3"/>
        <v>0.09</v>
      </c>
      <c r="D75" s="510">
        <v>0.09</v>
      </c>
      <c r="E75" s="511">
        <v>0</v>
      </c>
      <c r="F75" s="304">
        <v>0</v>
      </c>
      <c r="G75" s="504" t="s">
        <v>590</v>
      </c>
      <c r="H75" s="505" t="s">
        <v>199</v>
      </c>
      <c r="I75" s="5"/>
    </row>
    <row r="76" spans="1:9" ht="25.5">
      <c r="A76" s="5">
        <v>5</v>
      </c>
      <c r="B76" s="503" t="s">
        <v>678</v>
      </c>
      <c r="C76" s="510">
        <f t="shared" si="3"/>
        <v>0.6</v>
      </c>
      <c r="D76" s="510">
        <v>0.6</v>
      </c>
      <c r="E76" s="511">
        <v>0</v>
      </c>
      <c r="F76" s="304">
        <v>0</v>
      </c>
      <c r="G76" s="504" t="s">
        <v>639</v>
      </c>
      <c r="H76" s="505" t="s">
        <v>134</v>
      </c>
      <c r="I76" s="5"/>
    </row>
    <row r="77" spans="1:9" ht="25.5">
      <c r="A77" s="5">
        <v>6</v>
      </c>
      <c r="B77" s="503" t="s">
        <v>679</v>
      </c>
      <c r="C77" s="510">
        <f t="shared" si="3"/>
        <v>0.5</v>
      </c>
      <c r="D77" s="510">
        <v>0.5</v>
      </c>
      <c r="E77" s="511">
        <v>0</v>
      </c>
      <c r="F77" s="304">
        <v>0</v>
      </c>
      <c r="G77" s="504" t="s">
        <v>639</v>
      </c>
      <c r="H77" s="505" t="s">
        <v>134</v>
      </c>
      <c r="I77" s="5"/>
    </row>
    <row r="78" spans="1:9" ht="25.5">
      <c r="A78" s="5">
        <v>7</v>
      </c>
      <c r="B78" s="503" t="s">
        <v>680</v>
      </c>
      <c r="C78" s="510">
        <f t="shared" si="3"/>
        <v>0.16</v>
      </c>
      <c r="D78" s="510">
        <v>0.16</v>
      </c>
      <c r="E78" s="511">
        <v>0</v>
      </c>
      <c r="F78" s="304">
        <v>0</v>
      </c>
      <c r="G78" s="504" t="s">
        <v>649</v>
      </c>
      <c r="H78" s="505" t="s">
        <v>134</v>
      </c>
      <c r="I78" s="5"/>
    </row>
    <row r="79" spans="1:9" ht="15.75">
      <c r="A79" s="3" t="s">
        <v>123</v>
      </c>
      <c r="B79" s="506" t="s">
        <v>478</v>
      </c>
      <c r="C79" s="509">
        <f>C80</f>
        <v>0.94</v>
      </c>
      <c r="D79" s="509">
        <f>D80</f>
        <v>0.94</v>
      </c>
      <c r="E79" s="509">
        <f>E80</f>
        <v>0</v>
      </c>
      <c r="F79" s="387">
        <f>F80</f>
        <v>0</v>
      </c>
      <c r="G79" s="507"/>
      <c r="H79" s="508"/>
      <c r="I79" s="3"/>
    </row>
    <row r="80" spans="1:9" ht="38.25">
      <c r="A80" s="5">
        <v>1</v>
      </c>
      <c r="B80" s="503" t="s">
        <v>681</v>
      </c>
      <c r="C80" s="510">
        <f>D80+E80+F80</f>
        <v>0.94</v>
      </c>
      <c r="D80" s="510">
        <v>0.94</v>
      </c>
      <c r="E80" s="511">
        <v>0</v>
      </c>
      <c r="F80" s="304">
        <v>0</v>
      </c>
      <c r="G80" s="504" t="s">
        <v>615</v>
      </c>
      <c r="H80" s="505" t="s">
        <v>134</v>
      </c>
      <c r="I80" s="5"/>
    </row>
    <row r="81" spans="1:9" ht="15.75">
      <c r="A81" s="3" t="s">
        <v>126</v>
      </c>
      <c r="B81" s="506" t="s">
        <v>588</v>
      </c>
      <c r="C81" s="509">
        <f>SUM(C82:C86)</f>
        <v>4.78</v>
      </c>
      <c r="D81" s="509">
        <f>SUM(D82:D86)</f>
        <v>4.78</v>
      </c>
      <c r="E81" s="509">
        <f>SUM(E82:E86)</f>
        <v>0</v>
      </c>
      <c r="F81" s="387">
        <f>SUM(F82:F86)</f>
        <v>0</v>
      </c>
      <c r="G81" s="507"/>
      <c r="H81" s="508"/>
      <c r="I81" s="3"/>
    </row>
    <row r="82" spans="1:9" ht="15.75">
      <c r="A82" s="5">
        <v>1</v>
      </c>
      <c r="B82" s="503" t="s">
        <v>682</v>
      </c>
      <c r="C82" s="510">
        <f>D82+E82+F82</f>
        <v>0.15</v>
      </c>
      <c r="D82" s="510">
        <v>0.15</v>
      </c>
      <c r="E82" s="511"/>
      <c r="F82" s="304"/>
      <c r="G82" s="504" t="s">
        <v>628</v>
      </c>
      <c r="H82" s="505" t="s">
        <v>134</v>
      </c>
      <c r="I82" s="5"/>
    </row>
    <row r="83" spans="1:9" ht="25.5">
      <c r="A83" s="5">
        <v>2</v>
      </c>
      <c r="B83" s="503" t="s">
        <v>683</v>
      </c>
      <c r="C83" s="510">
        <f>D83+E83+F83</f>
        <v>2.87</v>
      </c>
      <c r="D83" s="510">
        <v>2.87</v>
      </c>
      <c r="E83" s="511">
        <v>0</v>
      </c>
      <c r="F83" s="304">
        <v>0</v>
      </c>
      <c r="G83" s="504" t="s">
        <v>676</v>
      </c>
      <c r="H83" s="505" t="s">
        <v>199</v>
      </c>
      <c r="I83" s="5"/>
    </row>
    <row r="84" spans="1:9" ht="15.75">
      <c r="A84" s="5">
        <v>3</v>
      </c>
      <c r="B84" s="503" t="s">
        <v>684</v>
      </c>
      <c r="C84" s="510">
        <f>D84+E84+F84</f>
        <v>0.46</v>
      </c>
      <c r="D84" s="510">
        <v>0.46</v>
      </c>
      <c r="E84" s="511">
        <v>0</v>
      </c>
      <c r="F84" s="304">
        <v>0</v>
      </c>
      <c r="G84" s="504" t="s">
        <v>609</v>
      </c>
      <c r="H84" s="505" t="s">
        <v>199</v>
      </c>
      <c r="I84" s="5"/>
    </row>
    <row r="85" spans="1:9" ht="38.25">
      <c r="A85" s="5">
        <v>4</v>
      </c>
      <c r="B85" s="503" t="s">
        <v>685</v>
      </c>
      <c r="C85" s="510">
        <f>D85+E85+F85</f>
        <v>1.1</v>
      </c>
      <c r="D85" s="510">
        <v>1.1</v>
      </c>
      <c r="E85" s="511">
        <v>0</v>
      </c>
      <c r="F85" s="304">
        <v>0</v>
      </c>
      <c r="G85" s="504" t="s">
        <v>636</v>
      </c>
      <c r="H85" s="505" t="s">
        <v>134</v>
      </c>
      <c r="I85" s="5"/>
    </row>
    <row r="86" spans="1:9" ht="25.5">
      <c r="A86" s="5">
        <v>5</v>
      </c>
      <c r="B86" s="503" t="s">
        <v>686</v>
      </c>
      <c r="C86" s="510">
        <f>D86+E86+F86</f>
        <v>0.2</v>
      </c>
      <c r="D86" s="510">
        <v>0.2</v>
      </c>
      <c r="E86" s="511">
        <v>0</v>
      </c>
      <c r="F86" s="304">
        <v>0</v>
      </c>
      <c r="G86" s="504" t="s">
        <v>578</v>
      </c>
      <c r="H86" s="505" t="s">
        <v>134</v>
      </c>
      <c r="I86" s="5"/>
    </row>
    <row r="87" spans="1:9" ht="15.75">
      <c r="A87" s="3" t="s">
        <v>149</v>
      </c>
      <c r="B87" s="506" t="s">
        <v>115</v>
      </c>
      <c r="C87" s="509">
        <f>SUM(C88:C89)</f>
        <v>0.78</v>
      </c>
      <c r="D87" s="509">
        <f>SUM(D88:D89)</f>
        <v>0.78</v>
      </c>
      <c r="E87" s="509">
        <f>SUM(E88:E89)</f>
        <v>0</v>
      </c>
      <c r="F87" s="387">
        <f>SUM(F88:F89)</f>
        <v>0</v>
      </c>
      <c r="G87" s="507"/>
      <c r="H87" s="508"/>
      <c r="I87" s="3"/>
    </row>
    <row r="88" spans="1:9" ht="38.25">
      <c r="A88" s="5">
        <v>1</v>
      </c>
      <c r="B88" s="503" t="s">
        <v>687</v>
      </c>
      <c r="C88" s="510">
        <f>D88+E88+F88</f>
        <v>0.58</v>
      </c>
      <c r="D88" s="510">
        <v>0.58</v>
      </c>
      <c r="E88" s="511">
        <v>0</v>
      </c>
      <c r="F88" s="304">
        <v>0</v>
      </c>
      <c r="G88" s="504" t="s">
        <v>688</v>
      </c>
      <c r="H88" s="505" t="s">
        <v>199</v>
      </c>
      <c r="I88" s="5"/>
    </row>
    <row r="89" spans="1:9" ht="38.25">
      <c r="A89" s="5">
        <v>2</v>
      </c>
      <c r="B89" s="503" t="s">
        <v>689</v>
      </c>
      <c r="C89" s="510">
        <f>D89+E89+F89</f>
        <v>0.2</v>
      </c>
      <c r="D89" s="510">
        <v>0.2</v>
      </c>
      <c r="E89" s="511">
        <v>0</v>
      </c>
      <c r="F89" s="304">
        <v>0</v>
      </c>
      <c r="G89" s="504" t="s">
        <v>628</v>
      </c>
      <c r="H89" s="505" t="s">
        <v>134</v>
      </c>
      <c r="I89" s="5"/>
    </row>
    <row r="90" spans="1:9" ht="15.75">
      <c r="A90" s="3" t="s">
        <v>216</v>
      </c>
      <c r="B90" s="506" t="s">
        <v>208</v>
      </c>
      <c r="C90" s="509">
        <f>SUM(C91:C92)</f>
        <v>1.41</v>
      </c>
      <c r="D90" s="509">
        <f>SUM(D91:D92)</f>
        <v>1.41</v>
      </c>
      <c r="E90" s="509">
        <f>SUM(E91:E92)</f>
        <v>0</v>
      </c>
      <c r="F90" s="387">
        <f>SUM(F91:F92)</f>
        <v>0</v>
      </c>
      <c r="G90" s="507"/>
      <c r="H90" s="508"/>
      <c r="I90" s="3"/>
    </row>
    <row r="91" spans="1:9" ht="89.25">
      <c r="A91" s="5">
        <v>1</v>
      </c>
      <c r="B91" s="503" t="s">
        <v>690</v>
      </c>
      <c r="C91" s="510">
        <f>D91+E91+F91</f>
        <v>1.26</v>
      </c>
      <c r="D91" s="510">
        <v>1.26</v>
      </c>
      <c r="E91" s="511">
        <v>0</v>
      </c>
      <c r="F91" s="304">
        <v>0</v>
      </c>
      <c r="G91" s="504" t="s">
        <v>691</v>
      </c>
      <c r="H91" s="505" t="s">
        <v>134</v>
      </c>
      <c r="I91" s="5"/>
    </row>
    <row r="92" spans="1:9" ht="38.25">
      <c r="A92" s="5">
        <v>2</v>
      </c>
      <c r="B92" s="503" t="s">
        <v>692</v>
      </c>
      <c r="C92" s="510">
        <f>D92+E92+F92</f>
        <v>0.15</v>
      </c>
      <c r="D92" s="510">
        <v>0.15</v>
      </c>
      <c r="E92" s="511">
        <v>0</v>
      </c>
      <c r="F92" s="304">
        <v>0</v>
      </c>
      <c r="G92" s="504" t="s">
        <v>628</v>
      </c>
      <c r="H92" s="505" t="s">
        <v>134</v>
      </c>
      <c r="I92" s="5"/>
    </row>
    <row r="93" spans="1:9" ht="15.75">
      <c r="A93" s="3" t="s">
        <v>222</v>
      </c>
      <c r="B93" s="506" t="s">
        <v>127</v>
      </c>
      <c r="C93" s="509">
        <f>SUM(C94:C98)</f>
        <v>1.24</v>
      </c>
      <c r="D93" s="509">
        <f>SUM(D94:D98)</f>
        <v>1.24</v>
      </c>
      <c r="E93" s="509">
        <f>SUM(E94:E98)</f>
        <v>0</v>
      </c>
      <c r="F93" s="387">
        <f>SUM(F94:F98)</f>
        <v>0</v>
      </c>
      <c r="G93" s="507"/>
      <c r="H93" s="508"/>
      <c r="I93" s="3"/>
    </row>
    <row r="94" spans="1:9" ht="76.5">
      <c r="A94" s="5">
        <v>1</v>
      </c>
      <c r="B94" s="503" t="s">
        <v>693</v>
      </c>
      <c r="C94" s="510">
        <f>D94+E94+F94</f>
        <v>0.75</v>
      </c>
      <c r="D94" s="510">
        <v>0.75</v>
      </c>
      <c r="E94" s="511">
        <v>0</v>
      </c>
      <c r="F94" s="304">
        <v>0</v>
      </c>
      <c r="G94" s="504" t="s">
        <v>694</v>
      </c>
      <c r="H94" s="505" t="s">
        <v>199</v>
      </c>
      <c r="I94" s="5"/>
    </row>
    <row r="95" spans="1:9" ht="38.25">
      <c r="A95" s="5">
        <v>2</v>
      </c>
      <c r="B95" s="503" t="s">
        <v>695</v>
      </c>
      <c r="C95" s="510">
        <f>D95+E95+F95</f>
        <v>0.05</v>
      </c>
      <c r="D95" s="510">
        <v>0.05</v>
      </c>
      <c r="E95" s="511">
        <v>0</v>
      </c>
      <c r="F95" s="304">
        <v>0</v>
      </c>
      <c r="G95" s="504" t="s">
        <v>696</v>
      </c>
      <c r="H95" s="505" t="s">
        <v>134</v>
      </c>
      <c r="I95" s="5"/>
    </row>
    <row r="96" spans="1:9" ht="51">
      <c r="A96" s="5">
        <v>3</v>
      </c>
      <c r="B96" s="503" t="s">
        <v>697</v>
      </c>
      <c r="C96" s="510">
        <f>D96+E96+F96</f>
        <v>0.17</v>
      </c>
      <c r="D96" s="510">
        <v>0.17</v>
      </c>
      <c r="E96" s="511">
        <v>0</v>
      </c>
      <c r="F96" s="304">
        <v>0</v>
      </c>
      <c r="G96" s="504" t="s">
        <v>698</v>
      </c>
      <c r="H96" s="505" t="s">
        <v>134</v>
      </c>
      <c r="I96" s="5"/>
    </row>
    <row r="97" spans="1:9" ht="51">
      <c r="A97" s="5">
        <v>4</v>
      </c>
      <c r="B97" s="503" t="s">
        <v>699</v>
      </c>
      <c r="C97" s="510">
        <f>D97+E97+F97</f>
        <v>0.07</v>
      </c>
      <c r="D97" s="510">
        <v>0.07</v>
      </c>
      <c r="E97" s="511">
        <v>0</v>
      </c>
      <c r="F97" s="304">
        <v>0</v>
      </c>
      <c r="G97" s="504" t="s">
        <v>700</v>
      </c>
      <c r="H97" s="505" t="s">
        <v>134</v>
      </c>
      <c r="I97" s="5"/>
    </row>
    <row r="98" spans="1:9" ht="76.5">
      <c r="A98" s="5">
        <v>5</v>
      </c>
      <c r="B98" s="503" t="s">
        <v>701</v>
      </c>
      <c r="C98" s="510">
        <f>D98+E98+F98</f>
        <v>0.2</v>
      </c>
      <c r="D98" s="510">
        <v>0.2</v>
      </c>
      <c r="E98" s="511">
        <v>0</v>
      </c>
      <c r="F98" s="304">
        <v>0</v>
      </c>
      <c r="G98" s="504" t="s">
        <v>702</v>
      </c>
      <c r="H98" s="505" t="s">
        <v>134</v>
      </c>
      <c r="I98" s="5"/>
    </row>
    <row r="99" spans="1:9" ht="15.75">
      <c r="A99" s="3" t="s">
        <v>230</v>
      </c>
      <c r="B99" s="506" t="s">
        <v>703</v>
      </c>
      <c r="C99" s="509">
        <f>SUM(C100:C101)</f>
        <v>0.08</v>
      </c>
      <c r="D99" s="509">
        <f>SUM(D100:D101)</f>
        <v>0.08</v>
      </c>
      <c r="E99" s="509">
        <f>SUM(E100:E101)</f>
        <v>0</v>
      </c>
      <c r="F99" s="387">
        <f>SUM(F100:F101)</f>
        <v>0</v>
      </c>
      <c r="G99" s="507"/>
      <c r="H99" s="508"/>
      <c r="I99" s="3"/>
    </row>
    <row r="100" spans="1:9" ht="25.5">
      <c r="A100" s="5">
        <v>1</v>
      </c>
      <c r="B100" s="503" t="s">
        <v>704</v>
      </c>
      <c r="C100" s="510">
        <f>D100+E100+F100</f>
        <v>0.04</v>
      </c>
      <c r="D100" s="510">
        <v>0.04</v>
      </c>
      <c r="E100" s="511">
        <v>0</v>
      </c>
      <c r="F100" s="304">
        <v>0</v>
      </c>
      <c r="G100" s="504" t="s">
        <v>607</v>
      </c>
      <c r="H100" s="505" t="s">
        <v>134</v>
      </c>
      <c r="I100" s="5"/>
    </row>
    <row r="101" spans="1:9" ht="25.5">
      <c r="A101" s="5">
        <v>2</v>
      </c>
      <c r="B101" s="503" t="s">
        <v>705</v>
      </c>
      <c r="C101" s="510">
        <f>D101+E101+F101</f>
        <v>0.04</v>
      </c>
      <c r="D101" s="510">
        <v>0.04</v>
      </c>
      <c r="E101" s="511">
        <v>0</v>
      </c>
      <c r="F101" s="304">
        <v>0</v>
      </c>
      <c r="G101" s="504" t="s">
        <v>639</v>
      </c>
      <c r="H101" s="505" t="s">
        <v>134</v>
      </c>
      <c r="I101" s="5"/>
    </row>
    <row r="102" spans="1:9" ht="15.75">
      <c r="A102" s="3" t="s">
        <v>234</v>
      </c>
      <c r="B102" s="506" t="s">
        <v>369</v>
      </c>
      <c r="C102" s="509">
        <f>SUM(C103:C158)</f>
        <v>39.21999999999999</v>
      </c>
      <c r="D102" s="509">
        <f>SUM(D103:D158)</f>
        <v>39.21999999999999</v>
      </c>
      <c r="E102" s="509">
        <f>SUM(E103:E158)</f>
        <v>0</v>
      </c>
      <c r="F102" s="387">
        <f>SUM(F103:F158)</f>
        <v>0</v>
      </c>
      <c r="G102" s="507"/>
      <c r="H102" s="508"/>
      <c r="I102" s="3"/>
    </row>
    <row r="103" spans="1:9" ht="38.25">
      <c r="A103" s="5">
        <v>1</v>
      </c>
      <c r="B103" s="503" t="s">
        <v>706</v>
      </c>
      <c r="C103" s="510">
        <f aca="true" t="shared" si="4" ref="C103:C158">D103+E103+F103</f>
        <v>0.03</v>
      </c>
      <c r="D103" s="510">
        <v>0.03</v>
      </c>
      <c r="E103" s="511">
        <v>0</v>
      </c>
      <c r="F103" s="304">
        <v>0</v>
      </c>
      <c r="G103" s="504" t="s">
        <v>625</v>
      </c>
      <c r="H103" s="505" t="s">
        <v>134</v>
      </c>
      <c r="I103" s="5"/>
    </row>
    <row r="104" spans="1:9" ht="25.5">
      <c r="A104" s="5">
        <v>2</v>
      </c>
      <c r="B104" s="503" t="s">
        <v>707</v>
      </c>
      <c r="C104" s="510">
        <f t="shared" si="4"/>
        <v>0.6</v>
      </c>
      <c r="D104" s="510">
        <v>0.6</v>
      </c>
      <c r="E104" s="511">
        <v>0</v>
      </c>
      <c r="F104" s="304">
        <v>0</v>
      </c>
      <c r="G104" s="504" t="s">
        <v>625</v>
      </c>
      <c r="H104" s="505" t="s">
        <v>134</v>
      </c>
      <c r="I104" s="5"/>
    </row>
    <row r="105" spans="1:9" ht="25.5">
      <c r="A105" s="5">
        <v>3</v>
      </c>
      <c r="B105" s="503" t="s">
        <v>708</v>
      </c>
      <c r="C105" s="510">
        <f t="shared" si="4"/>
        <v>0.35</v>
      </c>
      <c r="D105" s="510">
        <v>0.35</v>
      </c>
      <c r="E105" s="511">
        <v>0</v>
      </c>
      <c r="F105" s="304">
        <v>0</v>
      </c>
      <c r="G105" s="504" t="s">
        <v>625</v>
      </c>
      <c r="H105" s="505" t="s">
        <v>134</v>
      </c>
      <c r="I105" s="5"/>
    </row>
    <row r="106" spans="1:9" ht="76.5">
      <c r="A106" s="5">
        <v>4</v>
      </c>
      <c r="B106" s="503" t="s">
        <v>709</v>
      </c>
      <c r="C106" s="510">
        <f t="shared" si="4"/>
        <v>0.3</v>
      </c>
      <c r="D106" s="510">
        <v>0.3</v>
      </c>
      <c r="E106" s="511">
        <v>0</v>
      </c>
      <c r="F106" s="304">
        <v>0</v>
      </c>
      <c r="G106" s="504" t="s">
        <v>625</v>
      </c>
      <c r="H106" s="505" t="s">
        <v>134</v>
      </c>
      <c r="I106" s="5"/>
    </row>
    <row r="107" spans="1:9" ht="15.75">
      <c r="A107" s="5">
        <v>5</v>
      </c>
      <c r="B107" s="503" t="s">
        <v>710</v>
      </c>
      <c r="C107" s="510">
        <f t="shared" si="4"/>
        <v>0.15</v>
      </c>
      <c r="D107" s="510">
        <v>0.15</v>
      </c>
      <c r="E107" s="511">
        <v>0</v>
      </c>
      <c r="F107" s="304">
        <v>0</v>
      </c>
      <c r="G107" s="504" t="s">
        <v>580</v>
      </c>
      <c r="H107" s="505" t="s">
        <v>134</v>
      </c>
      <c r="I107" s="5"/>
    </row>
    <row r="108" spans="1:9" ht="15.75">
      <c r="A108" s="5">
        <v>6</v>
      </c>
      <c r="B108" s="503" t="s">
        <v>711</v>
      </c>
      <c r="C108" s="510">
        <f t="shared" si="4"/>
        <v>0.5</v>
      </c>
      <c r="D108" s="510">
        <v>0.5</v>
      </c>
      <c r="E108" s="511">
        <v>0</v>
      </c>
      <c r="F108" s="304">
        <v>0</v>
      </c>
      <c r="G108" s="504" t="s">
        <v>580</v>
      </c>
      <c r="H108" s="505" t="s">
        <v>134</v>
      </c>
      <c r="I108" s="5"/>
    </row>
    <row r="109" spans="1:9" ht="15.75">
      <c r="A109" s="5">
        <v>7</v>
      </c>
      <c r="B109" s="503" t="s">
        <v>712</v>
      </c>
      <c r="C109" s="510">
        <f t="shared" si="4"/>
        <v>0.1</v>
      </c>
      <c r="D109" s="510">
        <v>0.1</v>
      </c>
      <c r="E109" s="511">
        <v>0</v>
      </c>
      <c r="F109" s="304">
        <v>0</v>
      </c>
      <c r="G109" s="504" t="s">
        <v>580</v>
      </c>
      <c r="H109" s="505" t="s">
        <v>134</v>
      </c>
      <c r="I109" s="5"/>
    </row>
    <row r="110" spans="1:9" ht="15.75">
      <c r="A110" s="5">
        <v>8</v>
      </c>
      <c r="B110" s="503" t="s">
        <v>713</v>
      </c>
      <c r="C110" s="510">
        <f t="shared" si="4"/>
        <v>0.1</v>
      </c>
      <c r="D110" s="510">
        <v>0.1</v>
      </c>
      <c r="E110" s="511">
        <v>0</v>
      </c>
      <c r="F110" s="304">
        <v>0</v>
      </c>
      <c r="G110" s="504" t="s">
        <v>580</v>
      </c>
      <c r="H110" s="505" t="s">
        <v>134</v>
      </c>
      <c r="I110" s="5"/>
    </row>
    <row r="111" spans="1:9" ht="15.75">
      <c r="A111" s="5">
        <v>9</v>
      </c>
      <c r="B111" s="503" t="s">
        <v>714</v>
      </c>
      <c r="C111" s="510">
        <f t="shared" si="4"/>
        <v>2.75</v>
      </c>
      <c r="D111" s="510">
        <v>2.75</v>
      </c>
      <c r="E111" s="511">
        <v>0</v>
      </c>
      <c r="F111" s="304">
        <v>0</v>
      </c>
      <c r="G111" s="504" t="s">
        <v>580</v>
      </c>
      <c r="H111" s="505" t="s">
        <v>196</v>
      </c>
      <c r="I111" s="5"/>
    </row>
    <row r="112" spans="1:9" ht="25.5">
      <c r="A112" s="5">
        <v>10</v>
      </c>
      <c r="B112" s="503" t="s">
        <v>715</v>
      </c>
      <c r="C112" s="510">
        <f t="shared" si="4"/>
        <v>0.68</v>
      </c>
      <c r="D112" s="510">
        <v>0.68</v>
      </c>
      <c r="E112" s="511">
        <v>0</v>
      </c>
      <c r="F112" s="304">
        <v>0</v>
      </c>
      <c r="G112" s="504" t="s">
        <v>580</v>
      </c>
      <c r="H112" s="505" t="s">
        <v>134</v>
      </c>
      <c r="I112" s="5"/>
    </row>
    <row r="113" spans="1:9" ht="25.5">
      <c r="A113" s="5">
        <v>11</v>
      </c>
      <c r="B113" s="503" t="s">
        <v>716</v>
      </c>
      <c r="C113" s="510">
        <f t="shared" si="4"/>
        <v>1.2</v>
      </c>
      <c r="D113" s="510">
        <v>1.2</v>
      </c>
      <c r="E113" s="511">
        <v>0</v>
      </c>
      <c r="F113" s="304">
        <v>0</v>
      </c>
      <c r="G113" s="504" t="s">
        <v>604</v>
      </c>
      <c r="H113" s="505" t="s">
        <v>134</v>
      </c>
      <c r="I113" s="5"/>
    </row>
    <row r="114" spans="1:9" ht="25.5">
      <c r="A114" s="5">
        <v>12</v>
      </c>
      <c r="B114" s="503" t="s">
        <v>717</v>
      </c>
      <c r="C114" s="510">
        <f t="shared" si="4"/>
        <v>0.04</v>
      </c>
      <c r="D114" s="510">
        <v>0.04</v>
      </c>
      <c r="E114" s="511">
        <v>0</v>
      </c>
      <c r="F114" s="304">
        <v>0</v>
      </c>
      <c r="G114" s="504" t="s">
        <v>628</v>
      </c>
      <c r="H114" s="505" t="s">
        <v>134</v>
      </c>
      <c r="I114" s="5"/>
    </row>
    <row r="115" spans="1:9" ht="38.25">
      <c r="A115" s="5">
        <v>13</v>
      </c>
      <c r="B115" s="503" t="s">
        <v>718</v>
      </c>
      <c r="C115" s="510">
        <f t="shared" si="4"/>
        <v>0.19</v>
      </c>
      <c r="D115" s="510">
        <v>0.19</v>
      </c>
      <c r="E115" s="511">
        <v>0</v>
      </c>
      <c r="F115" s="304">
        <v>0</v>
      </c>
      <c r="G115" s="504" t="s">
        <v>628</v>
      </c>
      <c r="H115" s="505" t="s">
        <v>134</v>
      </c>
      <c r="I115" s="5"/>
    </row>
    <row r="116" spans="1:9" ht="15.75">
      <c r="A116" s="5">
        <v>14</v>
      </c>
      <c r="B116" s="503" t="s">
        <v>719</v>
      </c>
      <c r="C116" s="510">
        <f t="shared" si="4"/>
        <v>0.42</v>
      </c>
      <c r="D116" s="510">
        <v>0.42</v>
      </c>
      <c r="E116" s="511">
        <v>0</v>
      </c>
      <c r="F116" s="304">
        <v>0</v>
      </c>
      <c r="G116" s="504" t="s">
        <v>676</v>
      </c>
      <c r="H116" s="505" t="s">
        <v>134</v>
      </c>
      <c r="I116" s="5"/>
    </row>
    <row r="117" spans="1:9" ht="15.75">
      <c r="A117" s="5">
        <v>15</v>
      </c>
      <c r="B117" s="503" t="s">
        <v>720</v>
      </c>
      <c r="C117" s="510">
        <f t="shared" si="4"/>
        <v>0.02</v>
      </c>
      <c r="D117" s="510">
        <v>0.02</v>
      </c>
      <c r="E117" s="511">
        <v>0</v>
      </c>
      <c r="F117" s="304">
        <v>0</v>
      </c>
      <c r="G117" s="504" t="s">
        <v>676</v>
      </c>
      <c r="H117" s="505" t="s">
        <v>134</v>
      </c>
      <c r="I117" s="5"/>
    </row>
    <row r="118" spans="1:9" ht="25.5">
      <c r="A118" s="5">
        <v>16</v>
      </c>
      <c r="B118" s="503" t="s">
        <v>721</v>
      </c>
      <c r="C118" s="510">
        <f t="shared" si="4"/>
        <v>0.85</v>
      </c>
      <c r="D118" s="510">
        <v>0.85</v>
      </c>
      <c r="E118" s="511">
        <v>0</v>
      </c>
      <c r="F118" s="304">
        <v>0</v>
      </c>
      <c r="G118" s="504" t="s">
        <v>590</v>
      </c>
      <c r="H118" s="505" t="s">
        <v>134</v>
      </c>
      <c r="I118" s="5"/>
    </row>
    <row r="119" spans="1:9" ht="15.75">
      <c r="A119" s="5">
        <v>17</v>
      </c>
      <c r="B119" s="503" t="s">
        <v>722</v>
      </c>
      <c r="C119" s="510">
        <f t="shared" si="4"/>
        <v>0.1</v>
      </c>
      <c r="D119" s="510">
        <v>0.1</v>
      </c>
      <c r="E119" s="511">
        <v>0</v>
      </c>
      <c r="F119" s="304">
        <v>0</v>
      </c>
      <c r="G119" s="504" t="s">
        <v>590</v>
      </c>
      <c r="H119" s="505" t="s">
        <v>134</v>
      </c>
      <c r="I119" s="5"/>
    </row>
    <row r="120" spans="1:9" ht="25.5">
      <c r="A120" s="5">
        <v>18</v>
      </c>
      <c r="B120" s="503" t="s">
        <v>723</v>
      </c>
      <c r="C120" s="510">
        <f t="shared" si="4"/>
        <v>3.14</v>
      </c>
      <c r="D120" s="510">
        <v>3.14</v>
      </c>
      <c r="E120" s="511">
        <v>0</v>
      </c>
      <c r="F120" s="304">
        <v>0</v>
      </c>
      <c r="G120" s="504" t="s">
        <v>590</v>
      </c>
      <c r="H120" s="505" t="s">
        <v>196</v>
      </c>
      <c r="I120" s="5"/>
    </row>
    <row r="121" spans="1:9" ht="15.75">
      <c r="A121" s="5">
        <v>19</v>
      </c>
      <c r="B121" s="503" t="s">
        <v>724</v>
      </c>
      <c r="C121" s="510">
        <f t="shared" si="4"/>
        <v>1</v>
      </c>
      <c r="D121" s="510">
        <v>1</v>
      </c>
      <c r="E121" s="511">
        <v>0</v>
      </c>
      <c r="F121" s="304">
        <v>0</v>
      </c>
      <c r="G121" s="504" t="s">
        <v>607</v>
      </c>
      <c r="H121" s="505" t="s">
        <v>134</v>
      </c>
      <c r="I121" s="5"/>
    </row>
    <row r="122" spans="1:9" ht="15.75">
      <c r="A122" s="5">
        <v>20</v>
      </c>
      <c r="B122" s="503" t="s">
        <v>725</v>
      </c>
      <c r="C122" s="510">
        <f t="shared" si="4"/>
        <v>0.9</v>
      </c>
      <c r="D122" s="510">
        <v>0.9</v>
      </c>
      <c r="E122" s="511">
        <v>0</v>
      </c>
      <c r="F122" s="304">
        <v>0</v>
      </c>
      <c r="G122" s="504" t="s">
        <v>607</v>
      </c>
      <c r="H122" s="505" t="s">
        <v>134</v>
      </c>
      <c r="I122" s="5"/>
    </row>
    <row r="123" spans="1:9" ht="15.75">
      <c r="A123" s="5">
        <v>21</v>
      </c>
      <c r="B123" s="503" t="s">
        <v>726</v>
      </c>
      <c r="C123" s="510">
        <f t="shared" si="4"/>
        <v>0.5</v>
      </c>
      <c r="D123" s="510">
        <v>0.5</v>
      </c>
      <c r="E123" s="511">
        <v>0</v>
      </c>
      <c r="F123" s="304">
        <v>0</v>
      </c>
      <c r="G123" s="504" t="s">
        <v>607</v>
      </c>
      <c r="H123" s="505" t="s">
        <v>134</v>
      </c>
      <c r="I123" s="5"/>
    </row>
    <row r="124" spans="1:9" ht="25.5">
      <c r="A124" s="5">
        <v>22</v>
      </c>
      <c r="B124" s="503" t="s">
        <v>727</v>
      </c>
      <c r="C124" s="510">
        <f t="shared" si="4"/>
        <v>0.2</v>
      </c>
      <c r="D124" s="510">
        <v>0.2</v>
      </c>
      <c r="E124" s="511">
        <v>0</v>
      </c>
      <c r="F124" s="304">
        <v>0</v>
      </c>
      <c r="G124" s="504" t="s">
        <v>607</v>
      </c>
      <c r="H124" s="505" t="s">
        <v>199</v>
      </c>
      <c r="I124" s="5"/>
    </row>
    <row r="125" spans="1:9" ht="15.75">
      <c r="A125" s="5">
        <v>23</v>
      </c>
      <c r="B125" s="503" t="s">
        <v>728</v>
      </c>
      <c r="C125" s="510">
        <f t="shared" si="4"/>
        <v>2.17</v>
      </c>
      <c r="D125" s="510">
        <v>2.17</v>
      </c>
      <c r="E125" s="511">
        <v>0</v>
      </c>
      <c r="F125" s="304">
        <v>0</v>
      </c>
      <c r="G125" s="504" t="s">
        <v>609</v>
      </c>
      <c r="H125" s="505" t="s">
        <v>196</v>
      </c>
      <c r="I125" s="5"/>
    </row>
    <row r="126" spans="1:9" ht="25.5">
      <c r="A126" s="5">
        <v>24</v>
      </c>
      <c r="B126" s="503" t="s">
        <v>729</v>
      </c>
      <c r="C126" s="510">
        <f t="shared" si="4"/>
        <v>0.5</v>
      </c>
      <c r="D126" s="510">
        <v>0.5</v>
      </c>
      <c r="E126" s="511">
        <v>0</v>
      </c>
      <c r="F126" s="304">
        <v>0</v>
      </c>
      <c r="G126" s="504" t="s">
        <v>609</v>
      </c>
      <c r="H126" s="505" t="s">
        <v>199</v>
      </c>
      <c r="I126" s="5"/>
    </row>
    <row r="127" spans="1:9" ht="38.25">
      <c r="A127" s="5">
        <v>25</v>
      </c>
      <c r="B127" s="503" t="s">
        <v>730</v>
      </c>
      <c r="C127" s="510">
        <f t="shared" si="4"/>
        <v>0.5</v>
      </c>
      <c r="D127" s="510">
        <v>0.5</v>
      </c>
      <c r="E127" s="511">
        <v>0</v>
      </c>
      <c r="F127" s="304">
        <v>0</v>
      </c>
      <c r="G127" s="504" t="s">
        <v>636</v>
      </c>
      <c r="H127" s="505" t="s">
        <v>134</v>
      </c>
      <c r="I127" s="5"/>
    </row>
    <row r="128" spans="1:9" ht="25.5">
      <c r="A128" s="5">
        <v>26</v>
      </c>
      <c r="B128" s="503" t="s">
        <v>731</v>
      </c>
      <c r="C128" s="510">
        <f t="shared" si="4"/>
        <v>0.15</v>
      </c>
      <c r="D128" s="510">
        <v>0.15</v>
      </c>
      <c r="E128" s="511">
        <v>0</v>
      </c>
      <c r="F128" s="304">
        <v>0</v>
      </c>
      <c r="G128" s="504" t="s">
        <v>636</v>
      </c>
      <c r="H128" s="505" t="s">
        <v>134</v>
      </c>
      <c r="I128" s="5"/>
    </row>
    <row r="129" spans="1:9" ht="25.5">
      <c r="A129" s="5">
        <v>27</v>
      </c>
      <c r="B129" s="503" t="s">
        <v>732</v>
      </c>
      <c r="C129" s="510">
        <f t="shared" si="4"/>
        <v>0.3</v>
      </c>
      <c r="D129" s="510">
        <v>0.3</v>
      </c>
      <c r="E129" s="511">
        <v>0</v>
      </c>
      <c r="F129" s="304">
        <v>0</v>
      </c>
      <c r="G129" s="504" t="s">
        <v>636</v>
      </c>
      <c r="H129" s="505" t="s">
        <v>134</v>
      </c>
      <c r="I129" s="5"/>
    </row>
    <row r="130" spans="1:9" ht="25.5">
      <c r="A130" s="5">
        <v>28</v>
      </c>
      <c r="B130" s="503" t="s">
        <v>733</v>
      </c>
      <c r="C130" s="510">
        <f t="shared" si="4"/>
        <v>0.15</v>
      </c>
      <c r="D130" s="510">
        <v>0.15</v>
      </c>
      <c r="E130" s="511">
        <v>0</v>
      </c>
      <c r="F130" s="304">
        <v>0</v>
      </c>
      <c r="G130" s="504" t="s">
        <v>636</v>
      </c>
      <c r="H130" s="505" t="s">
        <v>134</v>
      </c>
      <c r="I130" s="5"/>
    </row>
    <row r="131" spans="1:9" ht="25.5">
      <c r="A131" s="5">
        <v>29</v>
      </c>
      <c r="B131" s="503" t="s">
        <v>734</v>
      </c>
      <c r="C131" s="510">
        <f t="shared" si="4"/>
        <v>0.4</v>
      </c>
      <c r="D131" s="510">
        <v>0.4</v>
      </c>
      <c r="E131" s="511">
        <v>0</v>
      </c>
      <c r="F131" s="304">
        <v>0</v>
      </c>
      <c r="G131" s="504" t="s">
        <v>639</v>
      </c>
      <c r="H131" s="505" t="s">
        <v>134</v>
      </c>
      <c r="I131" s="5"/>
    </row>
    <row r="132" spans="1:9" ht="15.75">
      <c r="A132" s="5">
        <v>30</v>
      </c>
      <c r="B132" s="503" t="s">
        <v>735</v>
      </c>
      <c r="C132" s="510">
        <f t="shared" si="4"/>
        <v>0.25</v>
      </c>
      <c r="D132" s="510">
        <v>0.25</v>
      </c>
      <c r="E132" s="511">
        <v>0</v>
      </c>
      <c r="F132" s="304">
        <v>0</v>
      </c>
      <c r="G132" s="504" t="s">
        <v>639</v>
      </c>
      <c r="H132" s="505" t="s">
        <v>134</v>
      </c>
      <c r="I132" s="5"/>
    </row>
    <row r="133" spans="1:9" ht="15.75">
      <c r="A133" s="5">
        <v>31</v>
      </c>
      <c r="B133" s="503" t="s">
        <v>736</v>
      </c>
      <c r="C133" s="510">
        <f t="shared" si="4"/>
        <v>0.2</v>
      </c>
      <c r="D133" s="510">
        <v>0.2</v>
      </c>
      <c r="E133" s="511">
        <v>0</v>
      </c>
      <c r="F133" s="304">
        <v>0</v>
      </c>
      <c r="G133" s="504" t="s">
        <v>639</v>
      </c>
      <c r="H133" s="505" t="s">
        <v>134</v>
      </c>
      <c r="I133" s="5"/>
    </row>
    <row r="134" spans="1:9" ht="15.75">
      <c r="A134" s="5">
        <v>32</v>
      </c>
      <c r="B134" s="503" t="s">
        <v>737</v>
      </c>
      <c r="C134" s="510">
        <f t="shared" si="4"/>
        <v>0.24</v>
      </c>
      <c r="D134" s="510">
        <v>0.24</v>
      </c>
      <c r="E134" s="511">
        <v>0</v>
      </c>
      <c r="F134" s="304">
        <v>0</v>
      </c>
      <c r="G134" s="504" t="s">
        <v>615</v>
      </c>
      <c r="H134" s="505" t="s">
        <v>134</v>
      </c>
      <c r="I134" s="5"/>
    </row>
    <row r="135" spans="1:9" ht="15.75">
      <c r="A135" s="5">
        <v>33</v>
      </c>
      <c r="B135" s="503" t="s">
        <v>738</v>
      </c>
      <c r="C135" s="510">
        <f t="shared" si="4"/>
        <v>2.03</v>
      </c>
      <c r="D135" s="510">
        <v>2.03</v>
      </c>
      <c r="E135" s="511">
        <v>0</v>
      </c>
      <c r="F135" s="304">
        <v>0</v>
      </c>
      <c r="G135" s="504" t="s">
        <v>615</v>
      </c>
      <c r="H135" s="505" t="s">
        <v>196</v>
      </c>
      <c r="I135" s="5"/>
    </row>
    <row r="136" spans="1:9" ht="15.75">
      <c r="A136" s="5">
        <v>34</v>
      </c>
      <c r="B136" s="503" t="s">
        <v>739</v>
      </c>
      <c r="C136" s="510">
        <f t="shared" si="4"/>
        <v>0.04</v>
      </c>
      <c r="D136" s="510">
        <v>0.04</v>
      </c>
      <c r="E136" s="511">
        <v>0</v>
      </c>
      <c r="F136" s="304">
        <v>0</v>
      </c>
      <c r="G136" s="504" t="s">
        <v>646</v>
      </c>
      <c r="H136" s="505" t="s">
        <v>134</v>
      </c>
      <c r="I136" s="5"/>
    </row>
    <row r="137" spans="1:9" ht="15.75">
      <c r="A137" s="5">
        <v>35</v>
      </c>
      <c r="B137" s="503" t="s">
        <v>740</v>
      </c>
      <c r="C137" s="510">
        <f t="shared" si="4"/>
        <v>0.7</v>
      </c>
      <c r="D137" s="510">
        <v>0.7</v>
      </c>
      <c r="E137" s="511">
        <v>0</v>
      </c>
      <c r="F137" s="304">
        <v>0</v>
      </c>
      <c r="G137" s="504" t="s">
        <v>646</v>
      </c>
      <c r="H137" s="505" t="s">
        <v>134</v>
      </c>
      <c r="I137" s="5"/>
    </row>
    <row r="138" spans="1:9" ht="15.75">
      <c r="A138" s="5">
        <v>36</v>
      </c>
      <c r="B138" s="503" t="s">
        <v>741</v>
      </c>
      <c r="C138" s="510">
        <f t="shared" si="4"/>
        <v>0.35</v>
      </c>
      <c r="D138" s="510">
        <v>0.35</v>
      </c>
      <c r="E138" s="511">
        <v>0</v>
      </c>
      <c r="F138" s="304">
        <v>0</v>
      </c>
      <c r="G138" s="504" t="s">
        <v>646</v>
      </c>
      <c r="H138" s="505" t="s">
        <v>134</v>
      </c>
      <c r="I138" s="5"/>
    </row>
    <row r="139" spans="1:9" ht="15.75">
      <c r="A139" s="5">
        <v>37</v>
      </c>
      <c r="B139" s="503" t="s">
        <v>740</v>
      </c>
      <c r="C139" s="510">
        <f t="shared" si="4"/>
        <v>0.4</v>
      </c>
      <c r="D139" s="510">
        <v>0.4</v>
      </c>
      <c r="E139" s="511">
        <v>0</v>
      </c>
      <c r="F139" s="304">
        <v>0</v>
      </c>
      <c r="G139" s="504" t="s">
        <v>646</v>
      </c>
      <c r="H139" s="505" t="s">
        <v>134</v>
      </c>
      <c r="I139" s="5"/>
    </row>
    <row r="140" spans="1:9" ht="15.75">
      <c r="A140" s="5">
        <v>38</v>
      </c>
      <c r="B140" s="503" t="s">
        <v>742</v>
      </c>
      <c r="C140" s="510">
        <f t="shared" si="4"/>
        <v>0.63</v>
      </c>
      <c r="D140" s="510">
        <v>0.63</v>
      </c>
      <c r="E140" s="511">
        <v>0</v>
      </c>
      <c r="F140" s="304">
        <v>0</v>
      </c>
      <c r="G140" s="504" t="s">
        <v>646</v>
      </c>
      <c r="H140" s="505" t="s">
        <v>134</v>
      </c>
      <c r="I140" s="5"/>
    </row>
    <row r="141" spans="1:9" ht="15.75">
      <c r="A141" s="5">
        <v>39</v>
      </c>
      <c r="B141" s="503" t="s">
        <v>743</v>
      </c>
      <c r="C141" s="510">
        <f t="shared" si="4"/>
        <v>1.81</v>
      </c>
      <c r="D141" s="510">
        <v>1.81</v>
      </c>
      <c r="E141" s="511">
        <v>0</v>
      </c>
      <c r="F141" s="304">
        <v>0</v>
      </c>
      <c r="G141" s="504" t="s">
        <v>646</v>
      </c>
      <c r="H141" s="505" t="s">
        <v>196</v>
      </c>
      <c r="I141" s="5"/>
    </row>
    <row r="142" spans="1:9" ht="15.75">
      <c r="A142" s="5">
        <v>40</v>
      </c>
      <c r="B142" s="503" t="s">
        <v>744</v>
      </c>
      <c r="C142" s="510">
        <f t="shared" si="4"/>
        <v>0.1</v>
      </c>
      <c r="D142" s="510">
        <v>0.1</v>
      </c>
      <c r="E142" s="511">
        <v>0</v>
      </c>
      <c r="F142" s="304">
        <v>0</v>
      </c>
      <c r="G142" s="504" t="s">
        <v>578</v>
      </c>
      <c r="H142" s="505" t="s">
        <v>134</v>
      </c>
      <c r="I142" s="5"/>
    </row>
    <row r="143" spans="1:9" ht="15.75">
      <c r="A143" s="5">
        <v>41</v>
      </c>
      <c r="B143" s="503" t="s">
        <v>745</v>
      </c>
      <c r="C143" s="510">
        <f t="shared" si="4"/>
        <v>0.2</v>
      </c>
      <c r="D143" s="510">
        <v>0.2</v>
      </c>
      <c r="E143" s="511">
        <v>0</v>
      </c>
      <c r="F143" s="304">
        <v>0</v>
      </c>
      <c r="G143" s="504" t="s">
        <v>578</v>
      </c>
      <c r="H143" s="505" t="s">
        <v>134</v>
      </c>
      <c r="I143" s="5"/>
    </row>
    <row r="144" spans="1:9" ht="15.75">
      <c r="A144" s="5">
        <v>42</v>
      </c>
      <c r="B144" s="503" t="s">
        <v>746</v>
      </c>
      <c r="C144" s="510">
        <f t="shared" si="4"/>
        <v>0.3</v>
      </c>
      <c r="D144" s="510">
        <v>0.3</v>
      </c>
      <c r="E144" s="511">
        <v>0</v>
      </c>
      <c r="F144" s="304">
        <v>0</v>
      </c>
      <c r="G144" s="504" t="s">
        <v>578</v>
      </c>
      <c r="H144" s="505" t="s">
        <v>134</v>
      </c>
      <c r="I144" s="5"/>
    </row>
    <row r="145" spans="1:9" ht="15.75">
      <c r="A145" s="5">
        <v>43</v>
      </c>
      <c r="B145" s="503" t="s">
        <v>747</v>
      </c>
      <c r="C145" s="510">
        <f t="shared" si="4"/>
        <v>0.3</v>
      </c>
      <c r="D145" s="510">
        <v>0.3</v>
      </c>
      <c r="E145" s="511">
        <v>0</v>
      </c>
      <c r="F145" s="304">
        <v>0</v>
      </c>
      <c r="G145" s="504" t="s">
        <v>578</v>
      </c>
      <c r="H145" s="505" t="s">
        <v>134</v>
      </c>
      <c r="I145" s="5"/>
    </row>
    <row r="146" spans="1:9" ht="15.75">
      <c r="A146" s="5">
        <v>44</v>
      </c>
      <c r="B146" s="503" t="s">
        <v>748</v>
      </c>
      <c r="C146" s="510">
        <f t="shared" si="4"/>
        <v>0.3</v>
      </c>
      <c r="D146" s="510">
        <v>0.3</v>
      </c>
      <c r="E146" s="511">
        <v>0</v>
      </c>
      <c r="F146" s="304">
        <v>0</v>
      </c>
      <c r="G146" s="504" t="s">
        <v>578</v>
      </c>
      <c r="H146" s="505" t="s">
        <v>134</v>
      </c>
      <c r="I146" s="5"/>
    </row>
    <row r="147" spans="1:9" ht="15.75">
      <c r="A147" s="5">
        <v>45</v>
      </c>
      <c r="B147" s="503" t="s">
        <v>749</v>
      </c>
      <c r="C147" s="510">
        <f t="shared" si="4"/>
        <v>0.3</v>
      </c>
      <c r="D147" s="510">
        <v>0.3</v>
      </c>
      <c r="E147" s="511">
        <v>0</v>
      </c>
      <c r="F147" s="304">
        <v>0</v>
      </c>
      <c r="G147" s="504" t="s">
        <v>578</v>
      </c>
      <c r="H147" s="505" t="s">
        <v>134</v>
      </c>
      <c r="I147" s="5"/>
    </row>
    <row r="148" spans="1:9" ht="15.75">
      <c r="A148" s="5">
        <v>46</v>
      </c>
      <c r="B148" s="503" t="s">
        <v>750</v>
      </c>
      <c r="C148" s="510">
        <f t="shared" si="4"/>
        <v>0.2</v>
      </c>
      <c r="D148" s="510">
        <v>0.2</v>
      </c>
      <c r="E148" s="511">
        <v>0</v>
      </c>
      <c r="F148" s="304">
        <v>0</v>
      </c>
      <c r="G148" s="504" t="s">
        <v>578</v>
      </c>
      <c r="H148" s="505" t="s">
        <v>134</v>
      </c>
      <c r="I148" s="5"/>
    </row>
    <row r="149" spans="1:9" ht="15.75">
      <c r="A149" s="5">
        <v>47</v>
      </c>
      <c r="B149" s="503" t="s">
        <v>751</v>
      </c>
      <c r="C149" s="510">
        <f t="shared" si="4"/>
        <v>0.18</v>
      </c>
      <c r="D149" s="510">
        <v>0.18</v>
      </c>
      <c r="E149" s="511">
        <v>0</v>
      </c>
      <c r="F149" s="304">
        <v>0</v>
      </c>
      <c r="G149" s="504" t="s">
        <v>578</v>
      </c>
      <c r="H149" s="505" t="s">
        <v>134</v>
      </c>
      <c r="I149" s="5"/>
    </row>
    <row r="150" spans="1:9" ht="15.75">
      <c r="A150" s="5">
        <v>48</v>
      </c>
      <c r="B150" s="503" t="s">
        <v>752</v>
      </c>
      <c r="C150" s="510">
        <f t="shared" si="4"/>
        <v>0.32</v>
      </c>
      <c r="D150" s="510">
        <v>0.32</v>
      </c>
      <c r="E150" s="511">
        <v>0</v>
      </c>
      <c r="F150" s="304">
        <v>0</v>
      </c>
      <c r="G150" s="504" t="s">
        <v>753</v>
      </c>
      <c r="H150" s="505" t="s">
        <v>134</v>
      </c>
      <c r="I150" s="5"/>
    </row>
    <row r="151" spans="1:9" ht="25.5">
      <c r="A151" s="5">
        <v>49</v>
      </c>
      <c r="B151" s="503" t="s">
        <v>754</v>
      </c>
      <c r="C151" s="510">
        <f t="shared" si="4"/>
        <v>1</v>
      </c>
      <c r="D151" s="510">
        <v>1</v>
      </c>
      <c r="E151" s="511">
        <v>0</v>
      </c>
      <c r="F151" s="304">
        <v>0</v>
      </c>
      <c r="G151" s="504" t="s">
        <v>753</v>
      </c>
      <c r="H151" s="505" t="s">
        <v>196</v>
      </c>
      <c r="I151" s="5"/>
    </row>
    <row r="152" spans="1:9" ht="15.75">
      <c r="A152" s="5">
        <v>50</v>
      </c>
      <c r="B152" s="503" t="s">
        <v>755</v>
      </c>
      <c r="C152" s="510">
        <f t="shared" si="4"/>
        <v>0.7</v>
      </c>
      <c r="D152" s="510">
        <v>0.7</v>
      </c>
      <c r="E152" s="511">
        <v>0</v>
      </c>
      <c r="F152" s="304">
        <v>0</v>
      </c>
      <c r="G152" s="504" t="s">
        <v>669</v>
      </c>
      <c r="H152" s="505" t="s">
        <v>134</v>
      </c>
      <c r="I152" s="5"/>
    </row>
    <row r="153" spans="1:9" ht="25.5">
      <c r="A153" s="5">
        <v>51</v>
      </c>
      <c r="B153" s="503" t="s">
        <v>756</v>
      </c>
      <c r="C153" s="510">
        <f t="shared" si="4"/>
        <v>1</v>
      </c>
      <c r="D153" s="510">
        <v>1</v>
      </c>
      <c r="E153" s="511">
        <v>0</v>
      </c>
      <c r="F153" s="304">
        <v>0</v>
      </c>
      <c r="G153" s="504" t="s">
        <v>649</v>
      </c>
      <c r="H153" s="505" t="s">
        <v>134</v>
      </c>
      <c r="I153" s="5"/>
    </row>
    <row r="154" spans="1:9" ht="38.25">
      <c r="A154" s="5">
        <v>52</v>
      </c>
      <c r="B154" s="503" t="s">
        <v>757</v>
      </c>
      <c r="C154" s="510">
        <f t="shared" si="4"/>
        <v>0.8</v>
      </c>
      <c r="D154" s="510">
        <v>0.8</v>
      </c>
      <c r="E154" s="511">
        <v>0</v>
      </c>
      <c r="F154" s="304">
        <v>0</v>
      </c>
      <c r="G154" s="504" t="s">
        <v>649</v>
      </c>
      <c r="H154" s="505" t="s">
        <v>134</v>
      </c>
      <c r="I154" s="5"/>
    </row>
    <row r="155" spans="1:9" ht="38.25">
      <c r="A155" s="5">
        <v>53</v>
      </c>
      <c r="B155" s="503" t="s">
        <v>758</v>
      </c>
      <c r="C155" s="510">
        <f t="shared" si="4"/>
        <v>6.98</v>
      </c>
      <c r="D155" s="510">
        <v>6.98</v>
      </c>
      <c r="E155" s="511">
        <v>0</v>
      </c>
      <c r="F155" s="304">
        <v>0</v>
      </c>
      <c r="G155" s="504" t="s">
        <v>649</v>
      </c>
      <c r="H155" s="505" t="s">
        <v>134</v>
      </c>
      <c r="I155" s="5"/>
    </row>
    <row r="156" spans="1:9" ht="15.75">
      <c r="A156" s="5">
        <v>54</v>
      </c>
      <c r="B156" s="503" t="s">
        <v>759</v>
      </c>
      <c r="C156" s="510">
        <f t="shared" si="4"/>
        <v>0.7</v>
      </c>
      <c r="D156" s="510">
        <v>0.7</v>
      </c>
      <c r="E156" s="511">
        <v>0</v>
      </c>
      <c r="F156" s="304">
        <v>0</v>
      </c>
      <c r="G156" s="504" t="s">
        <v>649</v>
      </c>
      <c r="H156" s="505" t="s">
        <v>199</v>
      </c>
      <c r="I156" s="5"/>
    </row>
    <row r="157" spans="1:9" ht="38.25">
      <c r="A157" s="5">
        <v>55</v>
      </c>
      <c r="B157" s="503" t="s">
        <v>760</v>
      </c>
      <c r="C157" s="510">
        <f t="shared" si="4"/>
        <v>0.6</v>
      </c>
      <c r="D157" s="510">
        <v>0.6</v>
      </c>
      <c r="E157" s="511">
        <v>0</v>
      </c>
      <c r="F157" s="304">
        <v>0</v>
      </c>
      <c r="G157" s="504" t="s">
        <v>652</v>
      </c>
      <c r="H157" s="505" t="s">
        <v>134</v>
      </c>
      <c r="I157" s="5"/>
    </row>
    <row r="158" spans="1:9" ht="15.75">
      <c r="A158" s="5">
        <v>56</v>
      </c>
      <c r="B158" s="503" t="s">
        <v>761</v>
      </c>
      <c r="C158" s="510">
        <f t="shared" si="4"/>
        <v>0.3</v>
      </c>
      <c r="D158" s="510">
        <v>0.3</v>
      </c>
      <c r="E158" s="511">
        <v>0</v>
      </c>
      <c r="F158" s="304">
        <v>0</v>
      </c>
      <c r="G158" s="504" t="s">
        <v>622</v>
      </c>
      <c r="H158" s="505" t="s">
        <v>134</v>
      </c>
      <c r="I158" s="5"/>
    </row>
    <row r="159" spans="1:9" ht="15.75">
      <c r="A159" s="3" t="s">
        <v>274</v>
      </c>
      <c r="B159" s="506" t="s">
        <v>380</v>
      </c>
      <c r="C159" s="509">
        <f>SUM(C160:C161)</f>
        <v>0.85</v>
      </c>
      <c r="D159" s="509">
        <f>SUM(D160:D161)</f>
        <v>0.85</v>
      </c>
      <c r="E159" s="509">
        <f>SUM(E160:E161)</f>
        <v>0</v>
      </c>
      <c r="F159" s="387">
        <f>SUM(F160:F161)</f>
        <v>0</v>
      </c>
      <c r="G159" s="507"/>
      <c r="H159" s="508"/>
      <c r="I159" s="3"/>
    </row>
    <row r="160" spans="1:9" ht="15.75">
      <c r="A160" s="5">
        <v>1</v>
      </c>
      <c r="B160" s="503" t="s">
        <v>762</v>
      </c>
      <c r="C160" s="510">
        <f>D160+E160+F160</f>
        <v>0.15</v>
      </c>
      <c r="D160" s="510">
        <v>0.15</v>
      </c>
      <c r="E160" s="511">
        <v>0</v>
      </c>
      <c r="F160" s="304">
        <v>0</v>
      </c>
      <c r="G160" s="504" t="s">
        <v>586</v>
      </c>
      <c r="H160" s="505" t="s">
        <v>134</v>
      </c>
      <c r="I160" s="5"/>
    </row>
    <row r="161" spans="1:9" ht="15.75">
      <c r="A161" s="5">
        <v>2</v>
      </c>
      <c r="B161" s="503" t="s">
        <v>763</v>
      </c>
      <c r="C161" s="510">
        <f>D161+E161+F161</f>
        <v>0.7</v>
      </c>
      <c r="D161" s="510">
        <v>0.7</v>
      </c>
      <c r="E161" s="511">
        <v>0</v>
      </c>
      <c r="F161" s="304">
        <v>0</v>
      </c>
      <c r="G161" s="504" t="s">
        <v>660</v>
      </c>
      <c r="H161" s="505" t="s">
        <v>134</v>
      </c>
      <c r="I161" s="5"/>
    </row>
    <row r="162" spans="1:9" ht="15.75">
      <c r="A162" s="3" t="s">
        <v>280</v>
      </c>
      <c r="B162" s="506" t="s">
        <v>281</v>
      </c>
      <c r="C162" s="509">
        <f>SUM(C163:C164)</f>
        <v>0.43999999999999995</v>
      </c>
      <c r="D162" s="509">
        <f>SUM(D163:D164)</f>
        <v>0.43999999999999995</v>
      </c>
      <c r="E162" s="509">
        <f>SUM(E163:E164)</f>
        <v>0</v>
      </c>
      <c r="F162" s="387">
        <f>SUM(F163:F164)</f>
        <v>0</v>
      </c>
      <c r="G162" s="507"/>
      <c r="H162" s="508"/>
      <c r="I162" s="3"/>
    </row>
    <row r="163" spans="1:9" ht="25.5">
      <c r="A163" s="5">
        <v>1</v>
      </c>
      <c r="B163" s="503" t="s">
        <v>764</v>
      </c>
      <c r="C163" s="510">
        <f>D163+E163+F163</f>
        <v>0.15</v>
      </c>
      <c r="D163" s="510">
        <v>0.15</v>
      </c>
      <c r="E163" s="511">
        <v>0</v>
      </c>
      <c r="F163" s="304">
        <v>0</v>
      </c>
      <c r="G163" s="504" t="s">
        <v>586</v>
      </c>
      <c r="H163" s="505" t="s">
        <v>134</v>
      </c>
      <c r="I163" s="5"/>
    </row>
    <row r="164" spans="1:9" ht="25.5">
      <c r="A164" s="5">
        <v>2</v>
      </c>
      <c r="B164" s="503" t="s">
        <v>765</v>
      </c>
      <c r="C164" s="510">
        <f>D164+E164+F164</f>
        <v>0.29</v>
      </c>
      <c r="D164" s="510">
        <v>0.29</v>
      </c>
      <c r="E164" s="511">
        <v>0</v>
      </c>
      <c r="F164" s="304">
        <v>0</v>
      </c>
      <c r="G164" s="504" t="s">
        <v>586</v>
      </c>
      <c r="H164" s="505" t="s">
        <v>134</v>
      </c>
      <c r="I164" s="5"/>
    </row>
    <row r="165" spans="1:9" ht="15.75">
      <c r="A165" s="3" t="s">
        <v>393</v>
      </c>
      <c r="B165" s="506" t="s">
        <v>421</v>
      </c>
      <c r="C165" s="509">
        <f>SUM(C166:C166)</f>
        <v>1.91</v>
      </c>
      <c r="D165" s="509">
        <f>SUM(D166:D166)</f>
        <v>1.91</v>
      </c>
      <c r="E165" s="509">
        <f>SUM(E166:E166)</f>
        <v>0</v>
      </c>
      <c r="F165" s="387">
        <f>SUM(F166:F166)</f>
        <v>0</v>
      </c>
      <c r="G165" s="507"/>
      <c r="H165" s="508"/>
      <c r="I165" s="3"/>
    </row>
    <row r="166" spans="1:9" ht="25.5">
      <c r="A166" s="5">
        <v>1</v>
      </c>
      <c r="B166" s="503" t="s">
        <v>766</v>
      </c>
      <c r="C166" s="510">
        <f>D166+E166+F166</f>
        <v>1.91</v>
      </c>
      <c r="D166" s="510">
        <v>1.91</v>
      </c>
      <c r="E166" s="511">
        <v>0</v>
      </c>
      <c r="F166" s="304">
        <v>0</v>
      </c>
      <c r="G166" s="504" t="s">
        <v>586</v>
      </c>
      <c r="H166" s="505" t="s">
        <v>134</v>
      </c>
      <c r="I166" s="5"/>
    </row>
    <row r="167" spans="1:9" ht="15.75">
      <c r="A167" s="3" t="s">
        <v>368</v>
      </c>
      <c r="B167" s="506" t="s">
        <v>150</v>
      </c>
      <c r="C167" s="509">
        <f>SUM(C168:C176)</f>
        <v>1.6400000000000003</v>
      </c>
      <c r="D167" s="509">
        <f>SUM(D168:D176)</f>
        <v>1.6400000000000003</v>
      </c>
      <c r="E167" s="509">
        <f>SUM(E168:E176)</f>
        <v>0</v>
      </c>
      <c r="F167" s="387">
        <f>SUM(F168:F176)</f>
        <v>0</v>
      </c>
      <c r="G167" s="507"/>
      <c r="H167" s="508"/>
      <c r="I167" s="3"/>
    </row>
    <row r="168" spans="1:9" ht="15.75">
      <c r="A168" s="5">
        <v>1</v>
      </c>
      <c r="B168" s="503" t="s">
        <v>767</v>
      </c>
      <c r="C168" s="510">
        <f aca="true" t="shared" si="5" ref="C168:C176">D168+E168+F168</f>
        <v>0.8</v>
      </c>
      <c r="D168" s="510">
        <v>0.8</v>
      </c>
      <c r="E168" s="511">
        <v>0</v>
      </c>
      <c r="F168" s="304">
        <v>0</v>
      </c>
      <c r="G168" s="504" t="s">
        <v>580</v>
      </c>
      <c r="H168" s="505" t="s">
        <v>134</v>
      </c>
      <c r="I168" s="5"/>
    </row>
    <row r="169" spans="1:9" ht="15.75">
      <c r="A169" s="5">
        <v>2</v>
      </c>
      <c r="B169" s="503" t="s">
        <v>768</v>
      </c>
      <c r="C169" s="510">
        <f t="shared" si="5"/>
        <v>0.05</v>
      </c>
      <c r="D169" s="510">
        <v>0.05</v>
      </c>
      <c r="E169" s="511">
        <v>0</v>
      </c>
      <c r="F169" s="304">
        <v>0</v>
      </c>
      <c r="G169" s="504" t="s">
        <v>578</v>
      </c>
      <c r="H169" s="505" t="s">
        <v>134</v>
      </c>
      <c r="I169" s="5"/>
    </row>
    <row r="170" spans="1:9" ht="15.75">
      <c r="A170" s="5">
        <v>3</v>
      </c>
      <c r="B170" s="503" t="s">
        <v>769</v>
      </c>
      <c r="C170" s="510">
        <f t="shared" si="5"/>
        <v>0.09</v>
      </c>
      <c r="D170" s="510">
        <v>0.09</v>
      </c>
      <c r="E170" s="511">
        <v>0</v>
      </c>
      <c r="F170" s="304">
        <v>0</v>
      </c>
      <c r="G170" s="504" t="s">
        <v>586</v>
      </c>
      <c r="H170" s="505" t="s">
        <v>134</v>
      </c>
      <c r="I170" s="5"/>
    </row>
    <row r="171" spans="1:9" ht="15.75">
      <c r="A171" s="5">
        <v>4</v>
      </c>
      <c r="B171" s="503" t="s">
        <v>770</v>
      </c>
      <c r="C171" s="510">
        <f t="shared" si="5"/>
        <v>0.15</v>
      </c>
      <c r="D171" s="510">
        <v>0.15</v>
      </c>
      <c r="E171" s="511">
        <v>0</v>
      </c>
      <c r="F171" s="304">
        <v>0</v>
      </c>
      <c r="G171" s="504" t="s">
        <v>652</v>
      </c>
      <c r="H171" s="505" t="s">
        <v>134</v>
      </c>
      <c r="I171" s="5"/>
    </row>
    <row r="172" spans="1:9" ht="15.75">
      <c r="A172" s="5">
        <v>5</v>
      </c>
      <c r="B172" s="503" t="s">
        <v>771</v>
      </c>
      <c r="C172" s="510">
        <f t="shared" si="5"/>
        <v>0.15</v>
      </c>
      <c r="D172" s="510">
        <v>0.15</v>
      </c>
      <c r="E172" s="511">
        <v>0</v>
      </c>
      <c r="F172" s="304">
        <v>0</v>
      </c>
      <c r="G172" s="504" t="s">
        <v>652</v>
      </c>
      <c r="H172" s="505" t="s">
        <v>134</v>
      </c>
      <c r="I172" s="5"/>
    </row>
    <row r="173" spans="1:9" ht="15.75">
      <c r="A173" s="5">
        <v>6</v>
      </c>
      <c r="B173" s="503" t="s">
        <v>772</v>
      </c>
      <c r="C173" s="510">
        <f t="shared" si="5"/>
        <v>0.1</v>
      </c>
      <c r="D173" s="510">
        <v>0.1</v>
      </c>
      <c r="E173" s="511">
        <v>0</v>
      </c>
      <c r="F173" s="304">
        <v>0</v>
      </c>
      <c r="G173" s="504" t="s">
        <v>652</v>
      </c>
      <c r="H173" s="505" t="s">
        <v>134</v>
      </c>
      <c r="I173" s="5"/>
    </row>
    <row r="174" spans="1:9" ht="15.75">
      <c r="A174" s="5">
        <v>7</v>
      </c>
      <c r="B174" s="503" t="s">
        <v>773</v>
      </c>
      <c r="C174" s="510">
        <f t="shared" si="5"/>
        <v>0.1</v>
      </c>
      <c r="D174" s="510">
        <v>0.1</v>
      </c>
      <c r="E174" s="511">
        <v>0</v>
      </c>
      <c r="F174" s="304">
        <v>0</v>
      </c>
      <c r="G174" s="504" t="s">
        <v>622</v>
      </c>
      <c r="H174" s="505" t="s">
        <v>134</v>
      </c>
      <c r="I174" s="5"/>
    </row>
    <row r="175" spans="1:9" ht="15.75">
      <c r="A175" s="5">
        <v>8</v>
      </c>
      <c r="B175" s="503" t="s">
        <v>774</v>
      </c>
      <c r="C175" s="510">
        <f t="shared" si="5"/>
        <v>0.1</v>
      </c>
      <c r="D175" s="510">
        <v>0.1</v>
      </c>
      <c r="E175" s="511">
        <v>0</v>
      </c>
      <c r="F175" s="304">
        <v>0</v>
      </c>
      <c r="G175" s="504" t="s">
        <v>622</v>
      </c>
      <c r="H175" s="505" t="s">
        <v>134</v>
      </c>
      <c r="I175" s="5"/>
    </row>
    <row r="176" spans="1:9" ht="15.75">
      <c r="A176" s="5">
        <v>9</v>
      </c>
      <c r="B176" s="503" t="s">
        <v>775</v>
      </c>
      <c r="C176" s="510">
        <f t="shared" si="5"/>
        <v>0.1</v>
      </c>
      <c r="D176" s="510">
        <v>0.1</v>
      </c>
      <c r="E176" s="511">
        <v>0</v>
      </c>
      <c r="F176" s="304">
        <v>0</v>
      </c>
      <c r="G176" s="504" t="s">
        <v>622</v>
      </c>
      <c r="H176" s="505" t="s">
        <v>134</v>
      </c>
      <c r="I176" s="5"/>
    </row>
    <row r="177" spans="1:9" ht="15.75">
      <c r="A177" s="189">
        <f>COUNTIF(A66:A176,"&gt;0")</f>
        <v>98</v>
      </c>
      <c r="B177" s="131" t="s">
        <v>776</v>
      </c>
      <c r="C177" s="238">
        <f>SUM(C168:C176,C166,C163:C164,C160:C161,C103:C158,C100:C101,C94:C98,C91:C92,C88:C89,C82:C86,C80,C72:C78,C67:C70)</f>
        <v>64.88999999999999</v>
      </c>
      <c r="D177" s="238">
        <f>SUM(D168:D176,D166,D163:D164,D160:D161,D103:D158,D100:D101,D94:D98,D91:D92,D88:D89,D82:D86,D80,D72:D78,D67:D70)</f>
        <v>64.88999999999999</v>
      </c>
      <c r="E177" s="238">
        <f>SUM(E168:E176,E166,E163:E164,E160:E161,E103:E158,E100:E101,E94:E98,E91:E92,E88:E89,E82:E86,E80,E72:E78,E67:E70)</f>
        <v>0</v>
      </c>
      <c r="F177" s="193"/>
      <c r="G177" s="223"/>
      <c r="H177" s="223"/>
      <c r="I177" s="190"/>
    </row>
    <row r="178" spans="1:9" ht="15.75">
      <c r="A178" s="194">
        <f>A177+A64</f>
        <v>141</v>
      </c>
      <c r="B178" s="195" t="s">
        <v>777</v>
      </c>
      <c r="C178" s="238">
        <f>SUM(C177+C64)</f>
        <v>119.75999999999998</v>
      </c>
      <c r="D178" s="238">
        <f>SUM(D177+D64)</f>
        <v>119.45999999999998</v>
      </c>
      <c r="E178" s="238">
        <f>SUM(E177+E64)</f>
        <v>0.3</v>
      </c>
      <c r="F178" s="193">
        <f>SUM(F177+F64)</f>
        <v>0</v>
      </c>
      <c r="G178" s="223"/>
      <c r="H178" s="223"/>
      <c r="I178" s="190"/>
    </row>
    <row r="180" spans="6:9" ht="15.75">
      <c r="F180" s="961" t="s">
        <v>1891</v>
      </c>
      <c r="G180" s="961"/>
      <c r="H180" s="961"/>
      <c r="I180" s="961"/>
    </row>
  </sheetData>
  <sheetProtection/>
  <mergeCells count="18">
    <mergeCell ref="C8:C9"/>
    <mergeCell ref="D8:F8"/>
    <mergeCell ref="A4:I4"/>
    <mergeCell ref="A7:I7"/>
    <mergeCell ref="A5:I5"/>
    <mergeCell ref="A6:I6"/>
    <mergeCell ref="G8:G9"/>
    <mergeCell ref="H8:H9"/>
    <mergeCell ref="F180:I180"/>
    <mergeCell ref="A65:I65"/>
    <mergeCell ref="A1:C1"/>
    <mergeCell ref="D1:I1"/>
    <mergeCell ref="A2:C2"/>
    <mergeCell ref="D2:I2"/>
    <mergeCell ref="A3:I3"/>
    <mergeCell ref="I8:I9"/>
    <mergeCell ref="A8:A9"/>
    <mergeCell ref="B8:B9"/>
  </mergeCells>
  <printOptions horizontalCentered="1"/>
  <pageMargins left="0.32" right="0.26" top="0.66" bottom="0.45" header="0.3" footer="0.17"/>
  <pageSetup horizontalDpi="600" verticalDpi="600" orientation="landscape" paperSize="9" r:id="rId2"/>
  <headerFooter>
    <oddFooter>&amp;LPhụ lục &amp;A&amp;R&amp;P</oddFooter>
  </headerFooter>
  <drawing r:id="rId1"/>
</worksheet>
</file>

<file path=xl/worksheets/sheet11.xml><?xml version="1.0" encoding="utf-8"?>
<worksheet xmlns="http://schemas.openxmlformats.org/spreadsheetml/2006/main" xmlns:r="http://schemas.openxmlformats.org/officeDocument/2006/relationships">
  <sheetPr>
    <tabColor rgb="FF00B050"/>
  </sheetPr>
  <dimension ref="A1:IT91"/>
  <sheetViews>
    <sheetView showZeros="0" zoomScalePageLayoutView="0" workbookViewId="0" topLeftCell="A77">
      <selection activeCell="F91" sqref="F91:I91"/>
    </sheetView>
  </sheetViews>
  <sheetFormatPr defaultColWidth="9.00390625" defaultRowHeight="15.75"/>
  <cols>
    <col min="1" max="1" width="5.50390625" style="97" customWidth="1"/>
    <col min="2" max="2" width="30.00390625" style="98" customWidth="1"/>
    <col min="3" max="3" width="12.125" style="97" customWidth="1"/>
    <col min="4" max="6" width="8.00390625" style="97" customWidth="1"/>
    <col min="7" max="7" width="16.125" style="97" customWidth="1"/>
    <col min="8" max="8" width="36.50390625" style="98" customWidth="1"/>
    <col min="9" max="9" width="7.25390625" style="97" customWidth="1"/>
    <col min="10" max="16384" width="9.00390625" style="56" customWidth="1"/>
  </cols>
  <sheetData>
    <row r="1" spans="1:9" ht="15.75">
      <c r="A1" s="995" t="str">
        <f>'Tong CMD'!A1:C1</f>
        <v>HỘI ĐỒNG NHÂN DÂN</v>
      </c>
      <c r="B1" s="995"/>
      <c r="C1" s="995"/>
      <c r="D1" s="996" t="s">
        <v>10</v>
      </c>
      <c r="E1" s="996"/>
      <c r="F1" s="996"/>
      <c r="G1" s="996"/>
      <c r="H1" s="996"/>
      <c r="I1" s="996"/>
    </row>
    <row r="2" spans="1:9" ht="15.75" customHeight="1">
      <c r="A2" s="963" t="str">
        <f>+'2.6.CX'!A2:C2</f>
        <v>TỈNH HÀ TĨNH</v>
      </c>
      <c r="B2" s="963"/>
      <c r="C2" s="963"/>
      <c r="D2" s="996" t="s">
        <v>11</v>
      </c>
      <c r="E2" s="996"/>
      <c r="F2" s="996"/>
      <c r="G2" s="996"/>
      <c r="H2" s="996"/>
      <c r="I2" s="996"/>
    </row>
    <row r="3" spans="1:9" ht="15.75">
      <c r="A3" s="997"/>
      <c r="B3" s="997"/>
      <c r="C3" s="997"/>
      <c r="D3" s="997"/>
      <c r="E3" s="997"/>
      <c r="F3" s="997"/>
      <c r="G3" s="997"/>
      <c r="H3" s="997"/>
      <c r="I3" s="997"/>
    </row>
    <row r="4" spans="1:9" ht="15.75">
      <c r="A4" s="985" t="s">
        <v>81</v>
      </c>
      <c r="B4" s="985"/>
      <c r="C4" s="985"/>
      <c r="D4" s="985"/>
      <c r="E4" s="985"/>
      <c r="F4" s="985"/>
      <c r="G4" s="985"/>
      <c r="H4" s="985"/>
      <c r="I4" s="985"/>
    </row>
    <row r="5" spans="1:9" ht="15.75">
      <c r="A5" s="985" t="s">
        <v>102</v>
      </c>
      <c r="B5" s="985"/>
      <c r="C5" s="985"/>
      <c r="D5" s="985"/>
      <c r="E5" s="985"/>
      <c r="F5" s="985"/>
      <c r="G5" s="985"/>
      <c r="H5" s="985"/>
      <c r="I5" s="985"/>
    </row>
    <row r="6" spans="1:9" ht="15.75">
      <c r="A6" s="986" t="str">
        <f>'Tong CMD'!A5:H5</f>
        <v>(Kèm theo Nghị quyết số    … /NQ-HĐND ngày   tháng     năm 2022 của Hội đồng nhân dân tỉnh)</v>
      </c>
      <c r="B6" s="986"/>
      <c r="C6" s="986"/>
      <c r="D6" s="986"/>
      <c r="E6" s="986"/>
      <c r="F6" s="986"/>
      <c r="G6" s="986"/>
      <c r="H6" s="986"/>
      <c r="I6" s="986"/>
    </row>
    <row r="7" spans="1:9" ht="15.75">
      <c r="A7" s="987"/>
      <c r="B7" s="987"/>
      <c r="C7" s="987"/>
      <c r="D7" s="987"/>
      <c r="E7" s="987"/>
      <c r="F7" s="987"/>
      <c r="G7" s="987"/>
      <c r="H7" s="987"/>
      <c r="I7" s="987"/>
    </row>
    <row r="8" spans="1:9" ht="24.75" customHeight="1">
      <c r="A8" s="988" t="s">
        <v>9</v>
      </c>
      <c r="B8" s="989" t="s">
        <v>12</v>
      </c>
      <c r="C8" s="990" t="s">
        <v>18</v>
      </c>
      <c r="D8" s="991" t="s">
        <v>8</v>
      </c>
      <c r="E8" s="991"/>
      <c r="F8" s="991"/>
      <c r="G8" s="989" t="s">
        <v>59</v>
      </c>
      <c r="H8" s="991" t="s">
        <v>15</v>
      </c>
      <c r="I8" s="991" t="s">
        <v>14</v>
      </c>
    </row>
    <row r="9" spans="1:9" ht="29.25" customHeight="1">
      <c r="A9" s="988"/>
      <c r="B9" s="989"/>
      <c r="C9" s="990"/>
      <c r="D9" s="111" t="s">
        <v>6</v>
      </c>
      <c r="E9" s="111" t="s">
        <v>5</v>
      </c>
      <c r="F9" s="111" t="s">
        <v>13</v>
      </c>
      <c r="G9" s="989"/>
      <c r="H9" s="991"/>
      <c r="I9" s="991"/>
    </row>
    <row r="10" spans="1:9" ht="17.25" customHeight="1">
      <c r="A10" s="96">
        <v>-1</v>
      </c>
      <c r="B10" s="96">
        <v>-2</v>
      </c>
      <c r="C10" s="96" t="s">
        <v>60</v>
      </c>
      <c r="D10" s="96">
        <v>-4</v>
      </c>
      <c r="E10" s="96">
        <v>-5</v>
      </c>
      <c r="F10" s="96">
        <v>-6</v>
      </c>
      <c r="G10" s="96">
        <v>-7</v>
      </c>
      <c r="H10" s="96">
        <v>-8</v>
      </c>
      <c r="I10" s="96">
        <v>-9</v>
      </c>
    </row>
    <row r="11" spans="1:9" ht="15.75">
      <c r="A11" s="53" t="s">
        <v>95</v>
      </c>
      <c r="B11" s="53"/>
      <c r="C11" s="53"/>
      <c r="D11" s="53"/>
      <c r="E11" s="53"/>
      <c r="F11" s="53"/>
      <c r="G11" s="7"/>
      <c r="H11" s="53"/>
      <c r="I11" s="53"/>
    </row>
    <row r="12" spans="1:251" ht="15.75">
      <c r="A12" s="3" t="s">
        <v>109</v>
      </c>
      <c r="B12" s="75" t="s">
        <v>115</v>
      </c>
      <c r="C12" s="161">
        <f>SUM(C13:C13)</f>
        <v>0.3</v>
      </c>
      <c r="D12" s="161">
        <f>SUM(D13:D13)</f>
        <v>0.3</v>
      </c>
      <c r="E12" s="161"/>
      <c r="F12" s="161"/>
      <c r="G12" s="224"/>
      <c r="H12" s="161" t="s">
        <v>1515</v>
      </c>
      <c r="I12" s="224"/>
      <c r="J12" s="846"/>
      <c r="K12" s="846"/>
      <c r="L12" s="846"/>
      <c r="M12" s="846"/>
      <c r="N12" s="846"/>
      <c r="O12" s="846"/>
      <c r="P12" s="846"/>
      <c r="Q12" s="846"/>
      <c r="R12" s="846"/>
      <c r="S12" s="846"/>
      <c r="T12" s="846"/>
      <c r="U12" s="846"/>
      <c r="V12" s="846"/>
      <c r="W12" s="846"/>
      <c r="X12" s="846"/>
      <c r="Y12" s="846"/>
      <c r="Z12" s="846"/>
      <c r="AA12" s="846"/>
      <c r="AB12" s="846"/>
      <c r="AC12" s="846"/>
      <c r="AD12" s="846"/>
      <c r="AE12" s="846"/>
      <c r="AF12" s="846"/>
      <c r="AG12" s="846"/>
      <c r="AH12" s="846"/>
      <c r="AI12" s="846"/>
      <c r="AJ12" s="846"/>
      <c r="AK12" s="846"/>
      <c r="AL12" s="846"/>
      <c r="AM12" s="846"/>
      <c r="AN12" s="846"/>
      <c r="AO12" s="846"/>
      <c r="AP12" s="846"/>
      <c r="AQ12" s="846"/>
      <c r="AR12" s="846"/>
      <c r="AS12" s="846"/>
      <c r="AT12" s="846"/>
      <c r="AU12" s="846"/>
      <c r="AV12" s="846"/>
      <c r="AW12" s="846"/>
      <c r="AX12" s="846"/>
      <c r="AY12" s="846"/>
      <c r="AZ12" s="846"/>
      <c r="BA12" s="846"/>
      <c r="BB12" s="846"/>
      <c r="BC12" s="846"/>
      <c r="BD12" s="846"/>
      <c r="BE12" s="846"/>
      <c r="BF12" s="846"/>
      <c r="BG12" s="846"/>
      <c r="BH12" s="846"/>
      <c r="BI12" s="846"/>
      <c r="BJ12" s="846"/>
      <c r="BK12" s="846"/>
      <c r="BL12" s="846"/>
      <c r="BM12" s="846"/>
      <c r="BN12" s="846"/>
      <c r="BO12" s="846"/>
      <c r="BP12" s="846"/>
      <c r="BQ12" s="846"/>
      <c r="BR12" s="846"/>
      <c r="BS12" s="846"/>
      <c r="BT12" s="846"/>
      <c r="BU12" s="846"/>
      <c r="BV12" s="846"/>
      <c r="BW12" s="846"/>
      <c r="BX12" s="846"/>
      <c r="BY12" s="846"/>
      <c r="BZ12" s="846"/>
      <c r="CA12" s="846"/>
      <c r="CB12" s="846"/>
      <c r="CC12" s="846"/>
      <c r="CD12" s="846"/>
      <c r="CE12" s="846"/>
      <c r="CF12" s="846"/>
      <c r="CG12" s="846"/>
      <c r="CH12" s="846"/>
      <c r="CI12" s="846"/>
      <c r="CJ12" s="846"/>
      <c r="CK12" s="846"/>
      <c r="CL12" s="846"/>
      <c r="CM12" s="846"/>
      <c r="CN12" s="846"/>
      <c r="CO12" s="846"/>
      <c r="CP12" s="846"/>
      <c r="CQ12" s="846"/>
      <c r="CR12" s="846"/>
      <c r="CS12" s="846"/>
      <c r="CT12" s="846"/>
      <c r="CU12" s="846"/>
      <c r="CV12" s="846"/>
      <c r="CW12" s="846"/>
      <c r="CX12" s="846"/>
      <c r="CY12" s="846"/>
      <c r="CZ12" s="846"/>
      <c r="DA12" s="846"/>
      <c r="DB12" s="846"/>
      <c r="DC12" s="846"/>
      <c r="DD12" s="846"/>
      <c r="DE12" s="846"/>
      <c r="DF12" s="846"/>
      <c r="DG12" s="846"/>
      <c r="DH12" s="846"/>
      <c r="DI12" s="846"/>
      <c r="DJ12" s="846"/>
      <c r="DK12" s="846"/>
      <c r="DL12" s="846"/>
      <c r="DM12" s="846"/>
      <c r="DN12" s="846"/>
      <c r="DO12" s="846"/>
      <c r="DP12" s="846"/>
      <c r="DQ12" s="846"/>
      <c r="DR12" s="846"/>
      <c r="DS12" s="846"/>
      <c r="DT12" s="846"/>
      <c r="DU12" s="846"/>
      <c r="DV12" s="846"/>
      <c r="DW12" s="846"/>
      <c r="DX12" s="846"/>
      <c r="DY12" s="846"/>
      <c r="DZ12" s="846"/>
      <c r="EA12" s="846"/>
      <c r="EB12" s="846"/>
      <c r="EC12" s="846"/>
      <c r="ED12" s="846"/>
      <c r="EE12" s="846"/>
      <c r="EF12" s="846"/>
      <c r="EG12" s="846"/>
      <c r="EH12" s="846"/>
      <c r="EI12" s="846"/>
      <c r="EJ12" s="846"/>
      <c r="EK12" s="846"/>
      <c r="EL12" s="846"/>
      <c r="EM12" s="846"/>
      <c r="EN12" s="846"/>
      <c r="EO12" s="846"/>
      <c r="EP12" s="846"/>
      <c r="EQ12" s="846"/>
      <c r="ER12" s="846"/>
      <c r="ES12" s="846"/>
      <c r="ET12" s="846"/>
      <c r="EU12" s="846"/>
      <c r="EV12" s="846"/>
      <c r="EW12" s="846"/>
      <c r="EX12" s="846"/>
      <c r="EY12" s="846"/>
      <c r="EZ12" s="846"/>
      <c r="FA12" s="846"/>
      <c r="FB12" s="846"/>
      <c r="FC12" s="846"/>
      <c r="FD12" s="846"/>
      <c r="FE12" s="846"/>
      <c r="FF12" s="846"/>
      <c r="FG12" s="846"/>
      <c r="FH12" s="846"/>
      <c r="FI12" s="846"/>
      <c r="FJ12" s="846"/>
      <c r="FK12" s="846"/>
      <c r="FL12" s="846"/>
      <c r="FM12" s="846"/>
      <c r="FN12" s="846"/>
      <c r="FO12" s="846"/>
      <c r="FP12" s="846"/>
      <c r="FQ12" s="846"/>
      <c r="FR12" s="846"/>
      <c r="FS12" s="846"/>
      <c r="FT12" s="846"/>
      <c r="FU12" s="846"/>
      <c r="FV12" s="846"/>
      <c r="FW12" s="846"/>
      <c r="FX12" s="846"/>
      <c r="FY12" s="846"/>
      <c r="FZ12" s="846"/>
      <c r="GA12" s="846"/>
      <c r="GB12" s="846"/>
      <c r="GC12" s="846"/>
      <c r="GD12" s="846"/>
      <c r="GE12" s="846"/>
      <c r="GF12" s="846"/>
      <c r="GG12" s="846"/>
      <c r="GH12" s="846"/>
      <c r="GI12" s="846"/>
      <c r="GJ12" s="846"/>
      <c r="GK12" s="846"/>
      <c r="GL12" s="846"/>
      <c r="GM12" s="846"/>
      <c r="GN12" s="846"/>
      <c r="GO12" s="846"/>
      <c r="GP12" s="846"/>
      <c r="GQ12" s="846"/>
      <c r="GR12" s="846"/>
      <c r="GS12" s="846"/>
      <c r="GT12" s="846"/>
      <c r="GU12" s="846"/>
      <c r="GV12" s="846"/>
      <c r="GW12" s="846"/>
      <c r="GX12" s="846"/>
      <c r="GY12" s="846"/>
      <c r="GZ12" s="846"/>
      <c r="HA12" s="846"/>
      <c r="HB12" s="846"/>
      <c r="HC12" s="846"/>
      <c r="HD12" s="846"/>
      <c r="HE12" s="846"/>
      <c r="HF12" s="846"/>
      <c r="HG12" s="846"/>
      <c r="HH12" s="846"/>
      <c r="HI12" s="846"/>
      <c r="HJ12" s="846"/>
      <c r="HK12" s="846"/>
      <c r="HL12" s="846"/>
      <c r="HM12" s="846"/>
      <c r="HN12" s="846"/>
      <c r="HO12" s="846"/>
      <c r="HP12" s="846"/>
      <c r="HQ12" s="846"/>
      <c r="HR12" s="846"/>
      <c r="HS12" s="846"/>
      <c r="HT12" s="846"/>
      <c r="HU12" s="846"/>
      <c r="HV12" s="846"/>
      <c r="HW12" s="846"/>
      <c r="HX12" s="846"/>
      <c r="HY12" s="846"/>
      <c r="HZ12" s="846"/>
      <c r="IA12" s="846"/>
      <c r="IB12" s="846"/>
      <c r="IC12" s="846"/>
      <c r="ID12" s="846"/>
      <c r="IE12" s="846"/>
      <c r="IF12" s="846"/>
      <c r="IG12" s="846"/>
      <c r="IH12" s="846"/>
      <c r="II12" s="846"/>
      <c r="IJ12" s="846"/>
      <c r="IK12" s="846"/>
      <c r="IL12" s="846"/>
      <c r="IM12" s="846"/>
      <c r="IN12" s="846"/>
      <c r="IO12" s="846"/>
      <c r="IP12" s="846"/>
      <c r="IQ12" s="846"/>
    </row>
    <row r="13" spans="1:251" ht="48">
      <c r="A13" s="818">
        <v>1</v>
      </c>
      <c r="B13" s="819" t="s">
        <v>1516</v>
      </c>
      <c r="C13" s="820">
        <v>0.3</v>
      </c>
      <c r="D13" s="821">
        <v>0.3</v>
      </c>
      <c r="E13" s="818"/>
      <c r="F13" s="818"/>
      <c r="G13" s="818" t="s">
        <v>1517</v>
      </c>
      <c r="H13" s="822" t="s">
        <v>1518</v>
      </c>
      <c r="I13" s="823"/>
      <c r="J13" s="847"/>
      <c r="K13" s="847"/>
      <c r="L13" s="847"/>
      <c r="M13" s="847"/>
      <c r="N13" s="847"/>
      <c r="O13" s="847"/>
      <c r="P13" s="847"/>
      <c r="Q13" s="847"/>
      <c r="R13" s="847"/>
      <c r="S13" s="847"/>
      <c r="T13" s="847"/>
      <c r="U13" s="847"/>
      <c r="V13" s="847"/>
      <c r="W13" s="847"/>
      <c r="X13" s="847"/>
      <c r="Y13" s="847"/>
      <c r="Z13" s="847"/>
      <c r="AA13" s="847"/>
      <c r="AB13" s="847"/>
      <c r="AC13" s="847"/>
      <c r="AD13" s="847"/>
      <c r="AE13" s="847"/>
      <c r="AF13" s="847"/>
      <c r="AG13" s="847"/>
      <c r="AH13" s="847"/>
      <c r="AI13" s="847"/>
      <c r="AJ13" s="847"/>
      <c r="AK13" s="847"/>
      <c r="AL13" s="847"/>
      <c r="AM13" s="847"/>
      <c r="AN13" s="847"/>
      <c r="AO13" s="847"/>
      <c r="AP13" s="847"/>
      <c r="AQ13" s="847"/>
      <c r="AR13" s="847"/>
      <c r="AS13" s="847"/>
      <c r="AT13" s="847"/>
      <c r="AU13" s="847"/>
      <c r="AV13" s="847"/>
      <c r="AW13" s="847"/>
      <c r="AX13" s="847"/>
      <c r="AY13" s="847"/>
      <c r="AZ13" s="847"/>
      <c r="BA13" s="847"/>
      <c r="BB13" s="847"/>
      <c r="BC13" s="847"/>
      <c r="BD13" s="847"/>
      <c r="BE13" s="847"/>
      <c r="BF13" s="847"/>
      <c r="BG13" s="847"/>
      <c r="BH13" s="847"/>
      <c r="BI13" s="847"/>
      <c r="BJ13" s="847"/>
      <c r="BK13" s="847"/>
      <c r="BL13" s="847"/>
      <c r="BM13" s="847"/>
      <c r="BN13" s="847"/>
      <c r="BO13" s="847"/>
      <c r="BP13" s="847"/>
      <c r="BQ13" s="847"/>
      <c r="BR13" s="847"/>
      <c r="BS13" s="847"/>
      <c r="BT13" s="847"/>
      <c r="BU13" s="847"/>
      <c r="BV13" s="847"/>
      <c r="BW13" s="847"/>
      <c r="BX13" s="847"/>
      <c r="BY13" s="847"/>
      <c r="BZ13" s="847"/>
      <c r="CA13" s="847"/>
      <c r="CB13" s="847"/>
      <c r="CC13" s="847"/>
      <c r="CD13" s="847"/>
      <c r="CE13" s="847"/>
      <c r="CF13" s="847"/>
      <c r="CG13" s="847"/>
      <c r="CH13" s="847"/>
      <c r="CI13" s="847"/>
      <c r="CJ13" s="847"/>
      <c r="CK13" s="847"/>
      <c r="CL13" s="847"/>
      <c r="CM13" s="847"/>
      <c r="CN13" s="847"/>
      <c r="CO13" s="847"/>
      <c r="CP13" s="847"/>
      <c r="CQ13" s="847"/>
      <c r="CR13" s="847"/>
      <c r="CS13" s="847"/>
      <c r="CT13" s="847"/>
      <c r="CU13" s="847"/>
      <c r="CV13" s="847"/>
      <c r="CW13" s="847"/>
      <c r="CX13" s="847"/>
      <c r="CY13" s="847"/>
      <c r="CZ13" s="847"/>
      <c r="DA13" s="847"/>
      <c r="DB13" s="847"/>
      <c r="DC13" s="847"/>
      <c r="DD13" s="847"/>
      <c r="DE13" s="847"/>
      <c r="DF13" s="847"/>
      <c r="DG13" s="847"/>
      <c r="DH13" s="847"/>
      <c r="DI13" s="847"/>
      <c r="DJ13" s="847"/>
      <c r="DK13" s="847"/>
      <c r="DL13" s="847"/>
      <c r="DM13" s="847"/>
      <c r="DN13" s="847"/>
      <c r="DO13" s="847"/>
      <c r="DP13" s="847"/>
      <c r="DQ13" s="847"/>
      <c r="DR13" s="847"/>
      <c r="DS13" s="847"/>
      <c r="DT13" s="847"/>
      <c r="DU13" s="847"/>
      <c r="DV13" s="847"/>
      <c r="DW13" s="847"/>
      <c r="DX13" s="847"/>
      <c r="DY13" s="847"/>
      <c r="DZ13" s="847"/>
      <c r="EA13" s="847"/>
      <c r="EB13" s="847"/>
      <c r="EC13" s="847"/>
      <c r="ED13" s="847"/>
      <c r="EE13" s="847"/>
      <c r="EF13" s="847"/>
      <c r="EG13" s="847"/>
      <c r="EH13" s="847"/>
      <c r="EI13" s="847"/>
      <c r="EJ13" s="847"/>
      <c r="EK13" s="847"/>
      <c r="EL13" s="847"/>
      <c r="EM13" s="847"/>
      <c r="EN13" s="847"/>
      <c r="EO13" s="847"/>
      <c r="EP13" s="847"/>
      <c r="EQ13" s="847"/>
      <c r="ER13" s="847"/>
      <c r="ES13" s="847"/>
      <c r="ET13" s="847"/>
      <c r="EU13" s="847"/>
      <c r="EV13" s="847"/>
      <c r="EW13" s="847"/>
      <c r="EX13" s="847"/>
      <c r="EY13" s="847"/>
      <c r="EZ13" s="847"/>
      <c r="FA13" s="847"/>
      <c r="FB13" s="847"/>
      <c r="FC13" s="847"/>
      <c r="FD13" s="847"/>
      <c r="FE13" s="847"/>
      <c r="FF13" s="847"/>
      <c r="FG13" s="847"/>
      <c r="FH13" s="847"/>
      <c r="FI13" s="847"/>
      <c r="FJ13" s="847"/>
      <c r="FK13" s="847"/>
      <c r="FL13" s="847"/>
      <c r="FM13" s="847"/>
      <c r="FN13" s="847"/>
      <c r="FO13" s="847"/>
      <c r="FP13" s="847"/>
      <c r="FQ13" s="847"/>
      <c r="FR13" s="847"/>
      <c r="FS13" s="847"/>
      <c r="FT13" s="847"/>
      <c r="FU13" s="847"/>
      <c r="FV13" s="847"/>
      <c r="FW13" s="847"/>
      <c r="FX13" s="847"/>
      <c r="FY13" s="847"/>
      <c r="FZ13" s="847"/>
      <c r="GA13" s="847"/>
      <c r="GB13" s="847"/>
      <c r="GC13" s="847"/>
      <c r="GD13" s="847"/>
      <c r="GE13" s="847"/>
      <c r="GF13" s="847"/>
      <c r="GG13" s="847"/>
      <c r="GH13" s="847"/>
      <c r="GI13" s="847"/>
      <c r="GJ13" s="847"/>
      <c r="GK13" s="847"/>
      <c r="GL13" s="847"/>
      <c r="GM13" s="847"/>
      <c r="GN13" s="847"/>
      <c r="GO13" s="847"/>
      <c r="GP13" s="847"/>
      <c r="GQ13" s="847"/>
      <c r="GR13" s="847"/>
      <c r="GS13" s="847"/>
      <c r="GT13" s="847"/>
      <c r="GU13" s="847"/>
      <c r="GV13" s="847"/>
      <c r="GW13" s="847"/>
      <c r="GX13" s="847"/>
      <c r="GY13" s="847"/>
      <c r="GZ13" s="847"/>
      <c r="HA13" s="847"/>
      <c r="HB13" s="847"/>
      <c r="HC13" s="847"/>
      <c r="HD13" s="847"/>
      <c r="HE13" s="847"/>
      <c r="HF13" s="847"/>
      <c r="HG13" s="847"/>
      <c r="HH13" s="847"/>
      <c r="HI13" s="847"/>
      <c r="HJ13" s="847"/>
      <c r="HK13" s="847"/>
      <c r="HL13" s="847"/>
      <c r="HM13" s="847"/>
      <c r="HN13" s="847"/>
      <c r="HO13" s="847"/>
      <c r="HP13" s="847"/>
      <c r="HQ13" s="847"/>
      <c r="HR13" s="847"/>
      <c r="HS13" s="847"/>
      <c r="HT13" s="847"/>
      <c r="HU13" s="847"/>
      <c r="HV13" s="847"/>
      <c r="HW13" s="847"/>
      <c r="HX13" s="847"/>
      <c r="HY13" s="847"/>
      <c r="HZ13" s="847"/>
      <c r="IA13" s="847"/>
      <c r="IB13" s="847"/>
      <c r="IC13" s="847"/>
      <c r="ID13" s="847"/>
      <c r="IE13" s="847"/>
      <c r="IF13" s="847"/>
      <c r="IG13" s="847"/>
      <c r="IH13" s="847"/>
      <c r="II13" s="847"/>
      <c r="IJ13" s="847"/>
      <c r="IK13" s="847"/>
      <c r="IL13" s="847"/>
      <c r="IM13" s="847"/>
      <c r="IN13" s="847"/>
      <c r="IO13" s="847"/>
      <c r="IP13" s="847"/>
      <c r="IQ13" s="847"/>
    </row>
    <row r="14" spans="1:251" ht="15.75">
      <c r="A14" s="3" t="s">
        <v>114</v>
      </c>
      <c r="B14" s="75" t="s">
        <v>798</v>
      </c>
      <c r="C14" s="161">
        <f>+C15</f>
        <v>0.3</v>
      </c>
      <c r="D14" s="161">
        <f>+D15</f>
        <v>0.3</v>
      </c>
      <c r="E14" s="161"/>
      <c r="F14" s="161"/>
      <c r="G14" s="224"/>
      <c r="H14" s="161"/>
      <c r="I14" s="224"/>
      <c r="J14" s="847"/>
      <c r="K14" s="847"/>
      <c r="L14" s="847"/>
      <c r="M14" s="847"/>
      <c r="N14" s="847"/>
      <c r="O14" s="847"/>
      <c r="P14" s="847"/>
      <c r="Q14" s="847"/>
      <c r="R14" s="847"/>
      <c r="S14" s="847"/>
      <c r="T14" s="847"/>
      <c r="U14" s="847"/>
      <c r="V14" s="847"/>
      <c r="W14" s="847"/>
      <c r="X14" s="847"/>
      <c r="Y14" s="847"/>
      <c r="Z14" s="847"/>
      <c r="AA14" s="847"/>
      <c r="AB14" s="847"/>
      <c r="AC14" s="847"/>
      <c r="AD14" s="847"/>
      <c r="AE14" s="847"/>
      <c r="AF14" s="847"/>
      <c r="AG14" s="847"/>
      <c r="AH14" s="847"/>
      <c r="AI14" s="847"/>
      <c r="AJ14" s="847"/>
      <c r="AK14" s="847"/>
      <c r="AL14" s="847"/>
      <c r="AM14" s="847"/>
      <c r="AN14" s="847"/>
      <c r="AO14" s="847"/>
      <c r="AP14" s="847"/>
      <c r="AQ14" s="847"/>
      <c r="AR14" s="847"/>
      <c r="AS14" s="847"/>
      <c r="AT14" s="847"/>
      <c r="AU14" s="847"/>
      <c r="AV14" s="847"/>
      <c r="AW14" s="847"/>
      <c r="AX14" s="847"/>
      <c r="AY14" s="847"/>
      <c r="AZ14" s="847"/>
      <c r="BA14" s="847"/>
      <c r="BB14" s="847"/>
      <c r="BC14" s="847"/>
      <c r="BD14" s="847"/>
      <c r="BE14" s="847"/>
      <c r="BF14" s="847"/>
      <c r="BG14" s="847"/>
      <c r="BH14" s="847"/>
      <c r="BI14" s="847"/>
      <c r="BJ14" s="847"/>
      <c r="BK14" s="847"/>
      <c r="BL14" s="847"/>
      <c r="BM14" s="847"/>
      <c r="BN14" s="847"/>
      <c r="BO14" s="847"/>
      <c r="BP14" s="847"/>
      <c r="BQ14" s="847"/>
      <c r="BR14" s="847"/>
      <c r="BS14" s="847"/>
      <c r="BT14" s="847"/>
      <c r="BU14" s="847"/>
      <c r="BV14" s="847"/>
      <c r="BW14" s="847"/>
      <c r="BX14" s="847"/>
      <c r="BY14" s="847"/>
      <c r="BZ14" s="847"/>
      <c r="CA14" s="847"/>
      <c r="CB14" s="847"/>
      <c r="CC14" s="847"/>
      <c r="CD14" s="847"/>
      <c r="CE14" s="847"/>
      <c r="CF14" s="847"/>
      <c r="CG14" s="847"/>
      <c r="CH14" s="847"/>
      <c r="CI14" s="847"/>
      <c r="CJ14" s="847"/>
      <c r="CK14" s="847"/>
      <c r="CL14" s="847"/>
      <c r="CM14" s="847"/>
      <c r="CN14" s="847"/>
      <c r="CO14" s="847"/>
      <c r="CP14" s="847"/>
      <c r="CQ14" s="847"/>
      <c r="CR14" s="847"/>
      <c r="CS14" s="847"/>
      <c r="CT14" s="847"/>
      <c r="CU14" s="847"/>
      <c r="CV14" s="847"/>
      <c r="CW14" s="847"/>
      <c r="CX14" s="847"/>
      <c r="CY14" s="847"/>
      <c r="CZ14" s="847"/>
      <c r="DA14" s="847"/>
      <c r="DB14" s="847"/>
      <c r="DC14" s="847"/>
      <c r="DD14" s="847"/>
      <c r="DE14" s="847"/>
      <c r="DF14" s="847"/>
      <c r="DG14" s="847"/>
      <c r="DH14" s="847"/>
      <c r="DI14" s="847"/>
      <c r="DJ14" s="847"/>
      <c r="DK14" s="847"/>
      <c r="DL14" s="847"/>
      <c r="DM14" s="847"/>
      <c r="DN14" s="847"/>
      <c r="DO14" s="847"/>
      <c r="DP14" s="847"/>
      <c r="DQ14" s="847"/>
      <c r="DR14" s="847"/>
      <c r="DS14" s="847"/>
      <c r="DT14" s="847"/>
      <c r="DU14" s="847"/>
      <c r="DV14" s="847"/>
      <c r="DW14" s="847"/>
      <c r="DX14" s="847"/>
      <c r="DY14" s="847"/>
      <c r="DZ14" s="847"/>
      <c r="EA14" s="847"/>
      <c r="EB14" s="847"/>
      <c r="EC14" s="847"/>
      <c r="ED14" s="847"/>
      <c r="EE14" s="847"/>
      <c r="EF14" s="847"/>
      <c r="EG14" s="847"/>
      <c r="EH14" s="847"/>
      <c r="EI14" s="847"/>
      <c r="EJ14" s="847"/>
      <c r="EK14" s="847"/>
      <c r="EL14" s="847"/>
      <c r="EM14" s="847"/>
      <c r="EN14" s="847"/>
      <c r="EO14" s="847"/>
      <c r="EP14" s="847"/>
      <c r="EQ14" s="847"/>
      <c r="ER14" s="847"/>
      <c r="ES14" s="847"/>
      <c r="ET14" s="847"/>
      <c r="EU14" s="847"/>
      <c r="EV14" s="847"/>
      <c r="EW14" s="847"/>
      <c r="EX14" s="847"/>
      <c r="EY14" s="847"/>
      <c r="EZ14" s="847"/>
      <c r="FA14" s="847"/>
      <c r="FB14" s="847"/>
      <c r="FC14" s="847"/>
      <c r="FD14" s="847"/>
      <c r="FE14" s="847"/>
      <c r="FF14" s="847"/>
      <c r="FG14" s="847"/>
      <c r="FH14" s="847"/>
      <c r="FI14" s="847"/>
      <c r="FJ14" s="847"/>
      <c r="FK14" s="847"/>
      <c r="FL14" s="847"/>
      <c r="FM14" s="847"/>
      <c r="FN14" s="847"/>
      <c r="FO14" s="847"/>
      <c r="FP14" s="847"/>
      <c r="FQ14" s="847"/>
      <c r="FR14" s="847"/>
      <c r="FS14" s="847"/>
      <c r="FT14" s="847"/>
      <c r="FU14" s="847"/>
      <c r="FV14" s="847"/>
      <c r="FW14" s="847"/>
      <c r="FX14" s="847"/>
      <c r="FY14" s="847"/>
      <c r="FZ14" s="847"/>
      <c r="GA14" s="847"/>
      <c r="GB14" s="847"/>
      <c r="GC14" s="847"/>
      <c r="GD14" s="847"/>
      <c r="GE14" s="847"/>
      <c r="GF14" s="847"/>
      <c r="GG14" s="847"/>
      <c r="GH14" s="847"/>
      <c r="GI14" s="847"/>
      <c r="GJ14" s="847"/>
      <c r="GK14" s="847"/>
      <c r="GL14" s="847"/>
      <c r="GM14" s="847"/>
      <c r="GN14" s="847"/>
      <c r="GO14" s="847"/>
      <c r="GP14" s="847"/>
      <c r="GQ14" s="847"/>
      <c r="GR14" s="847"/>
      <c r="GS14" s="847"/>
      <c r="GT14" s="847"/>
      <c r="GU14" s="847"/>
      <c r="GV14" s="847"/>
      <c r="GW14" s="847"/>
      <c r="GX14" s="847"/>
      <c r="GY14" s="847"/>
      <c r="GZ14" s="847"/>
      <c r="HA14" s="847"/>
      <c r="HB14" s="847"/>
      <c r="HC14" s="847"/>
      <c r="HD14" s="847"/>
      <c r="HE14" s="847"/>
      <c r="HF14" s="847"/>
      <c r="HG14" s="847"/>
      <c r="HH14" s="847"/>
      <c r="HI14" s="847"/>
      <c r="HJ14" s="847"/>
      <c r="HK14" s="847"/>
      <c r="HL14" s="847"/>
      <c r="HM14" s="847"/>
      <c r="HN14" s="847"/>
      <c r="HO14" s="847"/>
      <c r="HP14" s="847"/>
      <c r="HQ14" s="847"/>
      <c r="HR14" s="847"/>
      <c r="HS14" s="847"/>
      <c r="HT14" s="847"/>
      <c r="HU14" s="847"/>
      <c r="HV14" s="847"/>
      <c r="HW14" s="847"/>
      <c r="HX14" s="847"/>
      <c r="HY14" s="847"/>
      <c r="HZ14" s="847"/>
      <c r="IA14" s="847"/>
      <c r="IB14" s="847"/>
      <c r="IC14" s="847"/>
      <c r="ID14" s="847"/>
      <c r="IE14" s="847"/>
      <c r="IF14" s="847"/>
      <c r="IG14" s="847"/>
      <c r="IH14" s="847"/>
      <c r="II14" s="847"/>
      <c r="IJ14" s="847"/>
      <c r="IK14" s="847"/>
      <c r="IL14" s="847"/>
      <c r="IM14" s="847"/>
      <c r="IN14" s="847"/>
      <c r="IO14" s="847"/>
      <c r="IP14" s="847"/>
      <c r="IQ14" s="847"/>
    </row>
    <row r="15" spans="1:251" ht="38.25">
      <c r="A15" s="5">
        <v>1</v>
      </c>
      <c r="B15" s="824" t="s">
        <v>1519</v>
      </c>
      <c r="C15" s="825">
        <f>+D15</f>
        <v>0.3</v>
      </c>
      <c r="D15" s="825">
        <v>0.3</v>
      </c>
      <c r="E15" s="825"/>
      <c r="F15" s="825"/>
      <c r="G15" s="826" t="s">
        <v>1520</v>
      </c>
      <c r="H15" s="827" t="s">
        <v>1521</v>
      </c>
      <c r="I15" s="823"/>
      <c r="J15" s="846"/>
      <c r="K15" s="846"/>
      <c r="L15" s="846"/>
      <c r="M15" s="846"/>
      <c r="N15" s="846"/>
      <c r="O15" s="846"/>
      <c r="P15" s="846"/>
      <c r="Q15" s="846"/>
      <c r="R15" s="846"/>
      <c r="S15" s="846"/>
      <c r="T15" s="846"/>
      <c r="U15" s="846"/>
      <c r="V15" s="846"/>
      <c r="W15" s="846"/>
      <c r="X15" s="846"/>
      <c r="Y15" s="846"/>
      <c r="Z15" s="846"/>
      <c r="AA15" s="846"/>
      <c r="AB15" s="846"/>
      <c r="AC15" s="846"/>
      <c r="AD15" s="846"/>
      <c r="AE15" s="846"/>
      <c r="AF15" s="846"/>
      <c r="AG15" s="846"/>
      <c r="AH15" s="846"/>
      <c r="AI15" s="846"/>
      <c r="AJ15" s="846"/>
      <c r="AK15" s="846"/>
      <c r="AL15" s="846"/>
      <c r="AM15" s="846"/>
      <c r="AN15" s="846"/>
      <c r="AO15" s="846"/>
      <c r="AP15" s="846"/>
      <c r="AQ15" s="846"/>
      <c r="AR15" s="846"/>
      <c r="AS15" s="846"/>
      <c r="AT15" s="846"/>
      <c r="AU15" s="846"/>
      <c r="AV15" s="846"/>
      <c r="AW15" s="846"/>
      <c r="AX15" s="846"/>
      <c r="AY15" s="846"/>
      <c r="AZ15" s="846"/>
      <c r="BA15" s="846"/>
      <c r="BB15" s="846"/>
      <c r="BC15" s="846"/>
      <c r="BD15" s="846"/>
      <c r="BE15" s="846"/>
      <c r="BF15" s="846"/>
      <c r="BG15" s="846"/>
      <c r="BH15" s="846"/>
      <c r="BI15" s="846"/>
      <c r="BJ15" s="846"/>
      <c r="BK15" s="846"/>
      <c r="BL15" s="846"/>
      <c r="BM15" s="846"/>
      <c r="BN15" s="846"/>
      <c r="BO15" s="846"/>
      <c r="BP15" s="846"/>
      <c r="BQ15" s="846"/>
      <c r="BR15" s="846"/>
      <c r="BS15" s="846"/>
      <c r="BT15" s="846"/>
      <c r="BU15" s="846"/>
      <c r="BV15" s="846"/>
      <c r="BW15" s="846"/>
      <c r="BX15" s="846"/>
      <c r="BY15" s="846"/>
      <c r="BZ15" s="846"/>
      <c r="CA15" s="846"/>
      <c r="CB15" s="846"/>
      <c r="CC15" s="846"/>
      <c r="CD15" s="846"/>
      <c r="CE15" s="846"/>
      <c r="CF15" s="846"/>
      <c r="CG15" s="846"/>
      <c r="CH15" s="846"/>
      <c r="CI15" s="846"/>
      <c r="CJ15" s="846"/>
      <c r="CK15" s="846"/>
      <c r="CL15" s="846"/>
      <c r="CM15" s="846"/>
      <c r="CN15" s="846"/>
      <c r="CO15" s="846"/>
      <c r="CP15" s="846"/>
      <c r="CQ15" s="846"/>
      <c r="CR15" s="846"/>
      <c r="CS15" s="846"/>
      <c r="CT15" s="846"/>
      <c r="CU15" s="846"/>
      <c r="CV15" s="846"/>
      <c r="CW15" s="846"/>
      <c r="CX15" s="846"/>
      <c r="CY15" s="846"/>
      <c r="CZ15" s="846"/>
      <c r="DA15" s="846"/>
      <c r="DB15" s="846"/>
      <c r="DC15" s="846"/>
      <c r="DD15" s="846"/>
      <c r="DE15" s="846"/>
      <c r="DF15" s="846"/>
      <c r="DG15" s="846"/>
      <c r="DH15" s="846"/>
      <c r="DI15" s="846"/>
      <c r="DJ15" s="846"/>
      <c r="DK15" s="846"/>
      <c r="DL15" s="846"/>
      <c r="DM15" s="846"/>
      <c r="DN15" s="846"/>
      <c r="DO15" s="846"/>
      <c r="DP15" s="846"/>
      <c r="DQ15" s="846"/>
      <c r="DR15" s="846"/>
      <c r="DS15" s="846"/>
      <c r="DT15" s="846"/>
      <c r="DU15" s="846"/>
      <c r="DV15" s="846"/>
      <c r="DW15" s="846"/>
      <c r="DX15" s="846"/>
      <c r="DY15" s="846"/>
      <c r="DZ15" s="846"/>
      <c r="EA15" s="846"/>
      <c r="EB15" s="846"/>
      <c r="EC15" s="846"/>
      <c r="ED15" s="846"/>
      <c r="EE15" s="846"/>
      <c r="EF15" s="846"/>
      <c r="EG15" s="846"/>
      <c r="EH15" s="846"/>
      <c r="EI15" s="846"/>
      <c r="EJ15" s="846"/>
      <c r="EK15" s="846"/>
      <c r="EL15" s="846"/>
      <c r="EM15" s="846"/>
      <c r="EN15" s="846"/>
      <c r="EO15" s="846"/>
      <c r="EP15" s="846"/>
      <c r="EQ15" s="846"/>
      <c r="ER15" s="846"/>
      <c r="ES15" s="846"/>
      <c r="ET15" s="846"/>
      <c r="EU15" s="846"/>
      <c r="EV15" s="846"/>
      <c r="EW15" s="846"/>
      <c r="EX15" s="846"/>
      <c r="EY15" s="846"/>
      <c r="EZ15" s="846"/>
      <c r="FA15" s="846"/>
      <c r="FB15" s="846"/>
      <c r="FC15" s="846"/>
      <c r="FD15" s="846"/>
      <c r="FE15" s="846"/>
      <c r="FF15" s="846"/>
      <c r="FG15" s="846"/>
      <c r="FH15" s="846"/>
      <c r="FI15" s="846"/>
      <c r="FJ15" s="846"/>
      <c r="FK15" s="846"/>
      <c r="FL15" s="846"/>
      <c r="FM15" s="846"/>
      <c r="FN15" s="846"/>
      <c r="FO15" s="846"/>
      <c r="FP15" s="846"/>
      <c r="FQ15" s="846"/>
      <c r="FR15" s="846"/>
      <c r="FS15" s="846"/>
      <c r="FT15" s="846"/>
      <c r="FU15" s="846"/>
      <c r="FV15" s="846"/>
      <c r="FW15" s="846"/>
      <c r="FX15" s="846"/>
      <c r="FY15" s="846"/>
      <c r="FZ15" s="846"/>
      <c r="GA15" s="846"/>
      <c r="GB15" s="846"/>
      <c r="GC15" s="846"/>
      <c r="GD15" s="846"/>
      <c r="GE15" s="846"/>
      <c r="GF15" s="846"/>
      <c r="GG15" s="846"/>
      <c r="GH15" s="846"/>
      <c r="GI15" s="846"/>
      <c r="GJ15" s="846"/>
      <c r="GK15" s="846"/>
      <c r="GL15" s="846"/>
      <c r="GM15" s="846"/>
      <c r="GN15" s="846"/>
      <c r="GO15" s="846"/>
      <c r="GP15" s="846"/>
      <c r="GQ15" s="846"/>
      <c r="GR15" s="846"/>
      <c r="GS15" s="846"/>
      <c r="GT15" s="846"/>
      <c r="GU15" s="846"/>
      <c r="GV15" s="846"/>
      <c r="GW15" s="846"/>
      <c r="GX15" s="846"/>
      <c r="GY15" s="846"/>
      <c r="GZ15" s="846"/>
      <c r="HA15" s="846"/>
      <c r="HB15" s="846"/>
      <c r="HC15" s="846"/>
      <c r="HD15" s="846"/>
      <c r="HE15" s="846"/>
      <c r="HF15" s="846"/>
      <c r="HG15" s="846"/>
      <c r="HH15" s="846"/>
      <c r="HI15" s="846"/>
      <c r="HJ15" s="846"/>
      <c r="HK15" s="846"/>
      <c r="HL15" s="846"/>
      <c r="HM15" s="846"/>
      <c r="HN15" s="846"/>
      <c r="HO15" s="846"/>
      <c r="HP15" s="846"/>
      <c r="HQ15" s="846"/>
      <c r="HR15" s="846"/>
      <c r="HS15" s="846"/>
      <c r="HT15" s="846"/>
      <c r="HU15" s="846"/>
      <c r="HV15" s="846"/>
      <c r="HW15" s="846"/>
      <c r="HX15" s="846"/>
      <c r="HY15" s="846"/>
      <c r="HZ15" s="846"/>
      <c r="IA15" s="846"/>
      <c r="IB15" s="846"/>
      <c r="IC15" s="846"/>
      <c r="ID15" s="846"/>
      <c r="IE15" s="846"/>
      <c r="IF15" s="846"/>
      <c r="IG15" s="846"/>
      <c r="IH15" s="846"/>
      <c r="II15" s="846"/>
      <c r="IJ15" s="846"/>
      <c r="IK15" s="846"/>
      <c r="IL15" s="846"/>
      <c r="IM15" s="846"/>
      <c r="IN15" s="846"/>
      <c r="IO15" s="846"/>
      <c r="IP15" s="846"/>
      <c r="IQ15" s="846"/>
    </row>
    <row r="16" spans="1:251" ht="15.75">
      <c r="A16" s="3" t="s">
        <v>123</v>
      </c>
      <c r="B16" s="283" t="s">
        <v>369</v>
      </c>
      <c r="C16" s="161">
        <f>SUM(C17:C17)</f>
        <v>6.66</v>
      </c>
      <c r="D16" s="161">
        <f>SUM(D17:D17)</f>
        <v>6.66</v>
      </c>
      <c r="E16" s="161"/>
      <c r="F16" s="161"/>
      <c r="G16" s="224"/>
      <c r="H16" s="161" t="s">
        <v>1515</v>
      </c>
      <c r="I16" s="224"/>
      <c r="J16" s="847"/>
      <c r="K16" s="847"/>
      <c r="L16" s="847"/>
      <c r="M16" s="847"/>
      <c r="N16" s="847"/>
      <c r="O16" s="847"/>
      <c r="P16" s="847"/>
      <c r="Q16" s="847"/>
      <c r="R16" s="847"/>
      <c r="S16" s="847"/>
      <c r="T16" s="847"/>
      <c r="U16" s="847"/>
      <c r="V16" s="847"/>
      <c r="W16" s="847"/>
      <c r="X16" s="847"/>
      <c r="Y16" s="847"/>
      <c r="Z16" s="847"/>
      <c r="AA16" s="847"/>
      <c r="AB16" s="847"/>
      <c r="AC16" s="847"/>
      <c r="AD16" s="847"/>
      <c r="AE16" s="847"/>
      <c r="AF16" s="847"/>
      <c r="AG16" s="847"/>
      <c r="AH16" s="847"/>
      <c r="AI16" s="847"/>
      <c r="AJ16" s="847"/>
      <c r="AK16" s="847"/>
      <c r="AL16" s="847"/>
      <c r="AM16" s="847"/>
      <c r="AN16" s="847"/>
      <c r="AO16" s="847"/>
      <c r="AP16" s="847"/>
      <c r="AQ16" s="847"/>
      <c r="AR16" s="847"/>
      <c r="AS16" s="847"/>
      <c r="AT16" s="847"/>
      <c r="AU16" s="847"/>
      <c r="AV16" s="847"/>
      <c r="AW16" s="847"/>
      <c r="AX16" s="847"/>
      <c r="AY16" s="847"/>
      <c r="AZ16" s="847"/>
      <c r="BA16" s="847"/>
      <c r="BB16" s="847"/>
      <c r="BC16" s="847"/>
      <c r="BD16" s="847"/>
      <c r="BE16" s="847"/>
      <c r="BF16" s="847"/>
      <c r="BG16" s="847"/>
      <c r="BH16" s="847"/>
      <c r="BI16" s="847"/>
      <c r="BJ16" s="847"/>
      <c r="BK16" s="847"/>
      <c r="BL16" s="847"/>
      <c r="BM16" s="847"/>
      <c r="BN16" s="847"/>
      <c r="BO16" s="847"/>
      <c r="BP16" s="847"/>
      <c r="BQ16" s="847"/>
      <c r="BR16" s="847"/>
      <c r="BS16" s="847"/>
      <c r="BT16" s="847"/>
      <c r="BU16" s="847"/>
      <c r="BV16" s="847"/>
      <c r="BW16" s="847"/>
      <c r="BX16" s="847"/>
      <c r="BY16" s="847"/>
      <c r="BZ16" s="847"/>
      <c r="CA16" s="847"/>
      <c r="CB16" s="847"/>
      <c r="CC16" s="847"/>
      <c r="CD16" s="847"/>
      <c r="CE16" s="847"/>
      <c r="CF16" s="847"/>
      <c r="CG16" s="847"/>
      <c r="CH16" s="847"/>
      <c r="CI16" s="847"/>
      <c r="CJ16" s="847"/>
      <c r="CK16" s="847"/>
      <c r="CL16" s="847"/>
      <c r="CM16" s="847"/>
      <c r="CN16" s="847"/>
      <c r="CO16" s="847"/>
      <c r="CP16" s="847"/>
      <c r="CQ16" s="847"/>
      <c r="CR16" s="847"/>
      <c r="CS16" s="847"/>
      <c r="CT16" s="847"/>
      <c r="CU16" s="847"/>
      <c r="CV16" s="847"/>
      <c r="CW16" s="847"/>
      <c r="CX16" s="847"/>
      <c r="CY16" s="847"/>
      <c r="CZ16" s="847"/>
      <c r="DA16" s="847"/>
      <c r="DB16" s="847"/>
      <c r="DC16" s="847"/>
      <c r="DD16" s="847"/>
      <c r="DE16" s="847"/>
      <c r="DF16" s="847"/>
      <c r="DG16" s="847"/>
      <c r="DH16" s="847"/>
      <c r="DI16" s="847"/>
      <c r="DJ16" s="847"/>
      <c r="DK16" s="847"/>
      <c r="DL16" s="847"/>
      <c r="DM16" s="847"/>
      <c r="DN16" s="847"/>
      <c r="DO16" s="847"/>
      <c r="DP16" s="847"/>
      <c r="DQ16" s="847"/>
      <c r="DR16" s="847"/>
      <c r="DS16" s="847"/>
      <c r="DT16" s="847"/>
      <c r="DU16" s="847"/>
      <c r="DV16" s="847"/>
      <c r="DW16" s="847"/>
      <c r="DX16" s="847"/>
      <c r="DY16" s="847"/>
      <c r="DZ16" s="847"/>
      <c r="EA16" s="847"/>
      <c r="EB16" s="847"/>
      <c r="EC16" s="847"/>
      <c r="ED16" s="847"/>
      <c r="EE16" s="847"/>
      <c r="EF16" s="847"/>
      <c r="EG16" s="847"/>
      <c r="EH16" s="847"/>
      <c r="EI16" s="847"/>
      <c r="EJ16" s="847"/>
      <c r="EK16" s="847"/>
      <c r="EL16" s="847"/>
      <c r="EM16" s="847"/>
      <c r="EN16" s="847"/>
      <c r="EO16" s="847"/>
      <c r="EP16" s="847"/>
      <c r="EQ16" s="847"/>
      <c r="ER16" s="847"/>
      <c r="ES16" s="847"/>
      <c r="ET16" s="847"/>
      <c r="EU16" s="847"/>
      <c r="EV16" s="847"/>
      <c r="EW16" s="847"/>
      <c r="EX16" s="847"/>
      <c r="EY16" s="847"/>
      <c r="EZ16" s="847"/>
      <c r="FA16" s="847"/>
      <c r="FB16" s="847"/>
      <c r="FC16" s="847"/>
      <c r="FD16" s="847"/>
      <c r="FE16" s="847"/>
      <c r="FF16" s="847"/>
      <c r="FG16" s="847"/>
      <c r="FH16" s="847"/>
      <c r="FI16" s="847"/>
      <c r="FJ16" s="847"/>
      <c r="FK16" s="847"/>
      <c r="FL16" s="847"/>
      <c r="FM16" s="847"/>
      <c r="FN16" s="847"/>
      <c r="FO16" s="847"/>
      <c r="FP16" s="847"/>
      <c r="FQ16" s="847"/>
      <c r="FR16" s="847"/>
      <c r="FS16" s="847"/>
      <c r="FT16" s="847"/>
      <c r="FU16" s="847"/>
      <c r="FV16" s="847"/>
      <c r="FW16" s="847"/>
      <c r="FX16" s="847"/>
      <c r="FY16" s="847"/>
      <c r="FZ16" s="847"/>
      <c r="GA16" s="847"/>
      <c r="GB16" s="847"/>
      <c r="GC16" s="847"/>
      <c r="GD16" s="847"/>
      <c r="GE16" s="847"/>
      <c r="GF16" s="847"/>
      <c r="GG16" s="847"/>
      <c r="GH16" s="847"/>
      <c r="GI16" s="847"/>
      <c r="GJ16" s="847"/>
      <c r="GK16" s="847"/>
      <c r="GL16" s="847"/>
      <c r="GM16" s="847"/>
      <c r="GN16" s="847"/>
      <c r="GO16" s="847"/>
      <c r="GP16" s="847"/>
      <c r="GQ16" s="847"/>
      <c r="GR16" s="847"/>
      <c r="GS16" s="847"/>
      <c r="GT16" s="847"/>
      <c r="GU16" s="847"/>
      <c r="GV16" s="847"/>
      <c r="GW16" s="847"/>
      <c r="GX16" s="847"/>
      <c r="GY16" s="847"/>
      <c r="GZ16" s="847"/>
      <c r="HA16" s="847"/>
      <c r="HB16" s="847"/>
      <c r="HC16" s="847"/>
      <c r="HD16" s="847"/>
      <c r="HE16" s="847"/>
      <c r="HF16" s="847"/>
      <c r="HG16" s="847"/>
      <c r="HH16" s="847"/>
      <c r="HI16" s="847"/>
      <c r="HJ16" s="847"/>
      <c r="HK16" s="847"/>
      <c r="HL16" s="847"/>
      <c r="HM16" s="847"/>
      <c r="HN16" s="847"/>
      <c r="HO16" s="847"/>
      <c r="HP16" s="847"/>
      <c r="HQ16" s="847"/>
      <c r="HR16" s="847"/>
      <c r="HS16" s="847"/>
      <c r="HT16" s="847"/>
      <c r="HU16" s="847"/>
      <c r="HV16" s="847"/>
      <c r="HW16" s="847"/>
      <c r="HX16" s="847"/>
      <c r="HY16" s="847"/>
      <c r="HZ16" s="847"/>
      <c r="IA16" s="847"/>
      <c r="IB16" s="847"/>
      <c r="IC16" s="847"/>
      <c r="ID16" s="847"/>
      <c r="IE16" s="847"/>
      <c r="IF16" s="847"/>
      <c r="IG16" s="847"/>
      <c r="IH16" s="847"/>
      <c r="II16" s="847"/>
      <c r="IJ16" s="847"/>
      <c r="IK16" s="847"/>
      <c r="IL16" s="847"/>
      <c r="IM16" s="847"/>
      <c r="IN16" s="847"/>
      <c r="IO16" s="847"/>
      <c r="IP16" s="847"/>
      <c r="IQ16" s="847"/>
    </row>
    <row r="17" spans="1:251" ht="51">
      <c r="A17" s="818">
        <v>1</v>
      </c>
      <c r="B17" s="828" t="s">
        <v>1522</v>
      </c>
      <c r="C17" s="829">
        <v>6.66</v>
      </c>
      <c r="D17" s="829">
        <v>6.66</v>
      </c>
      <c r="E17" s="830"/>
      <c r="F17" s="830"/>
      <c r="G17" s="831" t="s">
        <v>1523</v>
      </c>
      <c r="H17" s="827" t="s">
        <v>1524</v>
      </c>
      <c r="I17" s="832"/>
      <c r="J17" s="847"/>
      <c r="K17" s="847"/>
      <c r="L17" s="847"/>
      <c r="M17" s="847"/>
      <c r="N17" s="847"/>
      <c r="O17" s="847"/>
      <c r="P17" s="847"/>
      <c r="Q17" s="847"/>
      <c r="R17" s="847"/>
      <c r="S17" s="847"/>
      <c r="T17" s="847"/>
      <c r="U17" s="847"/>
      <c r="V17" s="847"/>
      <c r="W17" s="847"/>
      <c r="X17" s="847"/>
      <c r="Y17" s="847"/>
      <c r="Z17" s="847"/>
      <c r="AA17" s="847"/>
      <c r="AB17" s="847"/>
      <c r="AC17" s="847"/>
      <c r="AD17" s="847"/>
      <c r="AE17" s="847"/>
      <c r="AF17" s="847"/>
      <c r="AG17" s="847"/>
      <c r="AH17" s="847"/>
      <c r="AI17" s="847"/>
      <c r="AJ17" s="847"/>
      <c r="AK17" s="847"/>
      <c r="AL17" s="847"/>
      <c r="AM17" s="847"/>
      <c r="AN17" s="847"/>
      <c r="AO17" s="847"/>
      <c r="AP17" s="847"/>
      <c r="AQ17" s="847"/>
      <c r="AR17" s="847"/>
      <c r="AS17" s="847"/>
      <c r="AT17" s="847"/>
      <c r="AU17" s="847"/>
      <c r="AV17" s="847"/>
      <c r="AW17" s="847"/>
      <c r="AX17" s="847"/>
      <c r="AY17" s="847"/>
      <c r="AZ17" s="847"/>
      <c r="BA17" s="847"/>
      <c r="BB17" s="847"/>
      <c r="BC17" s="847"/>
      <c r="BD17" s="847"/>
      <c r="BE17" s="847"/>
      <c r="BF17" s="847"/>
      <c r="BG17" s="847"/>
      <c r="BH17" s="847"/>
      <c r="BI17" s="847"/>
      <c r="BJ17" s="847"/>
      <c r="BK17" s="847"/>
      <c r="BL17" s="847"/>
      <c r="BM17" s="847"/>
      <c r="BN17" s="847"/>
      <c r="BO17" s="847"/>
      <c r="BP17" s="847"/>
      <c r="BQ17" s="847"/>
      <c r="BR17" s="847"/>
      <c r="BS17" s="847"/>
      <c r="BT17" s="847"/>
      <c r="BU17" s="847"/>
      <c r="BV17" s="847"/>
      <c r="BW17" s="847"/>
      <c r="BX17" s="847"/>
      <c r="BY17" s="847"/>
      <c r="BZ17" s="847"/>
      <c r="CA17" s="847"/>
      <c r="CB17" s="847"/>
      <c r="CC17" s="847"/>
      <c r="CD17" s="847"/>
      <c r="CE17" s="847"/>
      <c r="CF17" s="847"/>
      <c r="CG17" s="847"/>
      <c r="CH17" s="847"/>
      <c r="CI17" s="847"/>
      <c r="CJ17" s="847"/>
      <c r="CK17" s="847"/>
      <c r="CL17" s="847"/>
      <c r="CM17" s="847"/>
      <c r="CN17" s="847"/>
      <c r="CO17" s="847"/>
      <c r="CP17" s="847"/>
      <c r="CQ17" s="847"/>
      <c r="CR17" s="847"/>
      <c r="CS17" s="847"/>
      <c r="CT17" s="847"/>
      <c r="CU17" s="847"/>
      <c r="CV17" s="847"/>
      <c r="CW17" s="847"/>
      <c r="CX17" s="847"/>
      <c r="CY17" s="847"/>
      <c r="CZ17" s="847"/>
      <c r="DA17" s="847"/>
      <c r="DB17" s="847"/>
      <c r="DC17" s="847"/>
      <c r="DD17" s="847"/>
      <c r="DE17" s="847"/>
      <c r="DF17" s="847"/>
      <c r="DG17" s="847"/>
      <c r="DH17" s="847"/>
      <c r="DI17" s="847"/>
      <c r="DJ17" s="847"/>
      <c r="DK17" s="847"/>
      <c r="DL17" s="847"/>
      <c r="DM17" s="847"/>
      <c r="DN17" s="847"/>
      <c r="DO17" s="847"/>
      <c r="DP17" s="847"/>
      <c r="DQ17" s="847"/>
      <c r="DR17" s="847"/>
      <c r="DS17" s="847"/>
      <c r="DT17" s="847"/>
      <c r="DU17" s="847"/>
      <c r="DV17" s="847"/>
      <c r="DW17" s="847"/>
      <c r="DX17" s="847"/>
      <c r="DY17" s="847"/>
      <c r="DZ17" s="847"/>
      <c r="EA17" s="847"/>
      <c r="EB17" s="847"/>
      <c r="EC17" s="847"/>
      <c r="ED17" s="847"/>
      <c r="EE17" s="847"/>
      <c r="EF17" s="847"/>
      <c r="EG17" s="847"/>
      <c r="EH17" s="847"/>
      <c r="EI17" s="847"/>
      <c r="EJ17" s="847"/>
      <c r="EK17" s="847"/>
      <c r="EL17" s="847"/>
      <c r="EM17" s="847"/>
      <c r="EN17" s="847"/>
      <c r="EO17" s="847"/>
      <c r="EP17" s="847"/>
      <c r="EQ17" s="847"/>
      <c r="ER17" s="847"/>
      <c r="ES17" s="847"/>
      <c r="ET17" s="847"/>
      <c r="EU17" s="847"/>
      <c r="EV17" s="847"/>
      <c r="EW17" s="847"/>
      <c r="EX17" s="847"/>
      <c r="EY17" s="847"/>
      <c r="EZ17" s="847"/>
      <c r="FA17" s="847"/>
      <c r="FB17" s="847"/>
      <c r="FC17" s="847"/>
      <c r="FD17" s="847"/>
      <c r="FE17" s="847"/>
      <c r="FF17" s="847"/>
      <c r="FG17" s="847"/>
      <c r="FH17" s="847"/>
      <c r="FI17" s="847"/>
      <c r="FJ17" s="847"/>
      <c r="FK17" s="847"/>
      <c r="FL17" s="847"/>
      <c r="FM17" s="847"/>
      <c r="FN17" s="847"/>
      <c r="FO17" s="847"/>
      <c r="FP17" s="847"/>
      <c r="FQ17" s="847"/>
      <c r="FR17" s="847"/>
      <c r="FS17" s="847"/>
      <c r="FT17" s="847"/>
      <c r="FU17" s="847"/>
      <c r="FV17" s="847"/>
      <c r="FW17" s="847"/>
      <c r="FX17" s="847"/>
      <c r="FY17" s="847"/>
      <c r="FZ17" s="847"/>
      <c r="GA17" s="847"/>
      <c r="GB17" s="847"/>
      <c r="GC17" s="847"/>
      <c r="GD17" s="847"/>
      <c r="GE17" s="847"/>
      <c r="GF17" s="847"/>
      <c r="GG17" s="847"/>
      <c r="GH17" s="847"/>
      <c r="GI17" s="847"/>
      <c r="GJ17" s="847"/>
      <c r="GK17" s="847"/>
      <c r="GL17" s="847"/>
      <c r="GM17" s="847"/>
      <c r="GN17" s="847"/>
      <c r="GO17" s="847"/>
      <c r="GP17" s="847"/>
      <c r="GQ17" s="847"/>
      <c r="GR17" s="847"/>
      <c r="GS17" s="847"/>
      <c r="GT17" s="847"/>
      <c r="GU17" s="847"/>
      <c r="GV17" s="847"/>
      <c r="GW17" s="847"/>
      <c r="GX17" s="847"/>
      <c r="GY17" s="847"/>
      <c r="GZ17" s="847"/>
      <c r="HA17" s="847"/>
      <c r="HB17" s="847"/>
      <c r="HC17" s="847"/>
      <c r="HD17" s="847"/>
      <c r="HE17" s="847"/>
      <c r="HF17" s="847"/>
      <c r="HG17" s="847"/>
      <c r="HH17" s="847"/>
      <c r="HI17" s="847"/>
      <c r="HJ17" s="847"/>
      <c r="HK17" s="847"/>
      <c r="HL17" s="847"/>
      <c r="HM17" s="847"/>
      <c r="HN17" s="847"/>
      <c r="HO17" s="847"/>
      <c r="HP17" s="847"/>
      <c r="HQ17" s="847"/>
      <c r="HR17" s="847"/>
      <c r="HS17" s="847"/>
      <c r="HT17" s="847"/>
      <c r="HU17" s="847"/>
      <c r="HV17" s="847"/>
      <c r="HW17" s="847"/>
      <c r="HX17" s="847"/>
      <c r="HY17" s="847"/>
      <c r="HZ17" s="847"/>
      <c r="IA17" s="847"/>
      <c r="IB17" s="847"/>
      <c r="IC17" s="847"/>
      <c r="ID17" s="847"/>
      <c r="IE17" s="847"/>
      <c r="IF17" s="847"/>
      <c r="IG17" s="847"/>
      <c r="IH17" s="847"/>
      <c r="II17" s="847"/>
      <c r="IJ17" s="847"/>
      <c r="IK17" s="847"/>
      <c r="IL17" s="847"/>
      <c r="IM17" s="847"/>
      <c r="IN17" s="847"/>
      <c r="IO17" s="847"/>
      <c r="IP17" s="847"/>
      <c r="IQ17" s="847"/>
    </row>
    <row r="18" spans="1:9" ht="15.75">
      <c r="A18" s="3">
        <f>+A17+A15+A13</f>
        <v>3</v>
      </c>
      <c r="B18" s="75" t="s">
        <v>1525</v>
      </c>
      <c r="C18" s="161">
        <f>+C16+C14+C12</f>
        <v>7.26</v>
      </c>
      <c r="D18" s="161">
        <f>+D16+D14+D12</f>
        <v>7.26</v>
      </c>
      <c r="E18" s="161"/>
      <c r="F18" s="161"/>
      <c r="G18" s="224"/>
      <c r="H18" s="161"/>
      <c r="I18" s="161"/>
    </row>
    <row r="19" spans="1:9" ht="34.5" customHeight="1">
      <c r="A19" s="998" t="s">
        <v>89</v>
      </c>
      <c r="B19" s="999"/>
      <c r="C19" s="999"/>
      <c r="D19" s="999"/>
      <c r="E19" s="999"/>
      <c r="F19" s="999"/>
      <c r="G19" s="999"/>
      <c r="H19" s="999"/>
      <c r="I19" s="1000"/>
    </row>
    <row r="20" spans="1:254" ht="15.75">
      <c r="A20" s="3" t="s">
        <v>109</v>
      </c>
      <c r="B20" s="75" t="s">
        <v>573</v>
      </c>
      <c r="C20" s="161">
        <v>1</v>
      </c>
      <c r="D20" s="161">
        <v>1</v>
      </c>
      <c r="E20" s="161">
        <v>0</v>
      </c>
      <c r="F20" s="161">
        <v>0</v>
      </c>
      <c r="G20" s="224"/>
      <c r="H20" s="161"/>
      <c r="I20" s="224"/>
      <c r="J20" s="847"/>
      <c r="K20" s="847"/>
      <c r="L20" s="847"/>
      <c r="M20" s="847"/>
      <c r="N20" s="847"/>
      <c r="O20" s="847"/>
      <c r="P20" s="847"/>
      <c r="Q20" s="847"/>
      <c r="R20" s="847"/>
      <c r="S20" s="847"/>
      <c r="T20" s="847"/>
      <c r="U20" s="847"/>
      <c r="V20" s="847"/>
      <c r="W20" s="847"/>
      <c r="X20" s="847"/>
      <c r="Y20" s="847"/>
      <c r="Z20" s="847"/>
      <c r="AA20" s="847"/>
      <c r="AB20" s="847"/>
      <c r="AC20" s="847"/>
      <c r="AD20" s="847"/>
      <c r="AE20" s="847"/>
      <c r="AF20" s="847"/>
      <c r="AG20" s="847"/>
      <c r="AH20" s="847"/>
      <c r="AI20" s="847"/>
      <c r="AJ20" s="847"/>
      <c r="AK20" s="847"/>
      <c r="AL20" s="847"/>
      <c r="AM20" s="847"/>
      <c r="AN20" s="847"/>
      <c r="AO20" s="847"/>
      <c r="AP20" s="847"/>
      <c r="AQ20" s="847"/>
      <c r="AR20" s="847"/>
      <c r="AS20" s="847"/>
      <c r="AT20" s="847"/>
      <c r="AU20" s="847"/>
      <c r="AV20" s="847"/>
      <c r="AW20" s="847"/>
      <c r="AX20" s="847"/>
      <c r="AY20" s="847"/>
      <c r="AZ20" s="847"/>
      <c r="BA20" s="847"/>
      <c r="BB20" s="847"/>
      <c r="BC20" s="847"/>
      <c r="BD20" s="847"/>
      <c r="BE20" s="847"/>
      <c r="BF20" s="847"/>
      <c r="BG20" s="847"/>
      <c r="BH20" s="847"/>
      <c r="BI20" s="847"/>
      <c r="BJ20" s="847"/>
      <c r="BK20" s="847"/>
      <c r="BL20" s="847"/>
      <c r="BM20" s="847"/>
      <c r="BN20" s="847"/>
      <c r="BO20" s="847"/>
      <c r="BP20" s="847"/>
      <c r="BQ20" s="847"/>
      <c r="BR20" s="847"/>
      <c r="BS20" s="847"/>
      <c r="BT20" s="847"/>
      <c r="BU20" s="847"/>
      <c r="BV20" s="847"/>
      <c r="BW20" s="847"/>
      <c r="BX20" s="847"/>
      <c r="BY20" s="847"/>
      <c r="BZ20" s="847"/>
      <c r="CA20" s="847"/>
      <c r="CB20" s="847"/>
      <c r="CC20" s="847"/>
      <c r="CD20" s="847"/>
      <c r="CE20" s="847"/>
      <c r="CF20" s="847"/>
      <c r="CG20" s="847"/>
      <c r="CH20" s="847"/>
      <c r="CI20" s="847"/>
      <c r="CJ20" s="847"/>
      <c r="CK20" s="847"/>
      <c r="CL20" s="847"/>
      <c r="CM20" s="847"/>
      <c r="CN20" s="847"/>
      <c r="CO20" s="847"/>
      <c r="CP20" s="847"/>
      <c r="CQ20" s="847"/>
      <c r="CR20" s="847"/>
      <c r="CS20" s="847"/>
      <c r="CT20" s="847"/>
      <c r="CU20" s="847"/>
      <c r="CV20" s="847"/>
      <c r="CW20" s="847"/>
      <c r="CX20" s="847"/>
      <c r="CY20" s="847"/>
      <c r="CZ20" s="847"/>
      <c r="DA20" s="847"/>
      <c r="DB20" s="847"/>
      <c r="DC20" s="847"/>
      <c r="DD20" s="847"/>
      <c r="DE20" s="847"/>
      <c r="DF20" s="847"/>
      <c r="DG20" s="847"/>
      <c r="DH20" s="847"/>
      <c r="DI20" s="847"/>
      <c r="DJ20" s="847"/>
      <c r="DK20" s="847"/>
      <c r="DL20" s="847"/>
      <c r="DM20" s="847"/>
      <c r="DN20" s="847"/>
      <c r="DO20" s="847"/>
      <c r="DP20" s="847"/>
      <c r="DQ20" s="847"/>
      <c r="DR20" s="847"/>
      <c r="DS20" s="847"/>
      <c r="DT20" s="847"/>
      <c r="DU20" s="847"/>
      <c r="DV20" s="847"/>
      <c r="DW20" s="847"/>
      <c r="DX20" s="847"/>
      <c r="DY20" s="847"/>
      <c r="DZ20" s="847"/>
      <c r="EA20" s="847"/>
      <c r="EB20" s="847"/>
      <c r="EC20" s="847"/>
      <c r="ED20" s="847"/>
      <c r="EE20" s="847"/>
      <c r="EF20" s="847"/>
      <c r="EG20" s="847"/>
      <c r="EH20" s="847"/>
      <c r="EI20" s="847"/>
      <c r="EJ20" s="847"/>
      <c r="EK20" s="847"/>
      <c r="EL20" s="847"/>
      <c r="EM20" s="847"/>
      <c r="EN20" s="847"/>
      <c r="EO20" s="847"/>
      <c r="EP20" s="847"/>
      <c r="EQ20" s="847"/>
      <c r="ER20" s="847"/>
      <c r="ES20" s="847"/>
      <c r="ET20" s="847"/>
      <c r="EU20" s="847"/>
      <c r="EV20" s="847"/>
      <c r="EW20" s="847"/>
      <c r="EX20" s="847"/>
      <c r="EY20" s="847"/>
      <c r="EZ20" s="847"/>
      <c r="FA20" s="847"/>
      <c r="FB20" s="847"/>
      <c r="FC20" s="847"/>
      <c r="FD20" s="847"/>
      <c r="FE20" s="847"/>
      <c r="FF20" s="847"/>
      <c r="FG20" s="847"/>
      <c r="FH20" s="847"/>
      <c r="FI20" s="847"/>
      <c r="FJ20" s="847"/>
      <c r="FK20" s="847"/>
      <c r="FL20" s="847"/>
      <c r="FM20" s="847"/>
      <c r="FN20" s="847"/>
      <c r="FO20" s="847"/>
      <c r="FP20" s="847"/>
      <c r="FQ20" s="847"/>
      <c r="FR20" s="847"/>
      <c r="FS20" s="847"/>
      <c r="FT20" s="847"/>
      <c r="FU20" s="847"/>
      <c r="FV20" s="847"/>
      <c r="FW20" s="847"/>
      <c r="FX20" s="847"/>
      <c r="FY20" s="847"/>
      <c r="FZ20" s="847"/>
      <c r="GA20" s="847"/>
      <c r="GB20" s="847"/>
      <c r="GC20" s="847"/>
      <c r="GD20" s="847"/>
      <c r="GE20" s="847"/>
      <c r="GF20" s="847"/>
      <c r="GG20" s="847"/>
      <c r="GH20" s="847"/>
      <c r="GI20" s="847"/>
      <c r="GJ20" s="847"/>
      <c r="GK20" s="847"/>
      <c r="GL20" s="847"/>
      <c r="GM20" s="847"/>
      <c r="GN20" s="847"/>
      <c r="GO20" s="847"/>
      <c r="GP20" s="847"/>
      <c r="GQ20" s="847"/>
      <c r="GR20" s="847"/>
      <c r="GS20" s="847"/>
      <c r="GT20" s="847"/>
      <c r="GU20" s="847"/>
      <c r="GV20" s="847"/>
      <c r="GW20" s="847"/>
      <c r="GX20" s="847"/>
      <c r="GY20" s="847"/>
      <c r="GZ20" s="847"/>
      <c r="HA20" s="847"/>
      <c r="HB20" s="847"/>
      <c r="HC20" s="847"/>
      <c r="HD20" s="847"/>
      <c r="HE20" s="847"/>
      <c r="HF20" s="847"/>
      <c r="HG20" s="847"/>
      <c r="HH20" s="847"/>
      <c r="HI20" s="847"/>
      <c r="HJ20" s="847"/>
      <c r="HK20" s="847"/>
      <c r="HL20" s="847"/>
      <c r="HM20" s="847"/>
      <c r="HN20" s="847"/>
      <c r="HO20" s="847"/>
      <c r="HP20" s="847"/>
      <c r="HQ20" s="847"/>
      <c r="HR20" s="847"/>
      <c r="HS20" s="847"/>
      <c r="HT20" s="847"/>
      <c r="HU20" s="847"/>
      <c r="HV20" s="847"/>
      <c r="HW20" s="847"/>
      <c r="HX20" s="847"/>
      <c r="HY20" s="847"/>
      <c r="HZ20" s="847"/>
      <c r="IA20" s="847"/>
      <c r="IB20" s="847"/>
      <c r="IC20" s="847"/>
      <c r="ID20" s="847"/>
      <c r="IE20" s="847"/>
      <c r="IF20" s="847"/>
      <c r="IG20" s="847"/>
      <c r="IH20" s="847"/>
      <c r="II20" s="847"/>
      <c r="IJ20" s="847"/>
      <c r="IK20" s="847"/>
      <c r="IL20" s="847"/>
      <c r="IM20" s="847"/>
      <c r="IN20" s="847"/>
      <c r="IO20" s="847"/>
      <c r="IP20" s="847"/>
      <c r="IQ20" s="847"/>
      <c r="IR20" s="847"/>
      <c r="IS20" s="847"/>
      <c r="IT20" s="847"/>
    </row>
    <row r="21" spans="1:254" ht="25.5">
      <c r="A21" s="318">
        <v>1</v>
      </c>
      <c r="B21" s="290" t="s">
        <v>1526</v>
      </c>
      <c r="C21" s="833">
        <v>1</v>
      </c>
      <c r="D21" s="834">
        <v>1</v>
      </c>
      <c r="E21" s="834"/>
      <c r="F21" s="834"/>
      <c r="G21" s="823" t="s">
        <v>1527</v>
      </c>
      <c r="H21" s="835" t="s">
        <v>158</v>
      </c>
      <c r="I21" s="836"/>
      <c r="J21" s="847"/>
      <c r="K21" s="847"/>
      <c r="L21" s="847"/>
      <c r="M21" s="847"/>
      <c r="N21" s="847"/>
      <c r="O21" s="847"/>
      <c r="P21" s="847"/>
      <c r="Q21" s="847"/>
      <c r="R21" s="847"/>
      <c r="S21" s="847"/>
      <c r="T21" s="847"/>
      <c r="U21" s="847"/>
      <c r="V21" s="847"/>
      <c r="W21" s="847"/>
      <c r="X21" s="847"/>
      <c r="Y21" s="847"/>
      <c r="Z21" s="847"/>
      <c r="AA21" s="847"/>
      <c r="AB21" s="847"/>
      <c r="AC21" s="847"/>
      <c r="AD21" s="847"/>
      <c r="AE21" s="847"/>
      <c r="AF21" s="847"/>
      <c r="AG21" s="847"/>
      <c r="AH21" s="847"/>
      <c r="AI21" s="847"/>
      <c r="AJ21" s="847"/>
      <c r="AK21" s="847"/>
      <c r="AL21" s="847"/>
      <c r="AM21" s="847"/>
      <c r="AN21" s="847"/>
      <c r="AO21" s="847"/>
      <c r="AP21" s="847"/>
      <c r="AQ21" s="847"/>
      <c r="AR21" s="847"/>
      <c r="AS21" s="847"/>
      <c r="AT21" s="847"/>
      <c r="AU21" s="847"/>
      <c r="AV21" s="847"/>
      <c r="AW21" s="847"/>
      <c r="AX21" s="847"/>
      <c r="AY21" s="847"/>
      <c r="AZ21" s="847"/>
      <c r="BA21" s="847"/>
      <c r="BB21" s="847"/>
      <c r="BC21" s="847"/>
      <c r="BD21" s="847"/>
      <c r="BE21" s="847"/>
      <c r="BF21" s="847"/>
      <c r="BG21" s="847"/>
      <c r="BH21" s="847"/>
      <c r="BI21" s="847"/>
      <c r="BJ21" s="847"/>
      <c r="BK21" s="847"/>
      <c r="BL21" s="847"/>
      <c r="BM21" s="847"/>
      <c r="BN21" s="847"/>
      <c r="BO21" s="847"/>
      <c r="BP21" s="847"/>
      <c r="BQ21" s="847"/>
      <c r="BR21" s="847"/>
      <c r="BS21" s="847"/>
      <c r="BT21" s="847"/>
      <c r="BU21" s="847"/>
      <c r="BV21" s="847"/>
      <c r="BW21" s="847"/>
      <c r="BX21" s="847"/>
      <c r="BY21" s="847"/>
      <c r="BZ21" s="847"/>
      <c r="CA21" s="847"/>
      <c r="CB21" s="847"/>
      <c r="CC21" s="847"/>
      <c r="CD21" s="847"/>
      <c r="CE21" s="847"/>
      <c r="CF21" s="847"/>
      <c r="CG21" s="847"/>
      <c r="CH21" s="847"/>
      <c r="CI21" s="847"/>
      <c r="CJ21" s="847"/>
      <c r="CK21" s="847"/>
      <c r="CL21" s="847"/>
      <c r="CM21" s="847"/>
      <c r="CN21" s="847"/>
      <c r="CO21" s="847"/>
      <c r="CP21" s="847"/>
      <c r="CQ21" s="847"/>
      <c r="CR21" s="847"/>
      <c r="CS21" s="847"/>
      <c r="CT21" s="847"/>
      <c r="CU21" s="847"/>
      <c r="CV21" s="847"/>
      <c r="CW21" s="847"/>
      <c r="CX21" s="847"/>
      <c r="CY21" s="847"/>
      <c r="CZ21" s="847"/>
      <c r="DA21" s="847"/>
      <c r="DB21" s="847"/>
      <c r="DC21" s="847"/>
      <c r="DD21" s="847"/>
      <c r="DE21" s="847"/>
      <c r="DF21" s="847"/>
      <c r="DG21" s="847"/>
      <c r="DH21" s="847"/>
      <c r="DI21" s="847"/>
      <c r="DJ21" s="847"/>
      <c r="DK21" s="847"/>
      <c r="DL21" s="847"/>
      <c r="DM21" s="847"/>
      <c r="DN21" s="847"/>
      <c r="DO21" s="847"/>
      <c r="DP21" s="847"/>
      <c r="DQ21" s="847"/>
      <c r="DR21" s="847"/>
      <c r="DS21" s="847"/>
      <c r="DT21" s="847"/>
      <c r="DU21" s="847"/>
      <c r="DV21" s="847"/>
      <c r="DW21" s="847"/>
      <c r="DX21" s="847"/>
      <c r="DY21" s="847"/>
      <c r="DZ21" s="847"/>
      <c r="EA21" s="847"/>
      <c r="EB21" s="847"/>
      <c r="EC21" s="847"/>
      <c r="ED21" s="847"/>
      <c r="EE21" s="847"/>
      <c r="EF21" s="847"/>
      <c r="EG21" s="847"/>
      <c r="EH21" s="847"/>
      <c r="EI21" s="847"/>
      <c r="EJ21" s="847"/>
      <c r="EK21" s="847"/>
      <c r="EL21" s="847"/>
      <c r="EM21" s="847"/>
      <c r="EN21" s="847"/>
      <c r="EO21" s="847"/>
      <c r="EP21" s="847"/>
      <c r="EQ21" s="847"/>
      <c r="ER21" s="847"/>
      <c r="ES21" s="847"/>
      <c r="ET21" s="847"/>
      <c r="EU21" s="847"/>
      <c r="EV21" s="847"/>
      <c r="EW21" s="847"/>
      <c r="EX21" s="847"/>
      <c r="EY21" s="847"/>
      <c r="EZ21" s="847"/>
      <c r="FA21" s="847"/>
      <c r="FB21" s="847"/>
      <c r="FC21" s="847"/>
      <c r="FD21" s="847"/>
      <c r="FE21" s="847"/>
      <c r="FF21" s="847"/>
      <c r="FG21" s="847"/>
      <c r="FH21" s="847"/>
      <c r="FI21" s="847"/>
      <c r="FJ21" s="847"/>
      <c r="FK21" s="847"/>
      <c r="FL21" s="847"/>
      <c r="FM21" s="847"/>
      <c r="FN21" s="847"/>
      <c r="FO21" s="847"/>
      <c r="FP21" s="847"/>
      <c r="FQ21" s="847"/>
      <c r="FR21" s="847"/>
      <c r="FS21" s="847"/>
      <c r="FT21" s="847"/>
      <c r="FU21" s="847"/>
      <c r="FV21" s="847"/>
      <c r="FW21" s="847"/>
      <c r="FX21" s="847"/>
      <c r="FY21" s="847"/>
      <c r="FZ21" s="847"/>
      <c r="GA21" s="847"/>
      <c r="GB21" s="847"/>
      <c r="GC21" s="847"/>
      <c r="GD21" s="847"/>
      <c r="GE21" s="847"/>
      <c r="GF21" s="847"/>
      <c r="GG21" s="847"/>
      <c r="GH21" s="847"/>
      <c r="GI21" s="847"/>
      <c r="GJ21" s="847"/>
      <c r="GK21" s="847"/>
      <c r="GL21" s="847"/>
      <c r="GM21" s="847"/>
      <c r="GN21" s="847"/>
      <c r="GO21" s="847"/>
      <c r="GP21" s="847"/>
      <c r="GQ21" s="847"/>
      <c r="GR21" s="847"/>
      <c r="GS21" s="847"/>
      <c r="GT21" s="847"/>
      <c r="GU21" s="847"/>
      <c r="GV21" s="847"/>
      <c r="GW21" s="847"/>
      <c r="GX21" s="847"/>
      <c r="GY21" s="847"/>
      <c r="GZ21" s="847"/>
      <c r="HA21" s="847"/>
      <c r="HB21" s="847"/>
      <c r="HC21" s="847"/>
      <c r="HD21" s="847"/>
      <c r="HE21" s="847"/>
      <c r="HF21" s="847"/>
      <c r="HG21" s="847"/>
      <c r="HH21" s="847"/>
      <c r="HI21" s="847"/>
      <c r="HJ21" s="847"/>
      <c r="HK21" s="847"/>
      <c r="HL21" s="847"/>
      <c r="HM21" s="847"/>
      <c r="HN21" s="847"/>
      <c r="HO21" s="847"/>
      <c r="HP21" s="847"/>
      <c r="HQ21" s="847"/>
      <c r="HR21" s="847"/>
      <c r="HS21" s="847"/>
      <c r="HT21" s="847"/>
      <c r="HU21" s="847"/>
      <c r="HV21" s="847"/>
      <c r="HW21" s="847"/>
      <c r="HX21" s="847"/>
      <c r="HY21" s="847"/>
      <c r="HZ21" s="847"/>
      <c r="IA21" s="847"/>
      <c r="IB21" s="847"/>
      <c r="IC21" s="847"/>
      <c r="ID21" s="847"/>
      <c r="IE21" s="847"/>
      <c r="IF21" s="847"/>
      <c r="IG21" s="847"/>
      <c r="IH21" s="847"/>
      <c r="II21" s="847"/>
      <c r="IJ21" s="847"/>
      <c r="IK21" s="847"/>
      <c r="IL21" s="847"/>
      <c r="IM21" s="847"/>
      <c r="IN21" s="847"/>
      <c r="IO21" s="847"/>
      <c r="IP21" s="847"/>
      <c r="IQ21" s="847"/>
      <c r="IR21" s="847"/>
      <c r="IS21" s="847"/>
      <c r="IT21" s="847"/>
    </row>
    <row r="22" spans="1:254" ht="15.75">
      <c r="A22" s="3" t="s">
        <v>114</v>
      </c>
      <c r="B22" s="75" t="s">
        <v>317</v>
      </c>
      <c r="C22" s="161">
        <f>C23</f>
        <v>1</v>
      </c>
      <c r="D22" s="161">
        <f>D23</f>
        <v>1</v>
      </c>
      <c r="E22" s="161">
        <f>E23</f>
        <v>0</v>
      </c>
      <c r="F22" s="161">
        <f>F23</f>
        <v>0</v>
      </c>
      <c r="G22" s="224"/>
      <c r="H22" s="161"/>
      <c r="I22" s="224"/>
      <c r="J22" s="847"/>
      <c r="K22" s="847"/>
      <c r="L22" s="847"/>
      <c r="M22" s="847"/>
      <c r="N22" s="847"/>
      <c r="O22" s="847"/>
      <c r="P22" s="847"/>
      <c r="Q22" s="847"/>
      <c r="R22" s="847"/>
      <c r="S22" s="847"/>
      <c r="T22" s="847"/>
      <c r="U22" s="847"/>
      <c r="V22" s="847"/>
      <c r="W22" s="847"/>
      <c r="X22" s="847"/>
      <c r="Y22" s="847"/>
      <c r="Z22" s="847"/>
      <c r="AA22" s="847"/>
      <c r="AB22" s="847"/>
      <c r="AC22" s="847"/>
      <c r="AD22" s="847"/>
      <c r="AE22" s="847"/>
      <c r="AF22" s="847"/>
      <c r="AG22" s="847"/>
      <c r="AH22" s="847"/>
      <c r="AI22" s="847"/>
      <c r="AJ22" s="847"/>
      <c r="AK22" s="847"/>
      <c r="AL22" s="847"/>
      <c r="AM22" s="847"/>
      <c r="AN22" s="847"/>
      <c r="AO22" s="847"/>
      <c r="AP22" s="847"/>
      <c r="AQ22" s="847"/>
      <c r="AR22" s="847"/>
      <c r="AS22" s="847"/>
      <c r="AT22" s="847"/>
      <c r="AU22" s="847"/>
      <c r="AV22" s="847"/>
      <c r="AW22" s="847"/>
      <c r="AX22" s="847"/>
      <c r="AY22" s="847"/>
      <c r="AZ22" s="847"/>
      <c r="BA22" s="847"/>
      <c r="BB22" s="847"/>
      <c r="BC22" s="847"/>
      <c r="BD22" s="847"/>
      <c r="BE22" s="847"/>
      <c r="BF22" s="847"/>
      <c r="BG22" s="847"/>
      <c r="BH22" s="847"/>
      <c r="BI22" s="847"/>
      <c r="BJ22" s="847"/>
      <c r="BK22" s="847"/>
      <c r="BL22" s="847"/>
      <c r="BM22" s="847"/>
      <c r="BN22" s="847"/>
      <c r="BO22" s="847"/>
      <c r="BP22" s="847"/>
      <c r="BQ22" s="847"/>
      <c r="BR22" s="847"/>
      <c r="BS22" s="847"/>
      <c r="BT22" s="847"/>
      <c r="BU22" s="847"/>
      <c r="BV22" s="847"/>
      <c r="BW22" s="847"/>
      <c r="BX22" s="847"/>
      <c r="BY22" s="847"/>
      <c r="BZ22" s="847"/>
      <c r="CA22" s="847"/>
      <c r="CB22" s="847"/>
      <c r="CC22" s="847"/>
      <c r="CD22" s="847"/>
      <c r="CE22" s="847"/>
      <c r="CF22" s="847"/>
      <c r="CG22" s="847"/>
      <c r="CH22" s="847"/>
      <c r="CI22" s="847"/>
      <c r="CJ22" s="847"/>
      <c r="CK22" s="847"/>
      <c r="CL22" s="847"/>
      <c r="CM22" s="847"/>
      <c r="CN22" s="847"/>
      <c r="CO22" s="847"/>
      <c r="CP22" s="847"/>
      <c r="CQ22" s="847"/>
      <c r="CR22" s="847"/>
      <c r="CS22" s="847"/>
      <c r="CT22" s="847"/>
      <c r="CU22" s="847"/>
      <c r="CV22" s="847"/>
      <c r="CW22" s="847"/>
      <c r="CX22" s="847"/>
      <c r="CY22" s="847"/>
      <c r="CZ22" s="847"/>
      <c r="DA22" s="847"/>
      <c r="DB22" s="847"/>
      <c r="DC22" s="847"/>
      <c r="DD22" s="847"/>
      <c r="DE22" s="847"/>
      <c r="DF22" s="847"/>
      <c r="DG22" s="847"/>
      <c r="DH22" s="847"/>
      <c r="DI22" s="847"/>
      <c r="DJ22" s="847"/>
      <c r="DK22" s="847"/>
      <c r="DL22" s="847"/>
      <c r="DM22" s="847"/>
      <c r="DN22" s="847"/>
      <c r="DO22" s="847"/>
      <c r="DP22" s="847"/>
      <c r="DQ22" s="847"/>
      <c r="DR22" s="847"/>
      <c r="DS22" s="847"/>
      <c r="DT22" s="847"/>
      <c r="DU22" s="847"/>
      <c r="DV22" s="847"/>
      <c r="DW22" s="847"/>
      <c r="DX22" s="847"/>
      <c r="DY22" s="847"/>
      <c r="DZ22" s="847"/>
      <c r="EA22" s="847"/>
      <c r="EB22" s="847"/>
      <c r="EC22" s="847"/>
      <c r="ED22" s="847"/>
      <c r="EE22" s="847"/>
      <c r="EF22" s="847"/>
      <c r="EG22" s="847"/>
      <c r="EH22" s="847"/>
      <c r="EI22" s="847"/>
      <c r="EJ22" s="847"/>
      <c r="EK22" s="847"/>
      <c r="EL22" s="847"/>
      <c r="EM22" s="847"/>
      <c r="EN22" s="847"/>
      <c r="EO22" s="847"/>
      <c r="EP22" s="847"/>
      <c r="EQ22" s="847"/>
      <c r="ER22" s="847"/>
      <c r="ES22" s="847"/>
      <c r="ET22" s="847"/>
      <c r="EU22" s="847"/>
      <c r="EV22" s="847"/>
      <c r="EW22" s="847"/>
      <c r="EX22" s="847"/>
      <c r="EY22" s="847"/>
      <c r="EZ22" s="847"/>
      <c r="FA22" s="847"/>
      <c r="FB22" s="847"/>
      <c r="FC22" s="847"/>
      <c r="FD22" s="847"/>
      <c r="FE22" s="847"/>
      <c r="FF22" s="847"/>
      <c r="FG22" s="847"/>
      <c r="FH22" s="847"/>
      <c r="FI22" s="847"/>
      <c r="FJ22" s="847"/>
      <c r="FK22" s="847"/>
      <c r="FL22" s="847"/>
      <c r="FM22" s="847"/>
      <c r="FN22" s="847"/>
      <c r="FO22" s="847"/>
      <c r="FP22" s="847"/>
      <c r="FQ22" s="847"/>
      <c r="FR22" s="847"/>
      <c r="FS22" s="847"/>
      <c r="FT22" s="847"/>
      <c r="FU22" s="847"/>
      <c r="FV22" s="847"/>
      <c r="FW22" s="847"/>
      <c r="FX22" s="847"/>
      <c r="FY22" s="847"/>
      <c r="FZ22" s="847"/>
      <c r="GA22" s="847"/>
      <c r="GB22" s="847"/>
      <c r="GC22" s="847"/>
      <c r="GD22" s="847"/>
      <c r="GE22" s="847"/>
      <c r="GF22" s="847"/>
      <c r="GG22" s="847"/>
      <c r="GH22" s="847"/>
      <c r="GI22" s="847"/>
      <c r="GJ22" s="847"/>
      <c r="GK22" s="847"/>
      <c r="GL22" s="847"/>
      <c r="GM22" s="847"/>
      <c r="GN22" s="847"/>
      <c r="GO22" s="847"/>
      <c r="GP22" s="847"/>
      <c r="GQ22" s="847"/>
      <c r="GR22" s="847"/>
      <c r="GS22" s="847"/>
      <c r="GT22" s="847"/>
      <c r="GU22" s="847"/>
      <c r="GV22" s="847"/>
      <c r="GW22" s="847"/>
      <c r="GX22" s="847"/>
      <c r="GY22" s="847"/>
      <c r="GZ22" s="847"/>
      <c r="HA22" s="847"/>
      <c r="HB22" s="847"/>
      <c r="HC22" s="847"/>
      <c r="HD22" s="847"/>
      <c r="HE22" s="847"/>
      <c r="HF22" s="847"/>
      <c r="HG22" s="847"/>
      <c r="HH22" s="847"/>
      <c r="HI22" s="847"/>
      <c r="HJ22" s="847"/>
      <c r="HK22" s="847"/>
      <c r="HL22" s="847"/>
      <c r="HM22" s="847"/>
      <c r="HN22" s="847"/>
      <c r="HO22" s="847"/>
      <c r="HP22" s="847"/>
      <c r="HQ22" s="847"/>
      <c r="HR22" s="847"/>
      <c r="HS22" s="847"/>
      <c r="HT22" s="847"/>
      <c r="HU22" s="847"/>
      <c r="HV22" s="847"/>
      <c r="HW22" s="847"/>
      <c r="HX22" s="847"/>
      <c r="HY22" s="847"/>
      <c r="HZ22" s="847"/>
      <c r="IA22" s="847"/>
      <c r="IB22" s="847"/>
      <c r="IC22" s="847"/>
      <c r="ID22" s="847"/>
      <c r="IE22" s="847"/>
      <c r="IF22" s="847"/>
      <c r="IG22" s="847"/>
      <c r="IH22" s="847"/>
      <c r="II22" s="847"/>
      <c r="IJ22" s="847"/>
      <c r="IK22" s="847"/>
      <c r="IL22" s="847"/>
      <c r="IM22" s="847"/>
      <c r="IN22" s="847"/>
      <c r="IO22" s="847"/>
      <c r="IP22" s="847"/>
      <c r="IQ22" s="847"/>
      <c r="IR22" s="847"/>
      <c r="IS22" s="847"/>
      <c r="IT22" s="847"/>
    </row>
    <row r="23" spans="1:254" ht="25.5">
      <c r="A23" s="318">
        <v>1</v>
      </c>
      <c r="B23" s="290" t="s">
        <v>1528</v>
      </c>
      <c r="C23" s="833">
        <v>1</v>
      </c>
      <c r="D23" s="833">
        <v>1</v>
      </c>
      <c r="E23" s="833"/>
      <c r="F23" s="833"/>
      <c r="G23" s="5" t="s">
        <v>1529</v>
      </c>
      <c r="H23" s="835" t="s">
        <v>158</v>
      </c>
      <c r="I23" s="837"/>
      <c r="J23" s="847"/>
      <c r="K23" s="847"/>
      <c r="L23" s="847"/>
      <c r="M23" s="847"/>
      <c r="N23" s="847"/>
      <c r="O23" s="847"/>
      <c r="P23" s="847"/>
      <c r="Q23" s="847"/>
      <c r="R23" s="847"/>
      <c r="S23" s="847"/>
      <c r="T23" s="847"/>
      <c r="U23" s="847"/>
      <c r="V23" s="847"/>
      <c r="W23" s="847"/>
      <c r="X23" s="847"/>
      <c r="Y23" s="847"/>
      <c r="Z23" s="847"/>
      <c r="AA23" s="847"/>
      <c r="AB23" s="847"/>
      <c r="AC23" s="847"/>
      <c r="AD23" s="847"/>
      <c r="AE23" s="847"/>
      <c r="AF23" s="847"/>
      <c r="AG23" s="847"/>
      <c r="AH23" s="847"/>
      <c r="AI23" s="847"/>
      <c r="AJ23" s="847"/>
      <c r="AK23" s="847"/>
      <c r="AL23" s="847"/>
      <c r="AM23" s="847"/>
      <c r="AN23" s="847"/>
      <c r="AO23" s="847"/>
      <c r="AP23" s="847"/>
      <c r="AQ23" s="847"/>
      <c r="AR23" s="847"/>
      <c r="AS23" s="847"/>
      <c r="AT23" s="847"/>
      <c r="AU23" s="847"/>
      <c r="AV23" s="847"/>
      <c r="AW23" s="847"/>
      <c r="AX23" s="847"/>
      <c r="AY23" s="847"/>
      <c r="AZ23" s="847"/>
      <c r="BA23" s="847"/>
      <c r="BB23" s="847"/>
      <c r="BC23" s="847"/>
      <c r="BD23" s="847"/>
      <c r="BE23" s="847"/>
      <c r="BF23" s="847"/>
      <c r="BG23" s="847"/>
      <c r="BH23" s="847"/>
      <c r="BI23" s="847"/>
      <c r="BJ23" s="847"/>
      <c r="BK23" s="847"/>
      <c r="BL23" s="847"/>
      <c r="BM23" s="847"/>
      <c r="BN23" s="847"/>
      <c r="BO23" s="847"/>
      <c r="BP23" s="847"/>
      <c r="BQ23" s="847"/>
      <c r="BR23" s="847"/>
      <c r="BS23" s="847"/>
      <c r="BT23" s="847"/>
      <c r="BU23" s="847"/>
      <c r="BV23" s="847"/>
      <c r="BW23" s="847"/>
      <c r="BX23" s="847"/>
      <c r="BY23" s="847"/>
      <c r="BZ23" s="847"/>
      <c r="CA23" s="847"/>
      <c r="CB23" s="847"/>
      <c r="CC23" s="847"/>
      <c r="CD23" s="847"/>
      <c r="CE23" s="847"/>
      <c r="CF23" s="847"/>
      <c r="CG23" s="847"/>
      <c r="CH23" s="847"/>
      <c r="CI23" s="847"/>
      <c r="CJ23" s="847"/>
      <c r="CK23" s="847"/>
      <c r="CL23" s="847"/>
      <c r="CM23" s="847"/>
      <c r="CN23" s="847"/>
      <c r="CO23" s="847"/>
      <c r="CP23" s="847"/>
      <c r="CQ23" s="847"/>
      <c r="CR23" s="847"/>
      <c r="CS23" s="847"/>
      <c r="CT23" s="847"/>
      <c r="CU23" s="847"/>
      <c r="CV23" s="847"/>
      <c r="CW23" s="847"/>
      <c r="CX23" s="847"/>
      <c r="CY23" s="847"/>
      <c r="CZ23" s="847"/>
      <c r="DA23" s="847"/>
      <c r="DB23" s="847"/>
      <c r="DC23" s="847"/>
      <c r="DD23" s="847"/>
      <c r="DE23" s="847"/>
      <c r="DF23" s="847"/>
      <c r="DG23" s="847"/>
      <c r="DH23" s="847"/>
      <c r="DI23" s="847"/>
      <c r="DJ23" s="847"/>
      <c r="DK23" s="847"/>
      <c r="DL23" s="847"/>
      <c r="DM23" s="847"/>
      <c r="DN23" s="847"/>
      <c r="DO23" s="847"/>
      <c r="DP23" s="847"/>
      <c r="DQ23" s="847"/>
      <c r="DR23" s="847"/>
      <c r="DS23" s="847"/>
      <c r="DT23" s="847"/>
      <c r="DU23" s="847"/>
      <c r="DV23" s="847"/>
      <c r="DW23" s="847"/>
      <c r="DX23" s="847"/>
      <c r="DY23" s="847"/>
      <c r="DZ23" s="847"/>
      <c r="EA23" s="847"/>
      <c r="EB23" s="847"/>
      <c r="EC23" s="847"/>
      <c r="ED23" s="847"/>
      <c r="EE23" s="847"/>
      <c r="EF23" s="847"/>
      <c r="EG23" s="847"/>
      <c r="EH23" s="847"/>
      <c r="EI23" s="847"/>
      <c r="EJ23" s="847"/>
      <c r="EK23" s="847"/>
      <c r="EL23" s="847"/>
      <c r="EM23" s="847"/>
      <c r="EN23" s="847"/>
      <c r="EO23" s="847"/>
      <c r="EP23" s="847"/>
      <c r="EQ23" s="847"/>
      <c r="ER23" s="847"/>
      <c r="ES23" s="847"/>
      <c r="ET23" s="847"/>
      <c r="EU23" s="847"/>
      <c r="EV23" s="847"/>
      <c r="EW23" s="847"/>
      <c r="EX23" s="847"/>
      <c r="EY23" s="847"/>
      <c r="EZ23" s="847"/>
      <c r="FA23" s="847"/>
      <c r="FB23" s="847"/>
      <c r="FC23" s="847"/>
      <c r="FD23" s="847"/>
      <c r="FE23" s="847"/>
      <c r="FF23" s="847"/>
      <c r="FG23" s="847"/>
      <c r="FH23" s="847"/>
      <c r="FI23" s="847"/>
      <c r="FJ23" s="847"/>
      <c r="FK23" s="847"/>
      <c r="FL23" s="847"/>
      <c r="FM23" s="847"/>
      <c r="FN23" s="847"/>
      <c r="FO23" s="847"/>
      <c r="FP23" s="847"/>
      <c r="FQ23" s="847"/>
      <c r="FR23" s="847"/>
      <c r="FS23" s="847"/>
      <c r="FT23" s="847"/>
      <c r="FU23" s="847"/>
      <c r="FV23" s="847"/>
      <c r="FW23" s="847"/>
      <c r="FX23" s="847"/>
      <c r="FY23" s="847"/>
      <c r="FZ23" s="847"/>
      <c r="GA23" s="847"/>
      <c r="GB23" s="847"/>
      <c r="GC23" s="847"/>
      <c r="GD23" s="847"/>
      <c r="GE23" s="847"/>
      <c r="GF23" s="847"/>
      <c r="GG23" s="847"/>
      <c r="GH23" s="847"/>
      <c r="GI23" s="847"/>
      <c r="GJ23" s="847"/>
      <c r="GK23" s="847"/>
      <c r="GL23" s="847"/>
      <c r="GM23" s="847"/>
      <c r="GN23" s="847"/>
      <c r="GO23" s="847"/>
      <c r="GP23" s="847"/>
      <c r="GQ23" s="847"/>
      <c r="GR23" s="847"/>
      <c r="GS23" s="847"/>
      <c r="GT23" s="847"/>
      <c r="GU23" s="847"/>
      <c r="GV23" s="847"/>
      <c r="GW23" s="847"/>
      <c r="GX23" s="847"/>
      <c r="GY23" s="847"/>
      <c r="GZ23" s="847"/>
      <c r="HA23" s="847"/>
      <c r="HB23" s="847"/>
      <c r="HC23" s="847"/>
      <c r="HD23" s="847"/>
      <c r="HE23" s="847"/>
      <c r="HF23" s="847"/>
      <c r="HG23" s="847"/>
      <c r="HH23" s="847"/>
      <c r="HI23" s="847"/>
      <c r="HJ23" s="847"/>
      <c r="HK23" s="847"/>
      <c r="HL23" s="847"/>
      <c r="HM23" s="847"/>
      <c r="HN23" s="847"/>
      <c r="HO23" s="847"/>
      <c r="HP23" s="847"/>
      <c r="HQ23" s="847"/>
      <c r="HR23" s="847"/>
      <c r="HS23" s="847"/>
      <c r="HT23" s="847"/>
      <c r="HU23" s="847"/>
      <c r="HV23" s="847"/>
      <c r="HW23" s="847"/>
      <c r="HX23" s="847"/>
      <c r="HY23" s="847"/>
      <c r="HZ23" s="847"/>
      <c r="IA23" s="847"/>
      <c r="IB23" s="847"/>
      <c r="IC23" s="847"/>
      <c r="ID23" s="847"/>
      <c r="IE23" s="847"/>
      <c r="IF23" s="847"/>
      <c r="IG23" s="847"/>
      <c r="IH23" s="847"/>
      <c r="II23" s="847"/>
      <c r="IJ23" s="847"/>
      <c r="IK23" s="847"/>
      <c r="IL23" s="847"/>
      <c r="IM23" s="847"/>
      <c r="IN23" s="847"/>
      <c r="IO23" s="847"/>
      <c r="IP23" s="847"/>
      <c r="IQ23" s="847"/>
      <c r="IR23" s="847"/>
      <c r="IS23" s="847"/>
      <c r="IT23" s="847"/>
    </row>
    <row r="24" spans="1:254" ht="15.75">
      <c r="A24" s="3" t="s">
        <v>123</v>
      </c>
      <c r="B24" s="75" t="s">
        <v>110</v>
      </c>
      <c r="C24" s="161">
        <f>SUM(C25:C26)</f>
        <v>0.7</v>
      </c>
      <c r="D24" s="161">
        <f>SUM(D25:D26)</f>
        <v>0.7</v>
      </c>
      <c r="E24" s="161">
        <f>SUM(E25:E26)</f>
        <v>0</v>
      </c>
      <c r="F24" s="161">
        <f>SUM(F25:F26)</f>
        <v>0</v>
      </c>
      <c r="G24" s="224"/>
      <c r="H24" s="161"/>
      <c r="I24" s="224"/>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7"/>
      <c r="AN24" s="847"/>
      <c r="AO24" s="847"/>
      <c r="AP24" s="847"/>
      <c r="AQ24" s="847"/>
      <c r="AR24" s="847"/>
      <c r="AS24" s="847"/>
      <c r="AT24" s="847"/>
      <c r="AU24" s="847"/>
      <c r="AV24" s="847"/>
      <c r="AW24" s="847"/>
      <c r="AX24" s="847"/>
      <c r="AY24" s="847"/>
      <c r="AZ24" s="847"/>
      <c r="BA24" s="847"/>
      <c r="BB24" s="847"/>
      <c r="BC24" s="847"/>
      <c r="BD24" s="847"/>
      <c r="BE24" s="847"/>
      <c r="BF24" s="847"/>
      <c r="BG24" s="847"/>
      <c r="BH24" s="847"/>
      <c r="BI24" s="847"/>
      <c r="BJ24" s="847"/>
      <c r="BK24" s="847"/>
      <c r="BL24" s="847"/>
      <c r="BM24" s="847"/>
      <c r="BN24" s="847"/>
      <c r="BO24" s="847"/>
      <c r="BP24" s="847"/>
      <c r="BQ24" s="847"/>
      <c r="BR24" s="847"/>
      <c r="BS24" s="847"/>
      <c r="BT24" s="847"/>
      <c r="BU24" s="847"/>
      <c r="BV24" s="847"/>
      <c r="BW24" s="847"/>
      <c r="BX24" s="847"/>
      <c r="BY24" s="847"/>
      <c r="BZ24" s="847"/>
      <c r="CA24" s="847"/>
      <c r="CB24" s="847"/>
      <c r="CC24" s="847"/>
      <c r="CD24" s="847"/>
      <c r="CE24" s="847"/>
      <c r="CF24" s="847"/>
      <c r="CG24" s="847"/>
      <c r="CH24" s="847"/>
      <c r="CI24" s="847"/>
      <c r="CJ24" s="847"/>
      <c r="CK24" s="847"/>
      <c r="CL24" s="847"/>
      <c r="CM24" s="847"/>
      <c r="CN24" s="847"/>
      <c r="CO24" s="847"/>
      <c r="CP24" s="847"/>
      <c r="CQ24" s="847"/>
      <c r="CR24" s="847"/>
      <c r="CS24" s="847"/>
      <c r="CT24" s="847"/>
      <c r="CU24" s="847"/>
      <c r="CV24" s="847"/>
      <c r="CW24" s="847"/>
      <c r="CX24" s="847"/>
      <c r="CY24" s="847"/>
      <c r="CZ24" s="847"/>
      <c r="DA24" s="847"/>
      <c r="DB24" s="847"/>
      <c r="DC24" s="847"/>
      <c r="DD24" s="847"/>
      <c r="DE24" s="847"/>
      <c r="DF24" s="847"/>
      <c r="DG24" s="847"/>
      <c r="DH24" s="847"/>
      <c r="DI24" s="847"/>
      <c r="DJ24" s="847"/>
      <c r="DK24" s="847"/>
      <c r="DL24" s="847"/>
      <c r="DM24" s="847"/>
      <c r="DN24" s="847"/>
      <c r="DO24" s="847"/>
      <c r="DP24" s="847"/>
      <c r="DQ24" s="847"/>
      <c r="DR24" s="847"/>
      <c r="DS24" s="847"/>
      <c r="DT24" s="847"/>
      <c r="DU24" s="847"/>
      <c r="DV24" s="847"/>
      <c r="DW24" s="847"/>
      <c r="DX24" s="847"/>
      <c r="DY24" s="847"/>
      <c r="DZ24" s="847"/>
      <c r="EA24" s="847"/>
      <c r="EB24" s="847"/>
      <c r="EC24" s="847"/>
      <c r="ED24" s="847"/>
      <c r="EE24" s="847"/>
      <c r="EF24" s="847"/>
      <c r="EG24" s="847"/>
      <c r="EH24" s="847"/>
      <c r="EI24" s="847"/>
      <c r="EJ24" s="847"/>
      <c r="EK24" s="847"/>
      <c r="EL24" s="847"/>
      <c r="EM24" s="847"/>
      <c r="EN24" s="847"/>
      <c r="EO24" s="847"/>
      <c r="EP24" s="847"/>
      <c r="EQ24" s="847"/>
      <c r="ER24" s="847"/>
      <c r="ES24" s="847"/>
      <c r="ET24" s="847"/>
      <c r="EU24" s="847"/>
      <c r="EV24" s="847"/>
      <c r="EW24" s="847"/>
      <c r="EX24" s="847"/>
      <c r="EY24" s="847"/>
      <c r="EZ24" s="847"/>
      <c r="FA24" s="847"/>
      <c r="FB24" s="847"/>
      <c r="FC24" s="847"/>
      <c r="FD24" s="847"/>
      <c r="FE24" s="847"/>
      <c r="FF24" s="847"/>
      <c r="FG24" s="847"/>
      <c r="FH24" s="847"/>
      <c r="FI24" s="847"/>
      <c r="FJ24" s="847"/>
      <c r="FK24" s="847"/>
      <c r="FL24" s="847"/>
      <c r="FM24" s="847"/>
      <c r="FN24" s="847"/>
      <c r="FO24" s="847"/>
      <c r="FP24" s="847"/>
      <c r="FQ24" s="847"/>
      <c r="FR24" s="847"/>
      <c r="FS24" s="847"/>
      <c r="FT24" s="847"/>
      <c r="FU24" s="847"/>
      <c r="FV24" s="847"/>
      <c r="FW24" s="847"/>
      <c r="FX24" s="847"/>
      <c r="FY24" s="847"/>
      <c r="FZ24" s="847"/>
      <c r="GA24" s="847"/>
      <c r="GB24" s="847"/>
      <c r="GC24" s="847"/>
      <c r="GD24" s="847"/>
      <c r="GE24" s="847"/>
      <c r="GF24" s="847"/>
      <c r="GG24" s="847"/>
      <c r="GH24" s="847"/>
      <c r="GI24" s="847"/>
      <c r="GJ24" s="847"/>
      <c r="GK24" s="847"/>
      <c r="GL24" s="847"/>
      <c r="GM24" s="847"/>
      <c r="GN24" s="847"/>
      <c r="GO24" s="847"/>
      <c r="GP24" s="847"/>
      <c r="GQ24" s="847"/>
      <c r="GR24" s="847"/>
      <c r="GS24" s="847"/>
      <c r="GT24" s="847"/>
      <c r="GU24" s="847"/>
      <c r="GV24" s="847"/>
      <c r="GW24" s="847"/>
      <c r="GX24" s="847"/>
      <c r="GY24" s="847"/>
      <c r="GZ24" s="847"/>
      <c r="HA24" s="847"/>
      <c r="HB24" s="847"/>
      <c r="HC24" s="847"/>
      <c r="HD24" s="847"/>
      <c r="HE24" s="847"/>
      <c r="HF24" s="847"/>
      <c r="HG24" s="847"/>
      <c r="HH24" s="847"/>
      <c r="HI24" s="847"/>
      <c r="HJ24" s="847"/>
      <c r="HK24" s="847"/>
      <c r="HL24" s="847"/>
      <c r="HM24" s="847"/>
      <c r="HN24" s="847"/>
      <c r="HO24" s="847"/>
      <c r="HP24" s="847"/>
      <c r="HQ24" s="847"/>
      <c r="HR24" s="847"/>
      <c r="HS24" s="847"/>
      <c r="HT24" s="847"/>
      <c r="HU24" s="847"/>
      <c r="HV24" s="847"/>
      <c r="HW24" s="847"/>
      <c r="HX24" s="847"/>
      <c r="HY24" s="847"/>
      <c r="HZ24" s="847"/>
      <c r="IA24" s="847"/>
      <c r="IB24" s="847"/>
      <c r="IC24" s="847"/>
      <c r="ID24" s="847"/>
      <c r="IE24" s="847"/>
      <c r="IF24" s="847"/>
      <c r="IG24" s="847"/>
      <c r="IH24" s="847"/>
      <c r="II24" s="847"/>
      <c r="IJ24" s="847"/>
      <c r="IK24" s="847"/>
      <c r="IL24" s="847"/>
      <c r="IM24" s="847"/>
      <c r="IN24" s="847"/>
      <c r="IO24" s="847"/>
      <c r="IP24" s="847"/>
      <c r="IQ24" s="847"/>
      <c r="IR24" s="847"/>
      <c r="IS24" s="847"/>
      <c r="IT24" s="847"/>
    </row>
    <row r="25" spans="1:254" ht="25.5">
      <c r="A25" s="318">
        <v>1</v>
      </c>
      <c r="B25" s="290" t="s">
        <v>1530</v>
      </c>
      <c r="C25" s="833">
        <v>0.3</v>
      </c>
      <c r="D25" s="833">
        <v>0.3</v>
      </c>
      <c r="E25" s="833"/>
      <c r="F25" s="833"/>
      <c r="G25" s="5" t="s">
        <v>1531</v>
      </c>
      <c r="H25" s="835" t="s">
        <v>158</v>
      </c>
      <c r="I25" s="836"/>
      <c r="J25" s="847"/>
      <c r="K25" s="847"/>
      <c r="L25" s="847"/>
      <c r="M25" s="847"/>
      <c r="N25" s="847"/>
      <c r="O25" s="847"/>
      <c r="P25" s="847"/>
      <c r="Q25" s="847"/>
      <c r="R25" s="847"/>
      <c r="S25" s="847"/>
      <c r="T25" s="847"/>
      <c r="U25" s="847"/>
      <c r="V25" s="847"/>
      <c r="W25" s="847"/>
      <c r="X25" s="847"/>
      <c r="Y25" s="847"/>
      <c r="Z25" s="847"/>
      <c r="AA25" s="847"/>
      <c r="AB25" s="847"/>
      <c r="AC25" s="847"/>
      <c r="AD25" s="847"/>
      <c r="AE25" s="847"/>
      <c r="AF25" s="847"/>
      <c r="AG25" s="847"/>
      <c r="AH25" s="847"/>
      <c r="AI25" s="847"/>
      <c r="AJ25" s="847"/>
      <c r="AK25" s="847"/>
      <c r="AL25" s="847"/>
      <c r="AM25" s="847"/>
      <c r="AN25" s="847"/>
      <c r="AO25" s="847"/>
      <c r="AP25" s="847"/>
      <c r="AQ25" s="847"/>
      <c r="AR25" s="847"/>
      <c r="AS25" s="847"/>
      <c r="AT25" s="847"/>
      <c r="AU25" s="847"/>
      <c r="AV25" s="847"/>
      <c r="AW25" s="847"/>
      <c r="AX25" s="847"/>
      <c r="AY25" s="847"/>
      <c r="AZ25" s="847"/>
      <c r="BA25" s="847"/>
      <c r="BB25" s="847"/>
      <c r="BC25" s="847"/>
      <c r="BD25" s="847"/>
      <c r="BE25" s="847"/>
      <c r="BF25" s="847"/>
      <c r="BG25" s="847"/>
      <c r="BH25" s="847"/>
      <c r="BI25" s="847"/>
      <c r="BJ25" s="847"/>
      <c r="BK25" s="847"/>
      <c r="BL25" s="847"/>
      <c r="BM25" s="847"/>
      <c r="BN25" s="847"/>
      <c r="BO25" s="847"/>
      <c r="BP25" s="847"/>
      <c r="BQ25" s="847"/>
      <c r="BR25" s="847"/>
      <c r="BS25" s="847"/>
      <c r="BT25" s="847"/>
      <c r="BU25" s="847"/>
      <c r="BV25" s="847"/>
      <c r="BW25" s="847"/>
      <c r="BX25" s="847"/>
      <c r="BY25" s="847"/>
      <c r="BZ25" s="847"/>
      <c r="CA25" s="847"/>
      <c r="CB25" s="847"/>
      <c r="CC25" s="847"/>
      <c r="CD25" s="847"/>
      <c r="CE25" s="847"/>
      <c r="CF25" s="847"/>
      <c r="CG25" s="847"/>
      <c r="CH25" s="847"/>
      <c r="CI25" s="847"/>
      <c r="CJ25" s="847"/>
      <c r="CK25" s="847"/>
      <c r="CL25" s="847"/>
      <c r="CM25" s="847"/>
      <c r="CN25" s="847"/>
      <c r="CO25" s="847"/>
      <c r="CP25" s="847"/>
      <c r="CQ25" s="847"/>
      <c r="CR25" s="847"/>
      <c r="CS25" s="847"/>
      <c r="CT25" s="847"/>
      <c r="CU25" s="847"/>
      <c r="CV25" s="847"/>
      <c r="CW25" s="847"/>
      <c r="CX25" s="847"/>
      <c r="CY25" s="847"/>
      <c r="CZ25" s="847"/>
      <c r="DA25" s="847"/>
      <c r="DB25" s="847"/>
      <c r="DC25" s="847"/>
      <c r="DD25" s="847"/>
      <c r="DE25" s="847"/>
      <c r="DF25" s="847"/>
      <c r="DG25" s="847"/>
      <c r="DH25" s="847"/>
      <c r="DI25" s="847"/>
      <c r="DJ25" s="847"/>
      <c r="DK25" s="847"/>
      <c r="DL25" s="847"/>
      <c r="DM25" s="847"/>
      <c r="DN25" s="847"/>
      <c r="DO25" s="847"/>
      <c r="DP25" s="847"/>
      <c r="DQ25" s="847"/>
      <c r="DR25" s="847"/>
      <c r="DS25" s="847"/>
      <c r="DT25" s="847"/>
      <c r="DU25" s="847"/>
      <c r="DV25" s="847"/>
      <c r="DW25" s="847"/>
      <c r="DX25" s="847"/>
      <c r="DY25" s="847"/>
      <c r="DZ25" s="847"/>
      <c r="EA25" s="847"/>
      <c r="EB25" s="847"/>
      <c r="EC25" s="847"/>
      <c r="ED25" s="847"/>
      <c r="EE25" s="847"/>
      <c r="EF25" s="847"/>
      <c r="EG25" s="847"/>
      <c r="EH25" s="847"/>
      <c r="EI25" s="847"/>
      <c r="EJ25" s="847"/>
      <c r="EK25" s="847"/>
      <c r="EL25" s="847"/>
      <c r="EM25" s="847"/>
      <c r="EN25" s="847"/>
      <c r="EO25" s="847"/>
      <c r="EP25" s="847"/>
      <c r="EQ25" s="847"/>
      <c r="ER25" s="847"/>
      <c r="ES25" s="847"/>
      <c r="ET25" s="847"/>
      <c r="EU25" s="847"/>
      <c r="EV25" s="847"/>
      <c r="EW25" s="847"/>
      <c r="EX25" s="847"/>
      <c r="EY25" s="847"/>
      <c r="EZ25" s="847"/>
      <c r="FA25" s="847"/>
      <c r="FB25" s="847"/>
      <c r="FC25" s="847"/>
      <c r="FD25" s="847"/>
      <c r="FE25" s="847"/>
      <c r="FF25" s="847"/>
      <c r="FG25" s="847"/>
      <c r="FH25" s="847"/>
      <c r="FI25" s="847"/>
      <c r="FJ25" s="847"/>
      <c r="FK25" s="847"/>
      <c r="FL25" s="847"/>
      <c r="FM25" s="847"/>
      <c r="FN25" s="847"/>
      <c r="FO25" s="847"/>
      <c r="FP25" s="847"/>
      <c r="FQ25" s="847"/>
      <c r="FR25" s="847"/>
      <c r="FS25" s="847"/>
      <c r="FT25" s="847"/>
      <c r="FU25" s="847"/>
      <c r="FV25" s="847"/>
      <c r="FW25" s="847"/>
      <c r="FX25" s="847"/>
      <c r="FY25" s="847"/>
      <c r="FZ25" s="847"/>
      <c r="GA25" s="847"/>
      <c r="GB25" s="847"/>
      <c r="GC25" s="847"/>
      <c r="GD25" s="847"/>
      <c r="GE25" s="847"/>
      <c r="GF25" s="847"/>
      <c r="GG25" s="847"/>
      <c r="GH25" s="847"/>
      <c r="GI25" s="847"/>
      <c r="GJ25" s="847"/>
      <c r="GK25" s="847"/>
      <c r="GL25" s="847"/>
      <c r="GM25" s="847"/>
      <c r="GN25" s="847"/>
      <c r="GO25" s="847"/>
      <c r="GP25" s="847"/>
      <c r="GQ25" s="847"/>
      <c r="GR25" s="847"/>
      <c r="GS25" s="847"/>
      <c r="GT25" s="847"/>
      <c r="GU25" s="847"/>
      <c r="GV25" s="847"/>
      <c r="GW25" s="847"/>
      <c r="GX25" s="847"/>
      <c r="GY25" s="847"/>
      <c r="GZ25" s="847"/>
      <c r="HA25" s="847"/>
      <c r="HB25" s="847"/>
      <c r="HC25" s="847"/>
      <c r="HD25" s="847"/>
      <c r="HE25" s="847"/>
      <c r="HF25" s="847"/>
      <c r="HG25" s="847"/>
      <c r="HH25" s="847"/>
      <c r="HI25" s="847"/>
      <c r="HJ25" s="847"/>
      <c r="HK25" s="847"/>
      <c r="HL25" s="847"/>
      <c r="HM25" s="847"/>
      <c r="HN25" s="847"/>
      <c r="HO25" s="847"/>
      <c r="HP25" s="847"/>
      <c r="HQ25" s="847"/>
      <c r="HR25" s="847"/>
      <c r="HS25" s="847"/>
      <c r="HT25" s="847"/>
      <c r="HU25" s="847"/>
      <c r="HV25" s="847"/>
      <c r="HW25" s="847"/>
      <c r="HX25" s="847"/>
      <c r="HY25" s="847"/>
      <c r="HZ25" s="847"/>
      <c r="IA25" s="847"/>
      <c r="IB25" s="847"/>
      <c r="IC25" s="847"/>
      <c r="ID25" s="847"/>
      <c r="IE25" s="847"/>
      <c r="IF25" s="847"/>
      <c r="IG25" s="847"/>
      <c r="IH25" s="847"/>
      <c r="II25" s="847"/>
      <c r="IJ25" s="847"/>
      <c r="IK25" s="847"/>
      <c r="IL25" s="847"/>
      <c r="IM25" s="847"/>
      <c r="IN25" s="847"/>
      <c r="IO25" s="847"/>
      <c r="IP25" s="847"/>
      <c r="IQ25" s="847"/>
      <c r="IR25" s="847"/>
      <c r="IS25" s="847"/>
      <c r="IT25" s="847"/>
    </row>
    <row r="26" spans="1:254" ht="25.5">
      <c r="A26" s="318">
        <v>2</v>
      </c>
      <c r="B26" s="290" t="s">
        <v>1532</v>
      </c>
      <c r="C26" s="833">
        <v>0.4</v>
      </c>
      <c r="D26" s="833">
        <v>0.4</v>
      </c>
      <c r="E26" s="833"/>
      <c r="F26" s="833"/>
      <c r="G26" s="5" t="s">
        <v>1533</v>
      </c>
      <c r="H26" s="835" t="s">
        <v>158</v>
      </c>
      <c r="I26" s="836"/>
      <c r="J26" s="847"/>
      <c r="K26" s="847"/>
      <c r="L26" s="847"/>
      <c r="M26" s="847"/>
      <c r="N26" s="847"/>
      <c r="O26" s="847"/>
      <c r="P26" s="847"/>
      <c r="Q26" s="847"/>
      <c r="R26" s="847"/>
      <c r="S26" s="847"/>
      <c r="T26" s="847"/>
      <c r="U26" s="847"/>
      <c r="V26" s="847"/>
      <c r="W26" s="847"/>
      <c r="X26" s="847"/>
      <c r="Y26" s="847"/>
      <c r="Z26" s="847"/>
      <c r="AA26" s="847"/>
      <c r="AB26" s="847"/>
      <c r="AC26" s="847"/>
      <c r="AD26" s="847"/>
      <c r="AE26" s="847"/>
      <c r="AF26" s="847"/>
      <c r="AG26" s="847"/>
      <c r="AH26" s="847"/>
      <c r="AI26" s="847"/>
      <c r="AJ26" s="847"/>
      <c r="AK26" s="847"/>
      <c r="AL26" s="847"/>
      <c r="AM26" s="847"/>
      <c r="AN26" s="847"/>
      <c r="AO26" s="847"/>
      <c r="AP26" s="847"/>
      <c r="AQ26" s="847"/>
      <c r="AR26" s="847"/>
      <c r="AS26" s="847"/>
      <c r="AT26" s="847"/>
      <c r="AU26" s="847"/>
      <c r="AV26" s="847"/>
      <c r="AW26" s="847"/>
      <c r="AX26" s="847"/>
      <c r="AY26" s="847"/>
      <c r="AZ26" s="847"/>
      <c r="BA26" s="847"/>
      <c r="BB26" s="847"/>
      <c r="BC26" s="847"/>
      <c r="BD26" s="847"/>
      <c r="BE26" s="847"/>
      <c r="BF26" s="847"/>
      <c r="BG26" s="847"/>
      <c r="BH26" s="847"/>
      <c r="BI26" s="847"/>
      <c r="BJ26" s="847"/>
      <c r="BK26" s="847"/>
      <c r="BL26" s="847"/>
      <c r="BM26" s="847"/>
      <c r="BN26" s="847"/>
      <c r="BO26" s="847"/>
      <c r="BP26" s="847"/>
      <c r="BQ26" s="847"/>
      <c r="BR26" s="847"/>
      <c r="BS26" s="847"/>
      <c r="BT26" s="847"/>
      <c r="BU26" s="847"/>
      <c r="BV26" s="847"/>
      <c r="BW26" s="847"/>
      <c r="BX26" s="847"/>
      <c r="BY26" s="847"/>
      <c r="BZ26" s="847"/>
      <c r="CA26" s="847"/>
      <c r="CB26" s="847"/>
      <c r="CC26" s="847"/>
      <c r="CD26" s="847"/>
      <c r="CE26" s="847"/>
      <c r="CF26" s="847"/>
      <c r="CG26" s="847"/>
      <c r="CH26" s="847"/>
      <c r="CI26" s="847"/>
      <c r="CJ26" s="847"/>
      <c r="CK26" s="847"/>
      <c r="CL26" s="847"/>
      <c r="CM26" s="847"/>
      <c r="CN26" s="847"/>
      <c r="CO26" s="847"/>
      <c r="CP26" s="847"/>
      <c r="CQ26" s="847"/>
      <c r="CR26" s="847"/>
      <c r="CS26" s="847"/>
      <c r="CT26" s="847"/>
      <c r="CU26" s="847"/>
      <c r="CV26" s="847"/>
      <c r="CW26" s="847"/>
      <c r="CX26" s="847"/>
      <c r="CY26" s="847"/>
      <c r="CZ26" s="847"/>
      <c r="DA26" s="847"/>
      <c r="DB26" s="847"/>
      <c r="DC26" s="847"/>
      <c r="DD26" s="847"/>
      <c r="DE26" s="847"/>
      <c r="DF26" s="847"/>
      <c r="DG26" s="847"/>
      <c r="DH26" s="847"/>
      <c r="DI26" s="847"/>
      <c r="DJ26" s="847"/>
      <c r="DK26" s="847"/>
      <c r="DL26" s="847"/>
      <c r="DM26" s="847"/>
      <c r="DN26" s="847"/>
      <c r="DO26" s="847"/>
      <c r="DP26" s="847"/>
      <c r="DQ26" s="847"/>
      <c r="DR26" s="847"/>
      <c r="DS26" s="847"/>
      <c r="DT26" s="847"/>
      <c r="DU26" s="847"/>
      <c r="DV26" s="847"/>
      <c r="DW26" s="847"/>
      <c r="DX26" s="847"/>
      <c r="DY26" s="847"/>
      <c r="DZ26" s="847"/>
      <c r="EA26" s="847"/>
      <c r="EB26" s="847"/>
      <c r="EC26" s="847"/>
      <c r="ED26" s="847"/>
      <c r="EE26" s="847"/>
      <c r="EF26" s="847"/>
      <c r="EG26" s="847"/>
      <c r="EH26" s="847"/>
      <c r="EI26" s="847"/>
      <c r="EJ26" s="847"/>
      <c r="EK26" s="847"/>
      <c r="EL26" s="847"/>
      <c r="EM26" s="847"/>
      <c r="EN26" s="847"/>
      <c r="EO26" s="847"/>
      <c r="EP26" s="847"/>
      <c r="EQ26" s="847"/>
      <c r="ER26" s="847"/>
      <c r="ES26" s="847"/>
      <c r="ET26" s="847"/>
      <c r="EU26" s="847"/>
      <c r="EV26" s="847"/>
      <c r="EW26" s="847"/>
      <c r="EX26" s="847"/>
      <c r="EY26" s="847"/>
      <c r="EZ26" s="847"/>
      <c r="FA26" s="847"/>
      <c r="FB26" s="847"/>
      <c r="FC26" s="847"/>
      <c r="FD26" s="847"/>
      <c r="FE26" s="847"/>
      <c r="FF26" s="847"/>
      <c r="FG26" s="847"/>
      <c r="FH26" s="847"/>
      <c r="FI26" s="847"/>
      <c r="FJ26" s="847"/>
      <c r="FK26" s="847"/>
      <c r="FL26" s="847"/>
      <c r="FM26" s="847"/>
      <c r="FN26" s="847"/>
      <c r="FO26" s="847"/>
      <c r="FP26" s="847"/>
      <c r="FQ26" s="847"/>
      <c r="FR26" s="847"/>
      <c r="FS26" s="847"/>
      <c r="FT26" s="847"/>
      <c r="FU26" s="847"/>
      <c r="FV26" s="847"/>
      <c r="FW26" s="847"/>
      <c r="FX26" s="847"/>
      <c r="FY26" s="847"/>
      <c r="FZ26" s="847"/>
      <c r="GA26" s="847"/>
      <c r="GB26" s="847"/>
      <c r="GC26" s="847"/>
      <c r="GD26" s="847"/>
      <c r="GE26" s="847"/>
      <c r="GF26" s="847"/>
      <c r="GG26" s="847"/>
      <c r="GH26" s="847"/>
      <c r="GI26" s="847"/>
      <c r="GJ26" s="847"/>
      <c r="GK26" s="847"/>
      <c r="GL26" s="847"/>
      <c r="GM26" s="847"/>
      <c r="GN26" s="847"/>
      <c r="GO26" s="847"/>
      <c r="GP26" s="847"/>
      <c r="GQ26" s="847"/>
      <c r="GR26" s="847"/>
      <c r="GS26" s="847"/>
      <c r="GT26" s="847"/>
      <c r="GU26" s="847"/>
      <c r="GV26" s="847"/>
      <c r="GW26" s="847"/>
      <c r="GX26" s="847"/>
      <c r="GY26" s="847"/>
      <c r="GZ26" s="847"/>
      <c r="HA26" s="847"/>
      <c r="HB26" s="847"/>
      <c r="HC26" s="847"/>
      <c r="HD26" s="847"/>
      <c r="HE26" s="847"/>
      <c r="HF26" s="847"/>
      <c r="HG26" s="847"/>
      <c r="HH26" s="847"/>
      <c r="HI26" s="847"/>
      <c r="HJ26" s="847"/>
      <c r="HK26" s="847"/>
      <c r="HL26" s="847"/>
      <c r="HM26" s="847"/>
      <c r="HN26" s="847"/>
      <c r="HO26" s="847"/>
      <c r="HP26" s="847"/>
      <c r="HQ26" s="847"/>
      <c r="HR26" s="847"/>
      <c r="HS26" s="847"/>
      <c r="HT26" s="847"/>
      <c r="HU26" s="847"/>
      <c r="HV26" s="847"/>
      <c r="HW26" s="847"/>
      <c r="HX26" s="847"/>
      <c r="HY26" s="847"/>
      <c r="HZ26" s="847"/>
      <c r="IA26" s="847"/>
      <c r="IB26" s="847"/>
      <c r="IC26" s="847"/>
      <c r="ID26" s="847"/>
      <c r="IE26" s="847"/>
      <c r="IF26" s="847"/>
      <c r="IG26" s="847"/>
      <c r="IH26" s="847"/>
      <c r="II26" s="847"/>
      <c r="IJ26" s="847"/>
      <c r="IK26" s="847"/>
      <c r="IL26" s="847"/>
      <c r="IM26" s="847"/>
      <c r="IN26" s="847"/>
      <c r="IO26" s="847"/>
      <c r="IP26" s="847"/>
      <c r="IQ26" s="847"/>
      <c r="IR26" s="847"/>
      <c r="IS26" s="847"/>
      <c r="IT26" s="847"/>
    </row>
    <row r="27" spans="1:254" ht="15.75">
      <c r="A27" s="3" t="s">
        <v>126</v>
      </c>
      <c r="B27" s="75" t="s">
        <v>840</v>
      </c>
      <c r="C27" s="161">
        <f>SUM(C28:C29)</f>
        <v>0.29000000000000004</v>
      </c>
      <c r="D27" s="161">
        <f>SUM(D28:D29)</f>
        <v>0.29000000000000004</v>
      </c>
      <c r="E27" s="161">
        <f>SUM(E28:E29)</f>
        <v>0</v>
      </c>
      <c r="F27" s="161">
        <f>SUM(F28:F29)</f>
        <v>0</v>
      </c>
      <c r="G27" s="224"/>
      <c r="H27" s="161"/>
      <c r="I27" s="224"/>
      <c r="J27" s="847"/>
      <c r="K27" s="847"/>
      <c r="L27" s="847"/>
      <c r="M27" s="847"/>
      <c r="N27" s="847"/>
      <c r="O27" s="847"/>
      <c r="P27" s="847"/>
      <c r="Q27" s="847"/>
      <c r="R27" s="847"/>
      <c r="S27" s="847"/>
      <c r="T27" s="847"/>
      <c r="U27" s="847"/>
      <c r="V27" s="847"/>
      <c r="W27" s="847"/>
      <c r="X27" s="847"/>
      <c r="Y27" s="847"/>
      <c r="Z27" s="847"/>
      <c r="AA27" s="847"/>
      <c r="AB27" s="847"/>
      <c r="AC27" s="847"/>
      <c r="AD27" s="847"/>
      <c r="AE27" s="847"/>
      <c r="AF27" s="847"/>
      <c r="AG27" s="847"/>
      <c r="AH27" s="847"/>
      <c r="AI27" s="847"/>
      <c r="AJ27" s="847"/>
      <c r="AK27" s="847"/>
      <c r="AL27" s="847"/>
      <c r="AM27" s="847"/>
      <c r="AN27" s="847"/>
      <c r="AO27" s="847"/>
      <c r="AP27" s="847"/>
      <c r="AQ27" s="847"/>
      <c r="AR27" s="847"/>
      <c r="AS27" s="847"/>
      <c r="AT27" s="847"/>
      <c r="AU27" s="847"/>
      <c r="AV27" s="847"/>
      <c r="AW27" s="847"/>
      <c r="AX27" s="847"/>
      <c r="AY27" s="847"/>
      <c r="AZ27" s="847"/>
      <c r="BA27" s="847"/>
      <c r="BB27" s="847"/>
      <c r="BC27" s="847"/>
      <c r="BD27" s="847"/>
      <c r="BE27" s="847"/>
      <c r="BF27" s="847"/>
      <c r="BG27" s="847"/>
      <c r="BH27" s="847"/>
      <c r="BI27" s="847"/>
      <c r="BJ27" s="847"/>
      <c r="BK27" s="847"/>
      <c r="BL27" s="847"/>
      <c r="BM27" s="847"/>
      <c r="BN27" s="847"/>
      <c r="BO27" s="847"/>
      <c r="BP27" s="847"/>
      <c r="BQ27" s="847"/>
      <c r="BR27" s="847"/>
      <c r="BS27" s="847"/>
      <c r="BT27" s="847"/>
      <c r="BU27" s="847"/>
      <c r="BV27" s="847"/>
      <c r="BW27" s="847"/>
      <c r="BX27" s="847"/>
      <c r="BY27" s="847"/>
      <c r="BZ27" s="847"/>
      <c r="CA27" s="847"/>
      <c r="CB27" s="847"/>
      <c r="CC27" s="847"/>
      <c r="CD27" s="847"/>
      <c r="CE27" s="847"/>
      <c r="CF27" s="847"/>
      <c r="CG27" s="847"/>
      <c r="CH27" s="847"/>
      <c r="CI27" s="847"/>
      <c r="CJ27" s="847"/>
      <c r="CK27" s="847"/>
      <c r="CL27" s="847"/>
      <c r="CM27" s="847"/>
      <c r="CN27" s="847"/>
      <c r="CO27" s="847"/>
      <c r="CP27" s="847"/>
      <c r="CQ27" s="847"/>
      <c r="CR27" s="847"/>
      <c r="CS27" s="847"/>
      <c r="CT27" s="847"/>
      <c r="CU27" s="847"/>
      <c r="CV27" s="847"/>
      <c r="CW27" s="847"/>
      <c r="CX27" s="847"/>
      <c r="CY27" s="847"/>
      <c r="CZ27" s="847"/>
      <c r="DA27" s="847"/>
      <c r="DB27" s="847"/>
      <c r="DC27" s="847"/>
      <c r="DD27" s="847"/>
      <c r="DE27" s="847"/>
      <c r="DF27" s="847"/>
      <c r="DG27" s="847"/>
      <c r="DH27" s="847"/>
      <c r="DI27" s="847"/>
      <c r="DJ27" s="847"/>
      <c r="DK27" s="847"/>
      <c r="DL27" s="847"/>
      <c r="DM27" s="847"/>
      <c r="DN27" s="847"/>
      <c r="DO27" s="847"/>
      <c r="DP27" s="847"/>
      <c r="DQ27" s="847"/>
      <c r="DR27" s="847"/>
      <c r="DS27" s="847"/>
      <c r="DT27" s="847"/>
      <c r="DU27" s="847"/>
      <c r="DV27" s="847"/>
      <c r="DW27" s="847"/>
      <c r="DX27" s="847"/>
      <c r="DY27" s="847"/>
      <c r="DZ27" s="847"/>
      <c r="EA27" s="847"/>
      <c r="EB27" s="847"/>
      <c r="EC27" s="847"/>
      <c r="ED27" s="847"/>
      <c r="EE27" s="847"/>
      <c r="EF27" s="847"/>
      <c r="EG27" s="847"/>
      <c r="EH27" s="847"/>
      <c r="EI27" s="847"/>
      <c r="EJ27" s="847"/>
      <c r="EK27" s="847"/>
      <c r="EL27" s="847"/>
      <c r="EM27" s="847"/>
      <c r="EN27" s="847"/>
      <c r="EO27" s="847"/>
      <c r="EP27" s="847"/>
      <c r="EQ27" s="847"/>
      <c r="ER27" s="847"/>
      <c r="ES27" s="847"/>
      <c r="ET27" s="847"/>
      <c r="EU27" s="847"/>
      <c r="EV27" s="847"/>
      <c r="EW27" s="847"/>
      <c r="EX27" s="847"/>
      <c r="EY27" s="847"/>
      <c r="EZ27" s="847"/>
      <c r="FA27" s="847"/>
      <c r="FB27" s="847"/>
      <c r="FC27" s="847"/>
      <c r="FD27" s="847"/>
      <c r="FE27" s="847"/>
      <c r="FF27" s="847"/>
      <c r="FG27" s="847"/>
      <c r="FH27" s="847"/>
      <c r="FI27" s="847"/>
      <c r="FJ27" s="847"/>
      <c r="FK27" s="847"/>
      <c r="FL27" s="847"/>
      <c r="FM27" s="847"/>
      <c r="FN27" s="847"/>
      <c r="FO27" s="847"/>
      <c r="FP27" s="847"/>
      <c r="FQ27" s="847"/>
      <c r="FR27" s="847"/>
      <c r="FS27" s="847"/>
      <c r="FT27" s="847"/>
      <c r="FU27" s="847"/>
      <c r="FV27" s="847"/>
      <c r="FW27" s="847"/>
      <c r="FX27" s="847"/>
      <c r="FY27" s="847"/>
      <c r="FZ27" s="847"/>
      <c r="GA27" s="847"/>
      <c r="GB27" s="847"/>
      <c r="GC27" s="847"/>
      <c r="GD27" s="847"/>
      <c r="GE27" s="847"/>
      <c r="GF27" s="847"/>
      <c r="GG27" s="847"/>
      <c r="GH27" s="847"/>
      <c r="GI27" s="847"/>
      <c r="GJ27" s="847"/>
      <c r="GK27" s="847"/>
      <c r="GL27" s="847"/>
      <c r="GM27" s="847"/>
      <c r="GN27" s="847"/>
      <c r="GO27" s="847"/>
      <c r="GP27" s="847"/>
      <c r="GQ27" s="847"/>
      <c r="GR27" s="847"/>
      <c r="GS27" s="847"/>
      <c r="GT27" s="847"/>
      <c r="GU27" s="847"/>
      <c r="GV27" s="847"/>
      <c r="GW27" s="847"/>
      <c r="GX27" s="847"/>
      <c r="GY27" s="847"/>
      <c r="GZ27" s="847"/>
      <c r="HA27" s="847"/>
      <c r="HB27" s="847"/>
      <c r="HC27" s="847"/>
      <c r="HD27" s="847"/>
      <c r="HE27" s="847"/>
      <c r="HF27" s="847"/>
      <c r="HG27" s="847"/>
      <c r="HH27" s="847"/>
      <c r="HI27" s="847"/>
      <c r="HJ27" s="847"/>
      <c r="HK27" s="847"/>
      <c r="HL27" s="847"/>
      <c r="HM27" s="847"/>
      <c r="HN27" s="847"/>
      <c r="HO27" s="847"/>
      <c r="HP27" s="847"/>
      <c r="HQ27" s="847"/>
      <c r="HR27" s="847"/>
      <c r="HS27" s="847"/>
      <c r="HT27" s="847"/>
      <c r="HU27" s="847"/>
      <c r="HV27" s="847"/>
      <c r="HW27" s="847"/>
      <c r="HX27" s="847"/>
      <c r="HY27" s="847"/>
      <c r="HZ27" s="847"/>
      <c r="IA27" s="847"/>
      <c r="IB27" s="847"/>
      <c r="IC27" s="847"/>
      <c r="ID27" s="847"/>
      <c r="IE27" s="847"/>
      <c r="IF27" s="847"/>
      <c r="IG27" s="847"/>
      <c r="IH27" s="847"/>
      <c r="II27" s="847"/>
      <c r="IJ27" s="847"/>
      <c r="IK27" s="847"/>
      <c r="IL27" s="847"/>
      <c r="IM27" s="847"/>
      <c r="IN27" s="847"/>
      <c r="IO27" s="847"/>
      <c r="IP27" s="847"/>
      <c r="IQ27" s="847"/>
      <c r="IR27" s="847"/>
      <c r="IS27" s="847"/>
      <c r="IT27" s="847"/>
    </row>
    <row r="28" spans="1:254" ht="25.5">
      <c r="A28" s="5">
        <v>1</v>
      </c>
      <c r="B28" s="290" t="s">
        <v>1534</v>
      </c>
      <c r="C28" s="833">
        <v>0.09</v>
      </c>
      <c r="D28" s="833">
        <v>0.09</v>
      </c>
      <c r="E28" s="833"/>
      <c r="F28" s="74"/>
      <c r="G28" s="293" t="s">
        <v>1535</v>
      </c>
      <c r="H28" s="835" t="s">
        <v>158</v>
      </c>
      <c r="I28" s="836"/>
      <c r="J28" s="847"/>
      <c r="K28" s="847"/>
      <c r="L28" s="847"/>
      <c r="M28" s="847"/>
      <c r="N28" s="847"/>
      <c r="O28" s="847"/>
      <c r="P28" s="847"/>
      <c r="Q28" s="847"/>
      <c r="R28" s="847"/>
      <c r="S28" s="847"/>
      <c r="T28" s="847"/>
      <c r="U28" s="847"/>
      <c r="V28" s="847"/>
      <c r="W28" s="847"/>
      <c r="X28" s="847"/>
      <c r="Y28" s="847"/>
      <c r="Z28" s="847"/>
      <c r="AA28" s="847"/>
      <c r="AB28" s="847"/>
      <c r="AC28" s="847"/>
      <c r="AD28" s="847"/>
      <c r="AE28" s="847"/>
      <c r="AF28" s="847"/>
      <c r="AG28" s="847"/>
      <c r="AH28" s="847"/>
      <c r="AI28" s="847"/>
      <c r="AJ28" s="847"/>
      <c r="AK28" s="847"/>
      <c r="AL28" s="847"/>
      <c r="AM28" s="847"/>
      <c r="AN28" s="847"/>
      <c r="AO28" s="847"/>
      <c r="AP28" s="847"/>
      <c r="AQ28" s="847"/>
      <c r="AR28" s="847"/>
      <c r="AS28" s="847"/>
      <c r="AT28" s="847"/>
      <c r="AU28" s="847"/>
      <c r="AV28" s="847"/>
      <c r="AW28" s="847"/>
      <c r="AX28" s="847"/>
      <c r="AY28" s="847"/>
      <c r="AZ28" s="847"/>
      <c r="BA28" s="847"/>
      <c r="BB28" s="847"/>
      <c r="BC28" s="847"/>
      <c r="BD28" s="847"/>
      <c r="BE28" s="847"/>
      <c r="BF28" s="847"/>
      <c r="BG28" s="847"/>
      <c r="BH28" s="847"/>
      <c r="BI28" s="847"/>
      <c r="BJ28" s="847"/>
      <c r="BK28" s="847"/>
      <c r="BL28" s="847"/>
      <c r="BM28" s="847"/>
      <c r="BN28" s="847"/>
      <c r="BO28" s="847"/>
      <c r="BP28" s="847"/>
      <c r="BQ28" s="847"/>
      <c r="BR28" s="847"/>
      <c r="BS28" s="847"/>
      <c r="BT28" s="847"/>
      <c r="BU28" s="847"/>
      <c r="BV28" s="847"/>
      <c r="BW28" s="847"/>
      <c r="BX28" s="847"/>
      <c r="BY28" s="847"/>
      <c r="BZ28" s="847"/>
      <c r="CA28" s="847"/>
      <c r="CB28" s="847"/>
      <c r="CC28" s="847"/>
      <c r="CD28" s="847"/>
      <c r="CE28" s="847"/>
      <c r="CF28" s="847"/>
      <c r="CG28" s="847"/>
      <c r="CH28" s="847"/>
      <c r="CI28" s="847"/>
      <c r="CJ28" s="847"/>
      <c r="CK28" s="847"/>
      <c r="CL28" s="847"/>
      <c r="CM28" s="847"/>
      <c r="CN28" s="847"/>
      <c r="CO28" s="847"/>
      <c r="CP28" s="847"/>
      <c r="CQ28" s="847"/>
      <c r="CR28" s="847"/>
      <c r="CS28" s="847"/>
      <c r="CT28" s="847"/>
      <c r="CU28" s="847"/>
      <c r="CV28" s="847"/>
      <c r="CW28" s="847"/>
      <c r="CX28" s="847"/>
      <c r="CY28" s="847"/>
      <c r="CZ28" s="847"/>
      <c r="DA28" s="847"/>
      <c r="DB28" s="847"/>
      <c r="DC28" s="847"/>
      <c r="DD28" s="847"/>
      <c r="DE28" s="847"/>
      <c r="DF28" s="847"/>
      <c r="DG28" s="847"/>
      <c r="DH28" s="847"/>
      <c r="DI28" s="847"/>
      <c r="DJ28" s="847"/>
      <c r="DK28" s="847"/>
      <c r="DL28" s="847"/>
      <c r="DM28" s="847"/>
      <c r="DN28" s="847"/>
      <c r="DO28" s="847"/>
      <c r="DP28" s="847"/>
      <c r="DQ28" s="847"/>
      <c r="DR28" s="847"/>
      <c r="DS28" s="847"/>
      <c r="DT28" s="847"/>
      <c r="DU28" s="847"/>
      <c r="DV28" s="847"/>
      <c r="DW28" s="847"/>
      <c r="DX28" s="847"/>
      <c r="DY28" s="847"/>
      <c r="DZ28" s="847"/>
      <c r="EA28" s="847"/>
      <c r="EB28" s="847"/>
      <c r="EC28" s="847"/>
      <c r="ED28" s="847"/>
      <c r="EE28" s="847"/>
      <c r="EF28" s="847"/>
      <c r="EG28" s="847"/>
      <c r="EH28" s="847"/>
      <c r="EI28" s="847"/>
      <c r="EJ28" s="847"/>
      <c r="EK28" s="847"/>
      <c r="EL28" s="847"/>
      <c r="EM28" s="847"/>
      <c r="EN28" s="847"/>
      <c r="EO28" s="847"/>
      <c r="EP28" s="847"/>
      <c r="EQ28" s="847"/>
      <c r="ER28" s="847"/>
      <c r="ES28" s="847"/>
      <c r="ET28" s="847"/>
      <c r="EU28" s="847"/>
      <c r="EV28" s="847"/>
      <c r="EW28" s="847"/>
      <c r="EX28" s="847"/>
      <c r="EY28" s="847"/>
      <c r="EZ28" s="847"/>
      <c r="FA28" s="847"/>
      <c r="FB28" s="847"/>
      <c r="FC28" s="847"/>
      <c r="FD28" s="847"/>
      <c r="FE28" s="847"/>
      <c r="FF28" s="847"/>
      <c r="FG28" s="847"/>
      <c r="FH28" s="847"/>
      <c r="FI28" s="847"/>
      <c r="FJ28" s="847"/>
      <c r="FK28" s="847"/>
      <c r="FL28" s="847"/>
      <c r="FM28" s="847"/>
      <c r="FN28" s="847"/>
      <c r="FO28" s="847"/>
      <c r="FP28" s="847"/>
      <c r="FQ28" s="847"/>
      <c r="FR28" s="847"/>
      <c r="FS28" s="847"/>
      <c r="FT28" s="847"/>
      <c r="FU28" s="847"/>
      <c r="FV28" s="847"/>
      <c r="FW28" s="847"/>
      <c r="FX28" s="847"/>
      <c r="FY28" s="847"/>
      <c r="FZ28" s="847"/>
      <c r="GA28" s="847"/>
      <c r="GB28" s="847"/>
      <c r="GC28" s="847"/>
      <c r="GD28" s="847"/>
      <c r="GE28" s="847"/>
      <c r="GF28" s="847"/>
      <c r="GG28" s="847"/>
      <c r="GH28" s="847"/>
      <c r="GI28" s="847"/>
      <c r="GJ28" s="847"/>
      <c r="GK28" s="847"/>
      <c r="GL28" s="847"/>
      <c r="GM28" s="847"/>
      <c r="GN28" s="847"/>
      <c r="GO28" s="847"/>
      <c r="GP28" s="847"/>
      <c r="GQ28" s="847"/>
      <c r="GR28" s="847"/>
      <c r="GS28" s="847"/>
      <c r="GT28" s="847"/>
      <c r="GU28" s="847"/>
      <c r="GV28" s="847"/>
      <c r="GW28" s="847"/>
      <c r="GX28" s="847"/>
      <c r="GY28" s="847"/>
      <c r="GZ28" s="847"/>
      <c r="HA28" s="847"/>
      <c r="HB28" s="847"/>
      <c r="HC28" s="847"/>
      <c r="HD28" s="847"/>
      <c r="HE28" s="847"/>
      <c r="HF28" s="847"/>
      <c r="HG28" s="847"/>
      <c r="HH28" s="847"/>
      <c r="HI28" s="847"/>
      <c r="HJ28" s="847"/>
      <c r="HK28" s="847"/>
      <c r="HL28" s="847"/>
      <c r="HM28" s="847"/>
      <c r="HN28" s="847"/>
      <c r="HO28" s="847"/>
      <c r="HP28" s="847"/>
      <c r="HQ28" s="847"/>
      <c r="HR28" s="847"/>
      <c r="HS28" s="847"/>
      <c r="HT28" s="847"/>
      <c r="HU28" s="847"/>
      <c r="HV28" s="847"/>
      <c r="HW28" s="847"/>
      <c r="HX28" s="847"/>
      <c r="HY28" s="847"/>
      <c r="HZ28" s="847"/>
      <c r="IA28" s="847"/>
      <c r="IB28" s="847"/>
      <c r="IC28" s="847"/>
      <c r="ID28" s="847"/>
      <c r="IE28" s="847"/>
      <c r="IF28" s="847"/>
      <c r="IG28" s="847"/>
      <c r="IH28" s="847"/>
      <c r="II28" s="847"/>
      <c r="IJ28" s="847"/>
      <c r="IK28" s="847"/>
      <c r="IL28" s="847"/>
      <c r="IM28" s="847"/>
      <c r="IN28" s="847"/>
      <c r="IO28" s="847"/>
      <c r="IP28" s="847"/>
      <c r="IQ28" s="847"/>
      <c r="IR28" s="847"/>
      <c r="IS28" s="847"/>
      <c r="IT28" s="847"/>
    </row>
    <row r="29" spans="1:254" ht="25.5">
      <c r="A29" s="5">
        <v>2</v>
      </c>
      <c r="B29" s="290" t="s">
        <v>1536</v>
      </c>
      <c r="C29" s="833">
        <v>0.2</v>
      </c>
      <c r="D29" s="833">
        <v>0.2</v>
      </c>
      <c r="E29" s="833"/>
      <c r="F29" s="833"/>
      <c r="G29" s="5" t="s">
        <v>1537</v>
      </c>
      <c r="H29" s="835" t="s">
        <v>158</v>
      </c>
      <c r="I29" s="836"/>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7"/>
      <c r="AN29" s="847"/>
      <c r="AO29" s="847"/>
      <c r="AP29" s="847"/>
      <c r="AQ29" s="847"/>
      <c r="AR29" s="847"/>
      <c r="AS29" s="847"/>
      <c r="AT29" s="847"/>
      <c r="AU29" s="847"/>
      <c r="AV29" s="847"/>
      <c r="AW29" s="847"/>
      <c r="AX29" s="847"/>
      <c r="AY29" s="847"/>
      <c r="AZ29" s="847"/>
      <c r="BA29" s="847"/>
      <c r="BB29" s="847"/>
      <c r="BC29" s="847"/>
      <c r="BD29" s="847"/>
      <c r="BE29" s="847"/>
      <c r="BF29" s="847"/>
      <c r="BG29" s="847"/>
      <c r="BH29" s="847"/>
      <c r="BI29" s="847"/>
      <c r="BJ29" s="847"/>
      <c r="BK29" s="847"/>
      <c r="BL29" s="847"/>
      <c r="BM29" s="847"/>
      <c r="BN29" s="847"/>
      <c r="BO29" s="847"/>
      <c r="BP29" s="847"/>
      <c r="BQ29" s="847"/>
      <c r="BR29" s="847"/>
      <c r="BS29" s="847"/>
      <c r="BT29" s="847"/>
      <c r="BU29" s="847"/>
      <c r="BV29" s="847"/>
      <c r="BW29" s="847"/>
      <c r="BX29" s="847"/>
      <c r="BY29" s="847"/>
      <c r="BZ29" s="847"/>
      <c r="CA29" s="847"/>
      <c r="CB29" s="847"/>
      <c r="CC29" s="847"/>
      <c r="CD29" s="847"/>
      <c r="CE29" s="847"/>
      <c r="CF29" s="847"/>
      <c r="CG29" s="847"/>
      <c r="CH29" s="847"/>
      <c r="CI29" s="847"/>
      <c r="CJ29" s="847"/>
      <c r="CK29" s="847"/>
      <c r="CL29" s="847"/>
      <c r="CM29" s="847"/>
      <c r="CN29" s="847"/>
      <c r="CO29" s="847"/>
      <c r="CP29" s="847"/>
      <c r="CQ29" s="847"/>
      <c r="CR29" s="847"/>
      <c r="CS29" s="847"/>
      <c r="CT29" s="847"/>
      <c r="CU29" s="847"/>
      <c r="CV29" s="847"/>
      <c r="CW29" s="847"/>
      <c r="CX29" s="847"/>
      <c r="CY29" s="847"/>
      <c r="CZ29" s="847"/>
      <c r="DA29" s="847"/>
      <c r="DB29" s="847"/>
      <c r="DC29" s="847"/>
      <c r="DD29" s="847"/>
      <c r="DE29" s="847"/>
      <c r="DF29" s="847"/>
      <c r="DG29" s="847"/>
      <c r="DH29" s="847"/>
      <c r="DI29" s="847"/>
      <c r="DJ29" s="847"/>
      <c r="DK29" s="847"/>
      <c r="DL29" s="847"/>
      <c r="DM29" s="847"/>
      <c r="DN29" s="847"/>
      <c r="DO29" s="847"/>
      <c r="DP29" s="847"/>
      <c r="DQ29" s="847"/>
      <c r="DR29" s="847"/>
      <c r="DS29" s="847"/>
      <c r="DT29" s="847"/>
      <c r="DU29" s="847"/>
      <c r="DV29" s="847"/>
      <c r="DW29" s="847"/>
      <c r="DX29" s="847"/>
      <c r="DY29" s="847"/>
      <c r="DZ29" s="847"/>
      <c r="EA29" s="847"/>
      <c r="EB29" s="847"/>
      <c r="EC29" s="847"/>
      <c r="ED29" s="847"/>
      <c r="EE29" s="847"/>
      <c r="EF29" s="847"/>
      <c r="EG29" s="847"/>
      <c r="EH29" s="847"/>
      <c r="EI29" s="847"/>
      <c r="EJ29" s="847"/>
      <c r="EK29" s="847"/>
      <c r="EL29" s="847"/>
      <c r="EM29" s="847"/>
      <c r="EN29" s="847"/>
      <c r="EO29" s="847"/>
      <c r="EP29" s="847"/>
      <c r="EQ29" s="847"/>
      <c r="ER29" s="847"/>
      <c r="ES29" s="847"/>
      <c r="ET29" s="847"/>
      <c r="EU29" s="847"/>
      <c r="EV29" s="847"/>
      <c r="EW29" s="847"/>
      <c r="EX29" s="847"/>
      <c r="EY29" s="847"/>
      <c r="EZ29" s="847"/>
      <c r="FA29" s="847"/>
      <c r="FB29" s="847"/>
      <c r="FC29" s="847"/>
      <c r="FD29" s="847"/>
      <c r="FE29" s="847"/>
      <c r="FF29" s="847"/>
      <c r="FG29" s="847"/>
      <c r="FH29" s="847"/>
      <c r="FI29" s="847"/>
      <c r="FJ29" s="847"/>
      <c r="FK29" s="847"/>
      <c r="FL29" s="847"/>
      <c r="FM29" s="847"/>
      <c r="FN29" s="847"/>
      <c r="FO29" s="847"/>
      <c r="FP29" s="847"/>
      <c r="FQ29" s="847"/>
      <c r="FR29" s="847"/>
      <c r="FS29" s="847"/>
      <c r="FT29" s="847"/>
      <c r="FU29" s="847"/>
      <c r="FV29" s="847"/>
      <c r="FW29" s="847"/>
      <c r="FX29" s="847"/>
      <c r="FY29" s="847"/>
      <c r="FZ29" s="847"/>
      <c r="GA29" s="847"/>
      <c r="GB29" s="847"/>
      <c r="GC29" s="847"/>
      <c r="GD29" s="847"/>
      <c r="GE29" s="847"/>
      <c r="GF29" s="847"/>
      <c r="GG29" s="847"/>
      <c r="GH29" s="847"/>
      <c r="GI29" s="847"/>
      <c r="GJ29" s="847"/>
      <c r="GK29" s="847"/>
      <c r="GL29" s="847"/>
      <c r="GM29" s="847"/>
      <c r="GN29" s="847"/>
      <c r="GO29" s="847"/>
      <c r="GP29" s="847"/>
      <c r="GQ29" s="847"/>
      <c r="GR29" s="847"/>
      <c r="GS29" s="847"/>
      <c r="GT29" s="847"/>
      <c r="GU29" s="847"/>
      <c r="GV29" s="847"/>
      <c r="GW29" s="847"/>
      <c r="GX29" s="847"/>
      <c r="GY29" s="847"/>
      <c r="GZ29" s="847"/>
      <c r="HA29" s="847"/>
      <c r="HB29" s="847"/>
      <c r="HC29" s="847"/>
      <c r="HD29" s="847"/>
      <c r="HE29" s="847"/>
      <c r="HF29" s="847"/>
      <c r="HG29" s="847"/>
      <c r="HH29" s="847"/>
      <c r="HI29" s="847"/>
      <c r="HJ29" s="847"/>
      <c r="HK29" s="847"/>
      <c r="HL29" s="847"/>
      <c r="HM29" s="847"/>
      <c r="HN29" s="847"/>
      <c r="HO29" s="847"/>
      <c r="HP29" s="847"/>
      <c r="HQ29" s="847"/>
      <c r="HR29" s="847"/>
      <c r="HS29" s="847"/>
      <c r="HT29" s="847"/>
      <c r="HU29" s="847"/>
      <c r="HV29" s="847"/>
      <c r="HW29" s="847"/>
      <c r="HX29" s="847"/>
      <c r="HY29" s="847"/>
      <c r="HZ29" s="847"/>
      <c r="IA29" s="847"/>
      <c r="IB29" s="847"/>
      <c r="IC29" s="847"/>
      <c r="ID29" s="847"/>
      <c r="IE29" s="847"/>
      <c r="IF29" s="847"/>
      <c r="IG29" s="847"/>
      <c r="IH29" s="847"/>
      <c r="II29" s="847"/>
      <c r="IJ29" s="847"/>
      <c r="IK29" s="847"/>
      <c r="IL29" s="847"/>
      <c r="IM29" s="847"/>
      <c r="IN29" s="847"/>
      <c r="IO29" s="847"/>
      <c r="IP29" s="847"/>
      <c r="IQ29" s="847"/>
      <c r="IR29" s="847"/>
      <c r="IS29" s="847"/>
      <c r="IT29" s="847"/>
    </row>
    <row r="30" spans="1:254" ht="15.75">
      <c r="A30" s="3" t="s">
        <v>149</v>
      </c>
      <c r="B30" s="283" t="s">
        <v>1538</v>
      </c>
      <c r="C30" s="161">
        <f>SUM(C31:C33)</f>
        <v>16.47</v>
      </c>
      <c r="D30" s="161">
        <f>SUM(D31:D33)</f>
        <v>0</v>
      </c>
      <c r="E30" s="161">
        <f>SUM(E31:E33)</f>
        <v>16.47</v>
      </c>
      <c r="F30" s="161">
        <f>SUM(F31:F33)</f>
        <v>0</v>
      </c>
      <c r="G30" s="224"/>
      <c r="H30" s="161"/>
      <c r="I30" s="224"/>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c r="AH30" s="847"/>
      <c r="AI30" s="847"/>
      <c r="AJ30" s="847"/>
      <c r="AK30" s="847"/>
      <c r="AL30" s="847"/>
      <c r="AM30" s="847"/>
      <c r="AN30" s="847"/>
      <c r="AO30" s="847"/>
      <c r="AP30" s="847"/>
      <c r="AQ30" s="847"/>
      <c r="AR30" s="847"/>
      <c r="AS30" s="847"/>
      <c r="AT30" s="847"/>
      <c r="AU30" s="847"/>
      <c r="AV30" s="847"/>
      <c r="AW30" s="847"/>
      <c r="AX30" s="847"/>
      <c r="AY30" s="847"/>
      <c r="AZ30" s="847"/>
      <c r="BA30" s="847"/>
      <c r="BB30" s="847"/>
      <c r="BC30" s="847"/>
      <c r="BD30" s="847"/>
      <c r="BE30" s="847"/>
      <c r="BF30" s="847"/>
      <c r="BG30" s="847"/>
      <c r="BH30" s="847"/>
      <c r="BI30" s="847"/>
      <c r="BJ30" s="847"/>
      <c r="BK30" s="847"/>
      <c r="BL30" s="847"/>
      <c r="BM30" s="847"/>
      <c r="BN30" s="847"/>
      <c r="BO30" s="847"/>
      <c r="BP30" s="847"/>
      <c r="BQ30" s="847"/>
      <c r="BR30" s="847"/>
      <c r="BS30" s="847"/>
      <c r="BT30" s="847"/>
      <c r="BU30" s="847"/>
      <c r="BV30" s="847"/>
      <c r="BW30" s="847"/>
      <c r="BX30" s="847"/>
      <c r="BY30" s="847"/>
      <c r="BZ30" s="847"/>
      <c r="CA30" s="847"/>
      <c r="CB30" s="847"/>
      <c r="CC30" s="847"/>
      <c r="CD30" s="847"/>
      <c r="CE30" s="847"/>
      <c r="CF30" s="847"/>
      <c r="CG30" s="847"/>
      <c r="CH30" s="847"/>
      <c r="CI30" s="847"/>
      <c r="CJ30" s="847"/>
      <c r="CK30" s="847"/>
      <c r="CL30" s="847"/>
      <c r="CM30" s="847"/>
      <c r="CN30" s="847"/>
      <c r="CO30" s="847"/>
      <c r="CP30" s="847"/>
      <c r="CQ30" s="847"/>
      <c r="CR30" s="847"/>
      <c r="CS30" s="847"/>
      <c r="CT30" s="847"/>
      <c r="CU30" s="847"/>
      <c r="CV30" s="847"/>
      <c r="CW30" s="847"/>
      <c r="CX30" s="847"/>
      <c r="CY30" s="847"/>
      <c r="CZ30" s="847"/>
      <c r="DA30" s="847"/>
      <c r="DB30" s="847"/>
      <c r="DC30" s="847"/>
      <c r="DD30" s="847"/>
      <c r="DE30" s="847"/>
      <c r="DF30" s="847"/>
      <c r="DG30" s="847"/>
      <c r="DH30" s="847"/>
      <c r="DI30" s="847"/>
      <c r="DJ30" s="847"/>
      <c r="DK30" s="847"/>
      <c r="DL30" s="847"/>
      <c r="DM30" s="847"/>
      <c r="DN30" s="847"/>
      <c r="DO30" s="847"/>
      <c r="DP30" s="847"/>
      <c r="DQ30" s="847"/>
      <c r="DR30" s="847"/>
      <c r="DS30" s="847"/>
      <c r="DT30" s="847"/>
      <c r="DU30" s="847"/>
      <c r="DV30" s="847"/>
      <c r="DW30" s="847"/>
      <c r="DX30" s="847"/>
      <c r="DY30" s="847"/>
      <c r="DZ30" s="847"/>
      <c r="EA30" s="847"/>
      <c r="EB30" s="847"/>
      <c r="EC30" s="847"/>
      <c r="ED30" s="847"/>
      <c r="EE30" s="847"/>
      <c r="EF30" s="847"/>
      <c r="EG30" s="847"/>
      <c r="EH30" s="847"/>
      <c r="EI30" s="847"/>
      <c r="EJ30" s="847"/>
      <c r="EK30" s="847"/>
      <c r="EL30" s="847"/>
      <c r="EM30" s="847"/>
      <c r="EN30" s="847"/>
      <c r="EO30" s="847"/>
      <c r="EP30" s="847"/>
      <c r="EQ30" s="847"/>
      <c r="ER30" s="847"/>
      <c r="ES30" s="847"/>
      <c r="ET30" s="847"/>
      <c r="EU30" s="847"/>
      <c r="EV30" s="847"/>
      <c r="EW30" s="847"/>
      <c r="EX30" s="847"/>
      <c r="EY30" s="847"/>
      <c r="EZ30" s="847"/>
      <c r="FA30" s="847"/>
      <c r="FB30" s="847"/>
      <c r="FC30" s="847"/>
      <c r="FD30" s="847"/>
      <c r="FE30" s="847"/>
      <c r="FF30" s="847"/>
      <c r="FG30" s="847"/>
      <c r="FH30" s="847"/>
      <c r="FI30" s="847"/>
      <c r="FJ30" s="847"/>
      <c r="FK30" s="847"/>
      <c r="FL30" s="847"/>
      <c r="FM30" s="847"/>
      <c r="FN30" s="847"/>
      <c r="FO30" s="847"/>
      <c r="FP30" s="847"/>
      <c r="FQ30" s="847"/>
      <c r="FR30" s="847"/>
      <c r="FS30" s="847"/>
      <c r="FT30" s="847"/>
      <c r="FU30" s="847"/>
      <c r="FV30" s="847"/>
      <c r="FW30" s="847"/>
      <c r="FX30" s="847"/>
      <c r="FY30" s="847"/>
      <c r="FZ30" s="847"/>
      <c r="GA30" s="847"/>
      <c r="GB30" s="847"/>
      <c r="GC30" s="847"/>
      <c r="GD30" s="847"/>
      <c r="GE30" s="847"/>
      <c r="GF30" s="847"/>
      <c r="GG30" s="847"/>
      <c r="GH30" s="847"/>
      <c r="GI30" s="847"/>
      <c r="GJ30" s="847"/>
      <c r="GK30" s="847"/>
      <c r="GL30" s="847"/>
      <c r="GM30" s="847"/>
      <c r="GN30" s="847"/>
      <c r="GO30" s="847"/>
      <c r="GP30" s="847"/>
      <c r="GQ30" s="847"/>
      <c r="GR30" s="847"/>
      <c r="GS30" s="847"/>
      <c r="GT30" s="847"/>
      <c r="GU30" s="847"/>
      <c r="GV30" s="847"/>
      <c r="GW30" s="847"/>
      <c r="GX30" s="847"/>
      <c r="GY30" s="847"/>
      <c r="GZ30" s="847"/>
      <c r="HA30" s="847"/>
      <c r="HB30" s="847"/>
      <c r="HC30" s="847"/>
      <c r="HD30" s="847"/>
      <c r="HE30" s="847"/>
      <c r="HF30" s="847"/>
      <c r="HG30" s="847"/>
      <c r="HH30" s="847"/>
      <c r="HI30" s="847"/>
      <c r="HJ30" s="847"/>
      <c r="HK30" s="847"/>
      <c r="HL30" s="847"/>
      <c r="HM30" s="847"/>
      <c r="HN30" s="847"/>
      <c r="HO30" s="847"/>
      <c r="HP30" s="847"/>
      <c r="HQ30" s="847"/>
      <c r="HR30" s="847"/>
      <c r="HS30" s="847"/>
      <c r="HT30" s="847"/>
      <c r="HU30" s="847"/>
      <c r="HV30" s="847"/>
      <c r="HW30" s="847"/>
      <c r="HX30" s="847"/>
      <c r="HY30" s="847"/>
      <c r="HZ30" s="847"/>
      <c r="IA30" s="847"/>
      <c r="IB30" s="847"/>
      <c r="IC30" s="847"/>
      <c r="ID30" s="847"/>
      <c r="IE30" s="847"/>
      <c r="IF30" s="847"/>
      <c r="IG30" s="847"/>
      <c r="IH30" s="847"/>
      <c r="II30" s="847"/>
      <c r="IJ30" s="847"/>
      <c r="IK30" s="847"/>
      <c r="IL30" s="847"/>
      <c r="IM30" s="847"/>
      <c r="IN30" s="847"/>
      <c r="IO30" s="847"/>
      <c r="IP30" s="847"/>
      <c r="IQ30" s="847"/>
      <c r="IR30" s="847"/>
      <c r="IS30" s="847"/>
      <c r="IT30" s="847"/>
    </row>
    <row r="31" spans="1:254" ht="25.5">
      <c r="A31" s="5">
        <v>1</v>
      </c>
      <c r="B31" s="290" t="s">
        <v>1539</v>
      </c>
      <c r="C31" s="833">
        <v>5.97</v>
      </c>
      <c r="D31" s="833"/>
      <c r="E31" s="833">
        <v>5.97</v>
      </c>
      <c r="F31" s="833"/>
      <c r="G31" s="5" t="s">
        <v>1537</v>
      </c>
      <c r="H31" s="835" t="s">
        <v>158</v>
      </c>
      <c r="I31" s="836"/>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c r="AH31" s="847"/>
      <c r="AI31" s="847"/>
      <c r="AJ31" s="847"/>
      <c r="AK31" s="847"/>
      <c r="AL31" s="847"/>
      <c r="AM31" s="847"/>
      <c r="AN31" s="847"/>
      <c r="AO31" s="847"/>
      <c r="AP31" s="847"/>
      <c r="AQ31" s="847"/>
      <c r="AR31" s="847"/>
      <c r="AS31" s="847"/>
      <c r="AT31" s="847"/>
      <c r="AU31" s="847"/>
      <c r="AV31" s="847"/>
      <c r="AW31" s="847"/>
      <c r="AX31" s="847"/>
      <c r="AY31" s="847"/>
      <c r="AZ31" s="847"/>
      <c r="BA31" s="847"/>
      <c r="BB31" s="847"/>
      <c r="BC31" s="847"/>
      <c r="BD31" s="847"/>
      <c r="BE31" s="847"/>
      <c r="BF31" s="847"/>
      <c r="BG31" s="847"/>
      <c r="BH31" s="847"/>
      <c r="BI31" s="847"/>
      <c r="BJ31" s="847"/>
      <c r="BK31" s="847"/>
      <c r="BL31" s="847"/>
      <c r="BM31" s="847"/>
      <c r="BN31" s="847"/>
      <c r="BO31" s="847"/>
      <c r="BP31" s="847"/>
      <c r="BQ31" s="847"/>
      <c r="BR31" s="847"/>
      <c r="BS31" s="847"/>
      <c r="BT31" s="847"/>
      <c r="BU31" s="847"/>
      <c r="BV31" s="847"/>
      <c r="BW31" s="847"/>
      <c r="BX31" s="847"/>
      <c r="BY31" s="847"/>
      <c r="BZ31" s="847"/>
      <c r="CA31" s="847"/>
      <c r="CB31" s="847"/>
      <c r="CC31" s="847"/>
      <c r="CD31" s="847"/>
      <c r="CE31" s="847"/>
      <c r="CF31" s="847"/>
      <c r="CG31" s="847"/>
      <c r="CH31" s="847"/>
      <c r="CI31" s="847"/>
      <c r="CJ31" s="847"/>
      <c r="CK31" s="847"/>
      <c r="CL31" s="847"/>
      <c r="CM31" s="847"/>
      <c r="CN31" s="847"/>
      <c r="CO31" s="847"/>
      <c r="CP31" s="847"/>
      <c r="CQ31" s="847"/>
      <c r="CR31" s="847"/>
      <c r="CS31" s="847"/>
      <c r="CT31" s="847"/>
      <c r="CU31" s="847"/>
      <c r="CV31" s="847"/>
      <c r="CW31" s="847"/>
      <c r="CX31" s="847"/>
      <c r="CY31" s="847"/>
      <c r="CZ31" s="847"/>
      <c r="DA31" s="847"/>
      <c r="DB31" s="847"/>
      <c r="DC31" s="847"/>
      <c r="DD31" s="847"/>
      <c r="DE31" s="847"/>
      <c r="DF31" s="847"/>
      <c r="DG31" s="847"/>
      <c r="DH31" s="847"/>
      <c r="DI31" s="847"/>
      <c r="DJ31" s="847"/>
      <c r="DK31" s="847"/>
      <c r="DL31" s="847"/>
      <c r="DM31" s="847"/>
      <c r="DN31" s="847"/>
      <c r="DO31" s="847"/>
      <c r="DP31" s="847"/>
      <c r="DQ31" s="847"/>
      <c r="DR31" s="847"/>
      <c r="DS31" s="847"/>
      <c r="DT31" s="847"/>
      <c r="DU31" s="847"/>
      <c r="DV31" s="847"/>
      <c r="DW31" s="847"/>
      <c r="DX31" s="847"/>
      <c r="DY31" s="847"/>
      <c r="DZ31" s="847"/>
      <c r="EA31" s="847"/>
      <c r="EB31" s="847"/>
      <c r="EC31" s="847"/>
      <c r="ED31" s="847"/>
      <c r="EE31" s="847"/>
      <c r="EF31" s="847"/>
      <c r="EG31" s="847"/>
      <c r="EH31" s="847"/>
      <c r="EI31" s="847"/>
      <c r="EJ31" s="847"/>
      <c r="EK31" s="847"/>
      <c r="EL31" s="847"/>
      <c r="EM31" s="847"/>
      <c r="EN31" s="847"/>
      <c r="EO31" s="847"/>
      <c r="EP31" s="847"/>
      <c r="EQ31" s="847"/>
      <c r="ER31" s="847"/>
      <c r="ES31" s="847"/>
      <c r="ET31" s="847"/>
      <c r="EU31" s="847"/>
      <c r="EV31" s="847"/>
      <c r="EW31" s="847"/>
      <c r="EX31" s="847"/>
      <c r="EY31" s="847"/>
      <c r="EZ31" s="847"/>
      <c r="FA31" s="847"/>
      <c r="FB31" s="847"/>
      <c r="FC31" s="847"/>
      <c r="FD31" s="847"/>
      <c r="FE31" s="847"/>
      <c r="FF31" s="847"/>
      <c r="FG31" s="847"/>
      <c r="FH31" s="847"/>
      <c r="FI31" s="847"/>
      <c r="FJ31" s="847"/>
      <c r="FK31" s="847"/>
      <c r="FL31" s="847"/>
      <c r="FM31" s="847"/>
      <c r="FN31" s="847"/>
      <c r="FO31" s="847"/>
      <c r="FP31" s="847"/>
      <c r="FQ31" s="847"/>
      <c r="FR31" s="847"/>
      <c r="FS31" s="847"/>
      <c r="FT31" s="847"/>
      <c r="FU31" s="847"/>
      <c r="FV31" s="847"/>
      <c r="FW31" s="847"/>
      <c r="FX31" s="847"/>
      <c r="FY31" s="847"/>
      <c r="FZ31" s="847"/>
      <c r="GA31" s="847"/>
      <c r="GB31" s="847"/>
      <c r="GC31" s="847"/>
      <c r="GD31" s="847"/>
      <c r="GE31" s="847"/>
      <c r="GF31" s="847"/>
      <c r="GG31" s="847"/>
      <c r="GH31" s="847"/>
      <c r="GI31" s="847"/>
      <c r="GJ31" s="847"/>
      <c r="GK31" s="847"/>
      <c r="GL31" s="847"/>
      <c r="GM31" s="847"/>
      <c r="GN31" s="847"/>
      <c r="GO31" s="847"/>
      <c r="GP31" s="847"/>
      <c r="GQ31" s="847"/>
      <c r="GR31" s="847"/>
      <c r="GS31" s="847"/>
      <c r="GT31" s="847"/>
      <c r="GU31" s="847"/>
      <c r="GV31" s="847"/>
      <c r="GW31" s="847"/>
      <c r="GX31" s="847"/>
      <c r="GY31" s="847"/>
      <c r="GZ31" s="847"/>
      <c r="HA31" s="847"/>
      <c r="HB31" s="847"/>
      <c r="HC31" s="847"/>
      <c r="HD31" s="847"/>
      <c r="HE31" s="847"/>
      <c r="HF31" s="847"/>
      <c r="HG31" s="847"/>
      <c r="HH31" s="847"/>
      <c r="HI31" s="847"/>
      <c r="HJ31" s="847"/>
      <c r="HK31" s="847"/>
      <c r="HL31" s="847"/>
      <c r="HM31" s="847"/>
      <c r="HN31" s="847"/>
      <c r="HO31" s="847"/>
      <c r="HP31" s="847"/>
      <c r="HQ31" s="847"/>
      <c r="HR31" s="847"/>
      <c r="HS31" s="847"/>
      <c r="HT31" s="847"/>
      <c r="HU31" s="847"/>
      <c r="HV31" s="847"/>
      <c r="HW31" s="847"/>
      <c r="HX31" s="847"/>
      <c r="HY31" s="847"/>
      <c r="HZ31" s="847"/>
      <c r="IA31" s="847"/>
      <c r="IB31" s="847"/>
      <c r="IC31" s="847"/>
      <c r="ID31" s="847"/>
      <c r="IE31" s="847"/>
      <c r="IF31" s="847"/>
      <c r="IG31" s="847"/>
      <c r="IH31" s="847"/>
      <c r="II31" s="847"/>
      <c r="IJ31" s="847"/>
      <c r="IK31" s="847"/>
      <c r="IL31" s="847"/>
      <c r="IM31" s="847"/>
      <c r="IN31" s="847"/>
      <c r="IO31" s="847"/>
      <c r="IP31" s="847"/>
      <c r="IQ31" s="847"/>
      <c r="IR31" s="847"/>
      <c r="IS31" s="847"/>
      <c r="IT31" s="847"/>
    </row>
    <row r="32" spans="1:254" ht="25.5">
      <c r="A32" s="5">
        <v>2</v>
      </c>
      <c r="B32" s="290" t="s">
        <v>1540</v>
      </c>
      <c r="C32" s="833">
        <v>5.5</v>
      </c>
      <c r="D32" s="833"/>
      <c r="E32" s="833">
        <v>5.5</v>
      </c>
      <c r="F32" s="833"/>
      <c r="G32" s="5" t="s">
        <v>1537</v>
      </c>
      <c r="H32" s="835" t="s">
        <v>158</v>
      </c>
      <c r="I32" s="836"/>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7"/>
      <c r="AI32" s="847"/>
      <c r="AJ32" s="847"/>
      <c r="AK32" s="847"/>
      <c r="AL32" s="847"/>
      <c r="AM32" s="847"/>
      <c r="AN32" s="847"/>
      <c r="AO32" s="847"/>
      <c r="AP32" s="847"/>
      <c r="AQ32" s="847"/>
      <c r="AR32" s="847"/>
      <c r="AS32" s="847"/>
      <c r="AT32" s="847"/>
      <c r="AU32" s="847"/>
      <c r="AV32" s="847"/>
      <c r="AW32" s="847"/>
      <c r="AX32" s="847"/>
      <c r="AY32" s="847"/>
      <c r="AZ32" s="847"/>
      <c r="BA32" s="847"/>
      <c r="BB32" s="847"/>
      <c r="BC32" s="847"/>
      <c r="BD32" s="847"/>
      <c r="BE32" s="847"/>
      <c r="BF32" s="847"/>
      <c r="BG32" s="847"/>
      <c r="BH32" s="847"/>
      <c r="BI32" s="847"/>
      <c r="BJ32" s="847"/>
      <c r="BK32" s="847"/>
      <c r="BL32" s="847"/>
      <c r="BM32" s="847"/>
      <c r="BN32" s="847"/>
      <c r="BO32" s="847"/>
      <c r="BP32" s="847"/>
      <c r="BQ32" s="847"/>
      <c r="BR32" s="847"/>
      <c r="BS32" s="847"/>
      <c r="BT32" s="847"/>
      <c r="BU32" s="847"/>
      <c r="BV32" s="847"/>
      <c r="BW32" s="847"/>
      <c r="BX32" s="847"/>
      <c r="BY32" s="847"/>
      <c r="BZ32" s="847"/>
      <c r="CA32" s="847"/>
      <c r="CB32" s="847"/>
      <c r="CC32" s="847"/>
      <c r="CD32" s="847"/>
      <c r="CE32" s="847"/>
      <c r="CF32" s="847"/>
      <c r="CG32" s="847"/>
      <c r="CH32" s="847"/>
      <c r="CI32" s="847"/>
      <c r="CJ32" s="847"/>
      <c r="CK32" s="847"/>
      <c r="CL32" s="847"/>
      <c r="CM32" s="847"/>
      <c r="CN32" s="847"/>
      <c r="CO32" s="847"/>
      <c r="CP32" s="847"/>
      <c r="CQ32" s="847"/>
      <c r="CR32" s="847"/>
      <c r="CS32" s="847"/>
      <c r="CT32" s="847"/>
      <c r="CU32" s="847"/>
      <c r="CV32" s="847"/>
      <c r="CW32" s="847"/>
      <c r="CX32" s="847"/>
      <c r="CY32" s="847"/>
      <c r="CZ32" s="847"/>
      <c r="DA32" s="847"/>
      <c r="DB32" s="847"/>
      <c r="DC32" s="847"/>
      <c r="DD32" s="847"/>
      <c r="DE32" s="847"/>
      <c r="DF32" s="847"/>
      <c r="DG32" s="847"/>
      <c r="DH32" s="847"/>
      <c r="DI32" s="847"/>
      <c r="DJ32" s="847"/>
      <c r="DK32" s="847"/>
      <c r="DL32" s="847"/>
      <c r="DM32" s="847"/>
      <c r="DN32" s="847"/>
      <c r="DO32" s="847"/>
      <c r="DP32" s="847"/>
      <c r="DQ32" s="847"/>
      <c r="DR32" s="847"/>
      <c r="DS32" s="847"/>
      <c r="DT32" s="847"/>
      <c r="DU32" s="847"/>
      <c r="DV32" s="847"/>
      <c r="DW32" s="847"/>
      <c r="DX32" s="847"/>
      <c r="DY32" s="847"/>
      <c r="DZ32" s="847"/>
      <c r="EA32" s="847"/>
      <c r="EB32" s="847"/>
      <c r="EC32" s="847"/>
      <c r="ED32" s="847"/>
      <c r="EE32" s="847"/>
      <c r="EF32" s="847"/>
      <c r="EG32" s="847"/>
      <c r="EH32" s="847"/>
      <c r="EI32" s="847"/>
      <c r="EJ32" s="847"/>
      <c r="EK32" s="847"/>
      <c r="EL32" s="847"/>
      <c r="EM32" s="847"/>
      <c r="EN32" s="847"/>
      <c r="EO32" s="847"/>
      <c r="EP32" s="847"/>
      <c r="EQ32" s="847"/>
      <c r="ER32" s="847"/>
      <c r="ES32" s="847"/>
      <c r="ET32" s="847"/>
      <c r="EU32" s="847"/>
      <c r="EV32" s="847"/>
      <c r="EW32" s="847"/>
      <c r="EX32" s="847"/>
      <c r="EY32" s="847"/>
      <c r="EZ32" s="847"/>
      <c r="FA32" s="847"/>
      <c r="FB32" s="847"/>
      <c r="FC32" s="847"/>
      <c r="FD32" s="847"/>
      <c r="FE32" s="847"/>
      <c r="FF32" s="847"/>
      <c r="FG32" s="847"/>
      <c r="FH32" s="847"/>
      <c r="FI32" s="847"/>
      <c r="FJ32" s="847"/>
      <c r="FK32" s="847"/>
      <c r="FL32" s="847"/>
      <c r="FM32" s="847"/>
      <c r="FN32" s="847"/>
      <c r="FO32" s="847"/>
      <c r="FP32" s="847"/>
      <c r="FQ32" s="847"/>
      <c r="FR32" s="847"/>
      <c r="FS32" s="847"/>
      <c r="FT32" s="847"/>
      <c r="FU32" s="847"/>
      <c r="FV32" s="847"/>
      <c r="FW32" s="847"/>
      <c r="FX32" s="847"/>
      <c r="FY32" s="847"/>
      <c r="FZ32" s="847"/>
      <c r="GA32" s="847"/>
      <c r="GB32" s="847"/>
      <c r="GC32" s="847"/>
      <c r="GD32" s="847"/>
      <c r="GE32" s="847"/>
      <c r="GF32" s="847"/>
      <c r="GG32" s="847"/>
      <c r="GH32" s="847"/>
      <c r="GI32" s="847"/>
      <c r="GJ32" s="847"/>
      <c r="GK32" s="847"/>
      <c r="GL32" s="847"/>
      <c r="GM32" s="847"/>
      <c r="GN32" s="847"/>
      <c r="GO32" s="847"/>
      <c r="GP32" s="847"/>
      <c r="GQ32" s="847"/>
      <c r="GR32" s="847"/>
      <c r="GS32" s="847"/>
      <c r="GT32" s="847"/>
      <c r="GU32" s="847"/>
      <c r="GV32" s="847"/>
      <c r="GW32" s="847"/>
      <c r="GX32" s="847"/>
      <c r="GY32" s="847"/>
      <c r="GZ32" s="847"/>
      <c r="HA32" s="847"/>
      <c r="HB32" s="847"/>
      <c r="HC32" s="847"/>
      <c r="HD32" s="847"/>
      <c r="HE32" s="847"/>
      <c r="HF32" s="847"/>
      <c r="HG32" s="847"/>
      <c r="HH32" s="847"/>
      <c r="HI32" s="847"/>
      <c r="HJ32" s="847"/>
      <c r="HK32" s="847"/>
      <c r="HL32" s="847"/>
      <c r="HM32" s="847"/>
      <c r="HN32" s="847"/>
      <c r="HO32" s="847"/>
      <c r="HP32" s="847"/>
      <c r="HQ32" s="847"/>
      <c r="HR32" s="847"/>
      <c r="HS32" s="847"/>
      <c r="HT32" s="847"/>
      <c r="HU32" s="847"/>
      <c r="HV32" s="847"/>
      <c r="HW32" s="847"/>
      <c r="HX32" s="847"/>
      <c r="HY32" s="847"/>
      <c r="HZ32" s="847"/>
      <c r="IA32" s="847"/>
      <c r="IB32" s="847"/>
      <c r="IC32" s="847"/>
      <c r="ID32" s="847"/>
      <c r="IE32" s="847"/>
      <c r="IF32" s="847"/>
      <c r="IG32" s="847"/>
      <c r="IH32" s="847"/>
      <c r="II32" s="847"/>
      <c r="IJ32" s="847"/>
      <c r="IK32" s="847"/>
      <c r="IL32" s="847"/>
      <c r="IM32" s="847"/>
      <c r="IN32" s="847"/>
      <c r="IO32" s="847"/>
      <c r="IP32" s="847"/>
      <c r="IQ32" s="847"/>
      <c r="IR32" s="847"/>
      <c r="IS32" s="847"/>
      <c r="IT32" s="847"/>
    </row>
    <row r="33" spans="1:254" ht="25.5">
      <c r="A33" s="5">
        <v>3</v>
      </c>
      <c r="B33" s="290" t="s">
        <v>1541</v>
      </c>
      <c r="C33" s="833">
        <v>5</v>
      </c>
      <c r="D33" s="833"/>
      <c r="E33" s="833">
        <v>5</v>
      </c>
      <c r="F33" s="833"/>
      <c r="G33" s="5" t="s">
        <v>1537</v>
      </c>
      <c r="H33" s="835" t="s">
        <v>158</v>
      </c>
      <c r="I33" s="836"/>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8"/>
      <c r="AH33" s="848"/>
      <c r="AI33" s="848"/>
      <c r="AJ33" s="848"/>
      <c r="AK33" s="848"/>
      <c r="AL33" s="848"/>
      <c r="AM33" s="848"/>
      <c r="AN33" s="848"/>
      <c r="AO33" s="848"/>
      <c r="AP33" s="848"/>
      <c r="AQ33" s="848"/>
      <c r="AR33" s="848"/>
      <c r="AS33" s="848"/>
      <c r="AT33" s="848"/>
      <c r="AU33" s="848"/>
      <c r="AV33" s="848"/>
      <c r="AW33" s="848"/>
      <c r="AX33" s="848"/>
      <c r="AY33" s="848"/>
      <c r="AZ33" s="848"/>
      <c r="BA33" s="848"/>
      <c r="BB33" s="848"/>
      <c r="BC33" s="848"/>
      <c r="BD33" s="848"/>
      <c r="BE33" s="848"/>
      <c r="BF33" s="848"/>
      <c r="BG33" s="848"/>
      <c r="BH33" s="848"/>
      <c r="BI33" s="848"/>
      <c r="BJ33" s="848"/>
      <c r="BK33" s="848"/>
      <c r="BL33" s="848"/>
      <c r="BM33" s="848"/>
      <c r="BN33" s="848"/>
      <c r="BO33" s="848"/>
      <c r="BP33" s="848"/>
      <c r="BQ33" s="848"/>
      <c r="BR33" s="848"/>
      <c r="BS33" s="848"/>
      <c r="BT33" s="848"/>
      <c r="BU33" s="848"/>
      <c r="BV33" s="848"/>
      <c r="BW33" s="848"/>
      <c r="BX33" s="848"/>
      <c r="BY33" s="848"/>
      <c r="BZ33" s="848"/>
      <c r="CA33" s="848"/>
      <c r="CB33" s="848"/>
      <c r="CC33" s="848"/>
      <c r="CD33" s="848"/>
      <c r="CE33" s="848"/>
      <c r="CF33" s="848"/>
      <c r="CG33" s="848"/>
      <c r="CH33" s="848"/>
      <c r="CI33" s="848"/>
      <c r="CJ33" s="848"/>
      <c r="CK33" s="848"/>
      <c r="CL33" s="848"/>
      <c r="CM33" s="848"/>
      <c r="CN33" s="848"/>
      <c r="CO33" s="848"/>
      <c r="CP33" s="848"/>
      <c r="CQ33" s="848"/>
      <c r="CR33" s="848"/>
      <c r="CS33" s="848"/>
      <c r="CT33" s="848"/>
      <c r="CU33" s="848"/>
      <c r="CV33" s="848"/>
      <c r="CW33" s="848"/>
      <c r="CX33" s="848"/>
      <c r="CY33" s="848"/>
      <c r="CZ33" s="848"/>
      <c r="DA33" s="848"/>
      <c r="DB33" s="848"/>
      <c r="DC33" s="848"/>
      <c r="DD33" s="848"/>
      <c r="DE33" s="848"/>
      <c r="DF33" s="848"/>
      <c r="DG33" s="848"/>
      <c r="DH33" s="848"/>
      <c r="DI33" s="848"/>
      <c r="DJ33" s="848"/>
      <c r="DK33" s="848"/>
      <c r="DL33" s="848"/>
      <c r="DM33" s="848"/>
      <c r="DN33" s="848"/>
      <c r="DO33" s="848"/>
      <c r="DP33" s="848"/>
      <c r="DQ33" s="848"/>
      <c r="DR33" s="848"/>
      <c r="DS33" s="848"/>
      <c r="DT33" s="848"/>
      <c r="DU33" s="848"/>
      <c r="DV33" s="848"/>
      <c r="DW33" s="848"/>
      <c r="DX33" s="848"/>
      <c r="DY33" s="848"/>
      <c r="DZ33" s="848"/>
      <c r="EA33" s="848"/>
      <c r="EB33" s="848"/>
      <c r="EC33" s="848"/>
      <c r="ED33" s="848"/>
      <c r="EE33" s="848"/>
      <c r="EF33" s="848"/>
      <c r="EG33" s="848"/>
      <c r="EH33" s="848"/>
      <c r="EI33" s="848"/>
      <c r="EJ33" s="848"/>
      <c r="EK33" s="848"/>
      <c r="EL33" s="848"/>
      <c r="EM33" s="848"/>
      <c r="EN33" s="848"/>
      <c r="EO33" s="848"/>
      <c r="EP33" s="848"/>
      <c r="EQ33" s="848"/>
      <c r="ER33" s="848"/>
      <c r="ES33" s="848"/>
      <c r="ET33" s="848"/>
      <c r="EU33" s="848"/>
      <c r="EV33" s="848"/>
      <c r="EW33" s="848"/>
      <c r="EX33" s="848"/>
      <c r="EY33" s="848"/>
      <c r="EZ33" s="848"/>
      <c r="FA33" s="848"/>
      <c r="FB33" s="848"/>
      <c r="FC33" s="848"/>
      <c r="FD33" s="848"/>
      <c r="FE33" s="848"/>
      <c r="FF33" s="848"/>
      <c r="FG33" s="848"/>
      <c r="FH33" s="848"/>
      <c r="FI33" s="848"/>
      <c r="FJ33" s="848"/>
      <c r="FK33" s="848"/>
      <c r="FL33" s="848"/>
      <c r="FM33" s="848"/>
      <c r="FN33" s="848"/>
      <c r="FO33" s="848"/>
      <c r="FP33" s="848"/>
      <c r="FQ33" s="848"/>
      <c r="FR33" s="848"/>
      <c r="FS33" s="848"/>
      <c r="FT33" s="848"/>
      <c r="FU33" s="848"/>
      <c r="FV33" s="848"/>
      <c r="FW33" s="848"/>
      <c r="FX33" s="848"/>
      <c r="FY33" s="848"/>
      <c r="FZ33" s="848"/>
      <c r="GA33" s="848"/>
      <c r="GB33" s="848"/>
      <c r="GC33" s="848"/>
      <c r="GD33" s="848"/>
      <c r="GE33" s="848"/>
      <c r="GF33" s="848"/>
      <c r="GG33" s="848"/>
      <c r="GH33" s="848"/>
      <c r="GI33" s="848"/>
      <c r="GJ33" s="848"/>
      <c r="GK33" s="848"/>
      <c r="GL33" s="848"/>
      <c r="GM33" s="848"/>
      <c r="GN33" s="848"/>
      <c r="GO33" s="848"/>
      <c r="GP33" s="848"/>
      <c r="GQ33" s="848"/>
      <c r="GR33" s="848"/>
      <c r="GS33" s="848"/>
      <c r="GT33" s="848"/>
      <c r="GU33" s="848"/>
      <c r="GV33" s="848"/>
      <c r="GW33" s="848"/>
      <c r="GX33" s="848"/>
      <c r="GY33" s="848"/>
      <c r="GZ33" s="848"/>
      <c r="HA33" s="848"/>
      <c r="HB33" s="848"/>
      <c r="HC33" s="848"/>
      <c r="HD33" s="848"/>
      <c r="HE33" s="848"/>
      <c r="HF33" s="848"/>
      <c r="HG33" s="848"/>
      <c r="HH33" s="848"/>
      <c r="HI33" s="848"/>
      <c r="HJ33" s="848"/>
      <c r="HK33" s="848"/>
      <c r="HL33" s="848"/>
      <c r="HM33" s="848"/>
      <c r="HN33" s="848"/>
      <c r="HO33" s="848"/>
      <c r="HP33" s="848"/>
      <c r="HQ33" s="848"/>
      <c r="HR33" s="848"/>
      <c r="HS33" s="848"/>
      <c r="HT33" s="848"/>
      <c r="HU33" s="848"/>
      <c r="HV33" s="848"/>
      <c r="HW33" s="848"/>
      <c r="HX33" s="848"/>
      <c r="HY33" s="848"/>
      <c r="HZ33" s="848"/>
      <c r="IA33" s="848"/>
      <c r="IB33" s="848"/>
      <c r="IC33" s="848"/>
      <c r="ID33" s="848"/>
      <c r="IE33" s="848"/>
      <c r="IF33" s="848"/>
      <c r="IG33" s="848"/>
      <c r="IH33" s="848"/>
      <c r="II33" s="848"/>
      <c r="IJ33" s="848"/>
      <c r="IK33" s="848"/>
      <c r="IL33" s="848"/>
      <c r="IM33" s="848"/>
      <c r="IN33" s="848"/>
      <c r="IO33" s="848"/>
      <c r="IP33" s="848"/>
      <c r="IQ33" s="848"/>
      <c r="IR33" s="848"/>
      <c r="IS33" s="848"/>
      <c r="IT33" s="848"/>
    </row>
    <row r="34" spans="1:254" ht="15.75">
      <c r="A34" s="3" t="s">
        <v>216</v>
      </c>
      <c r="B34" s="75" t="s">
        <v>115</v>
      </c>
      <c r="C34" s="161">
        <f>SUM(C35:C43)</f>
        <v>38.14</v>
      </c>
      <c r="D34" s="161">
        <f>SUM(D35:D43)</f>
        <v>21.04</v>
      </c>
      <c r="E34" s="161">
        <f>SUM(E35:E43)</f>
        <v>17.1</v>
      </c>
      <c r="F34" s="161">
        <f>SUM(F35:F43)</f>
        <v>0</v>
      </c>
      <c r="G34" s="224"/>
      <c r="H34" s="161"/>
      <c r="I34" s="224"/>
      <c r="J34" s="847"/>
      <c r="K34" s="847"/>
      <c r="L34" s="847"/>
      <c r="M34" s="847"/>
      <c r="N34" s="847"/>
      <c r="O34" s="847"/>
      <c r="P34" s="847"/>
      <c r="Q34" s="847"/>
      <c r="R34" s="847"/>
      <c r="S34" s="847"/>
      <c r="T34" s="847"/>
      <c r="U34" s="847"/>
      <c r="V34" s="847"/>
      <c r="W34" s="847"/>
      <c r="X34" s="847"/>
      <c r="Y34" s="847"/>
      <c r="Z34" s="847"/>
      <c r="AA34" s="847"/>
      <c r="AB34" s="847"/>
      <c r="AC34" s="847"/>
      <c r="AD34" s="847"/>
      <c r="AE34" s="847"/>
      <c r="AF34" s="847"/>
      <c r="AG34" s="847"/>
      <c r="AH34" s="847"/>
      <c r="AI34" s="847"/>
      <c r="AJ34" s="847"/>
      <c r="AK34" s="847"/>
      <c r="AL34" s="847"/>
      <c r="AM34" s="847"/>
      <c r="AN34" s="847"/>
      <c r="AO34" s="847"/>
      <c r="AP34" s="847"/>
      <c r="AQ34" s="847"/>
      <c r="AR34" s="847"/>
      <c r="AS34" s="847"/>
      <c r="AT34" s="847"/>
      <c r="AU34" s="847"/>
      <c r="AV34" s="847"/>
      <c r="AW34" s="847"/>
      <c r="AX34" s="847"/>
      <c r="AY34" s="847"/>
      <c r="AZ34" s="847"/>
      <c r="BA34" s="847"/>
      <c r="BB34" s="847"/>
      <c r="BC34" s="847"/>
      <c r="BD34" s="847"/>
      <c r="BE34" s="847"/>
      <c r="BF34" s="847"/>
      <c r="BG34" s="847"/>
      <c r="BH34" s="847"/>
      <c r="BI34" s="847"/>
      <c r="BJ34" s="847"/>
      <c r="BK34" s="847"/>
      <c r="BL34" s="847"/>
      <c r="BM34" s="847"/>
      <c r="BN34" s="847"/>
      <c r="BO34" s="847"/>
      <c r="BP34" s="847"/>
      <c r="BQ34" s="847"/>
      <c r="BR34" s="847"/>
      <c r="BS34" s="847"/>
      <c r="BT34" s="847"/>
      <c r="BU34" s="847"/>
      <c r="BV34" s="847"/>
      <c r="BW34" s="847"/>
      <c r="BX34" s="847"/>
      <c r="BY34" s="847"/>
      <c r="BZ34" s="847"/>
      <c r="CA34" s="847"/>
      <c r="CB34" s="847"/>
      <c r="CC34" s="847"/>
      <c r="CD34" s="847"/>
      <c r="CE34" s="847"/>
      <c r="CF34" s="847"/>
      <c r="CG34" s="847"/>
      <c r="CH34" s="847"/>
      <c r="CI34" s="847"/>
      <c r="CJ34" s="847"/>
      <c r="CK34" s="847"/>
      <c r="CL34" s="847"/>
      <c r="CM34" s="847"/>
      <c r="CN34" s="847"/>
      <c r="CO34" s="847"/>
      <c r="CP34" s="847"/>
      <c r="CQ34" s="847"/>
      <c r="CR34" s="847"/>
      <c r="CS34" s="847"/>
      <c r="CT34" s="847"/>
      <c r="CU34" s="847"/>
      <c r="CV34" s="847"/>
      <c r="CW34" s="847"/>
      <c r="CX34" s="847"/>
      <c r="CY34" s="847"/>
      <c r="CZ34" s="847"/>
      <c r="DA34" s="847"/>
      <c r="DB34" s="847"/>
      <c r="DC34" s="847"/>
      <c r="DD34" s="847"/>
      <c r="DE34" s="847"/>
      <c r="DF34" s="847"/>
      <c r="DG34" s="847"/>
      <c r="DH34" s="847"/>
      <c r="DI34" s="847"/>
      <c r="DJ34" s="847"/>
      <c r="DK34" s="847"/>
      <c r="DL34" s="847"/>
      <c r="DM34" s="847"/>
      <c r="DN34" s="847"/>
      <c r="DO34" s="847"/>
      <c r="DP34" s="847"/>
      <c r="DQ34" s="847"/>
      <c r="DR34" s="847"/>
      <c r="DS34" s="847"/>
      <c r="DT34" s="847"/>
      <c r="DU34" s="847"/>
      <c r="DV34" s="847"/>
      <c r="DW34" s="847"/>
      <c r="DX34" s="847"/>
      <c r="DY34" s="847"/>
      <c r="DZ34" s="847"/>
      <c r="EA34" s="847"/>
      <c r="EB34" s="847"/>
      <c r="EC34" s="847"/>
      <c r="ED34" s="847"/>
      <c r="EE34" s="847"/>
      <c r="EF34" s="847"/>
      <c r="EG34" s="847"/>
      <c r="EH34" s="847"/>
      <c r="EI34" s="847"/>
      <c r="EJ34" s="847"/>
      <c r="EK34" s="847"/>
      <c r="EL34" s="847"/>
      <c r="EM34" s="847"/>
      <c r="EN34" s="847"/>
      <c r="EO34" s="847"/>
      <c r="EP34" s="847"/>
      <c r="EQ34" s="847"/>
      <c r="ER34" s="847"/>
      <c r="ES34" s="847"/>
      <c r="ET34" s="847"/>
      <c r="EU34" s="847"/>
      <c r="EV34" s="847"/>
      <c r="EW34" s="847"/>
      <c r="EX34" s="847"/>
      <c r="EY34" s="847"/>
      <c r="EZ34" s="847"/>
      <c r="FA34" s="847"/>
      <c r="FB34" s="847"/>
      <c r="FC34" s="847"/>
      <c r="FD34" s="847"/>
      <c r="FE34" s="847"/>
      <c r="FF34" s="847"/>
      <c r="FG34" s="847"/>
      <c r="FH34" s="847"/>
      <c r="FI34" s="847"/>
      <c r="FJ34" s="847"/>
      <c r="FK34" s="847"/>
      <c r="FL34" s="847"/>
      <c r="FM34" s="847"/>
      <c r="FN34" s="847"/>
      <c r="FO34" s="847"/>
      <c r="FP34" s="847"/>
      <c r="FQ34" s="847"/>
      <c r="FR34" s="847"/>
      <c r="FS34" s="847"/>
      <c r="FT34" s="847"/>
      <c r="FU34" s="847"/>
      <c r="FV34" s="847"/>
      <c r="FW34" s="847"/>
      <c r="FX34" s="847"/>
      <c r="FY34" s="847"/>
      <c r="FZ34" s="847"/>
      <c r="GA34" s="847"/>
      <c r="GB34" s="847"/>
      <c r="GC34" s="847"/>
      <c r="GD34" s="847"/>
      <c r="GE34" s="847"/>
      <c r="GF34" s="847"/>
      <c r="GG34" s="847"/>
      <c r="GH34" s="847"/>
      <c r="GI34" s="847"/>
      <c r="GJ34" s="847"/>
      <c r="GK34" s="847"/>
      <c r="GL34" s="847"/>
      <c r="GM34" s="847"/>
      <c r="GN34" s="847"/>
      <c r="GO34" s="847"/>
      <c r="GP34" s="847"/>
      <c r="GQ34" s="847"/>
      <c r="GR34" s="847"/>
      <c r="GS34" s="847"/>
      <c r="GT34" s="847"/>
      <c r="GU34" s="847"/>
      <c r="GV34" s="847"/>
      <c r="GW34" s="847"/>
      <c r="GX34" s="847"/>
      <c r="GY34" s="847"/>
      <c r="GZ34" s="847"/>
      <c r="HA34" s="847"/>
      <c r="HB34" s="847"/>
      <c r="HC34" s="847"/>
      <c r="HD34" s="847"/>
      <c r="HE34" s="847"/>
      <c r="HF34" s="847"/>
      <c r="HG34" s="847"/>
      <c r="HH34" s="847"/>
      <c r="HI34" s="847"/>
      <c r="HJ34" s="847"/>
      <c r="HK34" s="847"/>
      <c r="HL34" s="847"/>
      <c r="HM34" s="847"/>
      <c r="HN34" s="847"/>
      <c r="HO34" s="847"/>
      <c r="HP34" s="847"/>
      <c r="HQ34" s="847"/>
      <c r="HR34" s="847"/>
      <c r="HS34" s="847"/>
      <c r="HT34" s="847"/>
      <c r="HU34" s="847"/>
      <c r="HV34" s="847"/>
      <c r="HW34" s="847"/>
      <c r="HX34" s="847"/>
      <c r="HY34" s="847"/>
      <c r="HZ34" s="847"/>
      <c r="IA34" s="847"/>
      <c r="IB34" s="847"/>
      <c r="IC34" s="847"/>
      <c r="ID34" s="847"/>
      <c r="IE34" s="847"/>
      <c r="IF34" s="847"/>
      <c r="IG34" s="847"/>
      <c r="IH34" s="847"/>
      <c r="II34" s="847"/>
      <c r="IJ34" s="847"/>
      <c r="IK34" s="847"/>
      <c r="IL34" s="847"/>
      <c r="IM34" s="847"/>
      <c r="IN34" s="847"/>
      <c r="IO34" s="847"/>
      <c r="IP34" s="847"/>
      <c r="IQ34" s="847"/>
      <c r="IR34" s="847"/>
      <c r="IS34" s="847"/>
      <c r="IT34" s="847"/>
    </row>
    <row r="35" spans="1:254" ht="25.5">
      <c r="A35" s="5">
        <v>1</v>
      </c>
      <c r="B35" s="290" t="s">
        <v>1542</v>
      </c>
      <c r="C35" s="833">
        <v>4.6</v>
      </c>
      <c r="D35" s="833">
        <v>4.6</v>
      </c>
      <c r="E35" s="833"/>
      <c r="F35" s="833"/>
      <c r="G35" s="5" t="s">
        <v>1523</v>
      </c>
      <c r="H35" s="835" t="s">
        <v>158</v>
      </c>
      <c r="I35" s="83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6"/>
      <c r="AL35" s="846"/>
      <c r="AM35" s="846"/>
      <c r="AN35" s="846"/>
      <c r="AO35" s="846"/>
      <c r="AP35" s="846"/>
      <c r="AQ35" s="846"/>
      <c r="AR35" s="846"/>
      <c r="AS35" s="846"/>
      <c r="AT35" s="846"/>
      <c r="AU35" s="846"/>
      <c r="AV35" s="846"/>
      <c r="AW35" s="846"/>
      <c r="AX35" s="846"/>
      <c r="AY35" s="846"/>
      <c r="AZ35" s="846"/>
      <c r="BA35" s="846"/>
      <c r="BB35" s="846"/>
      <c r="BC35" s="846"/>
      <c r="BD35" s="846"/>
      <c r="BE35" s="846"/>
      <c r="BF35" s="846"/>
      <c r="BG35" s="846"/>
      <c r="BH35" s="846"/>
      <c r="BI35" s="846"/>
      <c r="BJ35" s="846"/>
      <c r="BK35" s="846"/>
      <c r="BL35" s="846"/>
      <c r="BM35" s="846"/>
      <c r="BN35" s="846"/>
      <c r="BO35" s="846"/>
      <c r="BP35" s="846"/>
      <c r="BQ35" s="846"/>
      <c r="BR35" s="846"/>
      <c r="BS35" s="846"/>
      <c r="BT35" s="846"/>
      <c r="BU35" s="846"/>
      <c r="BV35" s="846"/>
      <c r="BW35" s="846"/>
      <c r="BX35" s="846"/>
      <c r="BY35" s="846"/>
      <c r="BZ35" s="846"/>
      <c r="CA35" s="846"/>
      <c r="CB35" s="846"/>
      <c r="CC35" s="846"/>
      <c r="CD35" s="846"/>
      <c r="CE35" s="846"/>
      <c r="CF35" s="846"/>
      <c r="CG35" s="846"/>
      <c r="CH35" s="846"/>
      <c r="CI35" s="846"/>
      <c r="CJ35" s="846"/>
      <c r="CK35" s="846"/>
      <c r="CL35" s="846"/>
      <c r="CM35" s="846"/>
      <c r="CN35" s="846"/>
      <c r="CO35" s="846"/>
      <c r="CP35" s="846"/>
      <c r="CQ35" s="846"/>
      <c r="CR35" s="846"/>
      <c r="CS35" s="846"/>
      <c r="CT35" s="846"/>
      <c r="CU35" s="846"/>
      <c r="CV35" s="846"/>
      <c r="CW35" s="846"/>
      <c r="CX35" s="846"/>
      <c r="CY35" s="846"/>
      <c r="CZ35" s="846"/>
      <c r="DA35" s="846"/>
      <c r="DB35" s="846"/>
      <c r="DC35" s="846"/>
      <c r="DD35" s="846"/>
      <c r="DE35" s="846"/>
      <c r="DF35" s="846"/>
      <c r="DG35" s="846"/>
      <c r="DH35" s="846"/>
      <c r="DI35" s="846"/>
      <c r="DJ35" s="846"/>
      <c r="DK35" s="846"/>
      <c r="DL35" s="846"/>
      <c r="DM35" s="846"/>
      <c r="DN35" s="846"/>
      <c r="DO35" s="846"/>
      <c r="DP35" s="846"/>
      <c r="DQ35" s="846"/>
      <c r="DR35" s="846"/>
      <c r="DS35" s="846"/>
      <c r="DT35" s="846"/>
      <c r="DU35" s="846"/>
      <c r="DV35" s="846"/>
      <c r="DW35" s="846"/>
      <c r="DX35" s="846"/>
      <c r="DY35" s="846"/>
      <c r="DZ35" s="846"/>
      <c r="EA35" s="846"/>
      <c r="EB35" s="846"/>
      <c r="EC35" s="846"/>
      <c r="ED35" s="846"/>
      <c r="EE35" s="846"/>
      <c r="EF35" s="846"/>
      <c r="EG35" s="846"/>
      <c r="EH35" s="846"/>
      <c r="EI35" s="846"/>
      <c r="EJ35" s="846"/>
      <c r="EK35" s="846"/>
      <c r="EL35" s="846"/>
      <c r="EM35" s="846"/>
      <c r="EN35" s="846"/>
      <c r="EO35" s="846"/>
      <c r="EP35" s="846"/>
      <c r="EQ35" s="846"/>
      <c r="ER35" s="846"/>
      <c r="ES35" s="846"/>
      <c r="ET35" s="846"/>
      <c r="EU35" s="846"/>
      <c r="EV35" s="846"/>
      <c r="EW35" s="846"/>
      <c r="EX35" s="846"/>
      <c r="EY35" s="846"/>
      <c r="EZ35" s="846"/>
      <c r="FA35" s="846"/>
      <c r="FB35" s="846"/>
      <c r="FC35" s="846"/>
      <c r="FD35" s="846"/>
      <c r="FE35" s="846"/>
      <c r="FF35" s="846"/>
      <c r="FG35" s="846"/>
      <c r="FH35" s="846"/>
      <c r="FI35" s="846"/>
      <c r="FJ35" s="846"/>
      <c r="FK35" s="846"/>
      <c r="FL35" s="846"/>
      <c r="FM35" s="846"/>
      <c r="FN35" s="846"/>
      <c r="FO35" s="846"/>
      <c r="FP35" s="846"/>
      <c r="FQ35" s="846"/>
      <c r="FR35" s="846"/>
      <c r="FS35" s="846"/>
      <c r="FT35" s="846"/>
      <c r="FU35" s="846"/>
      <c r="FV35" s="846"/>
      <c r="FW35" s="846"/>
      <c r="FX35" s="846"/>
      <c r="FY35" s="846"/>
      <c r="FZ35" s="846"/>
      <c r="GA35" s="846"/>
      <c r="GB35" s="846"/>
      <c r="GC35" s="846"/>
      <c r="GD35" s="846"/>
      <c r="GE35" s="846"/>
      <c r="GF35" s="846"/>
      <c r="GG35" s="846"/>
      <c r="GH35" s="846"/>
      <c r="GI35" s="846"/>
      <c r="GJ35" s="846"/>
      <c r="GK35" s="846"/>
      <c r="GL35" s="846"/>
      <c r="GM35" s="846"/>
      <c r="GN35" s="846"/>
      <c r="GO35" s="846"/>
      <c r="GP35" s="846"/>
      <c r="GQ35" s="846"/>
      <c r="GR35" s="846"/>
      <c r="GS35" s="846"/>
      <c r="GT35" s="846"/>
      <c r="GU35" s="846"/>
      <c r="GV35" s="846"/>
      <c r="GW35" s="846"/>
      <c r="GX35" s="846"/>
      <c r="GY35" s="846"/>
      <c r="GZ35" s="846"/>
      <c r="HA35" s="846"/>
      <c r="HB35" s="846"/>
      <c r="HC35" s="846"/>
      <c r="HD35" s="846"/>
      <c r="HE35" s="846"/>
      <c r="HF35" s="846"/>
      <c r="HG35" s="846"/>
      <c r="HH35" s="846"/>
      <c r="HI35" s="846"/>
      <c r="HJ35" s="846"/>
      <c r="HK35" s="846"/>
      <c r="HL35" s="846"/>
      <c r="HM35" s="846"/>
      <c r="HN35" s="846"/>
      <c r="HO35" s="846"/>
      <c r="HP35" s="846"/>
      <c r="HQ35" s="846"/>
      <c r="HR35" s="846"/>
      <c r="HS35" s="846"/>
      <c r="HT35" s="846"/>
      <c r="HU35" s="846"/>
      <c r="HV35" s="846"/>
      <c r="HW35" s="846"/>
      <c r="HX35" s="846"/>
      <c r="HY35" s="846"/>
      <c r="HZ35" s="846"/>
      <c r="IA35" s="846"/>
      <c r="IB35" s="846"/>
      <c r="IC35" s="846"/>
      <c r="ID35" s="846"/>
      <c r="IE35" s="846"/>
      <c r="IF35" s="846"/>
      <c r="IG35" s="846"/>
      <c r="IH35" s="846"/>
      <c r="II35" s="846"/>
      <c r="IJ35" s="846"/>
      <c r="IK35" s="846"/>
      <c r="IL35" s="846"/>
      <c r="IM35" s="846"/>
      <c r="IN35" s="846"/>
      <c r="IO35" s="846"/>
      <c r="IP35" s="846"/>
      <c r="IQ35" s="846"/>
      <c r="IR35" s="846"/>
      <c r="IS35" s="846"/>
      <c r="IT35" s="846"/>
    </row>
    <row r="36" spans="1:254" ht="25.5">
      <c r="A36" s="5">
        <v>2</v>
      </c>
      <c r="B36" s="290" t="s">
        <v>1543</v>
      </c>
      <c r="C36" s="833">
        <v>12.6</v>
      </c>
      <c r="D36" s="833">
        <v>0.7</v>
      </c>
      <c r="E36" s="833">
        <v>11.9</v>
      </c>
      <c r="F36" s="833"/>
      <c r="G36" s="5" t="s">
        <v>1544</v>
      </c>
      <c r="H36" s="835" t="s">
        <v>158</v>
      </c>
      <c r="I36" s="836"/>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47"/>
      <c r="AY36" s="847"/>
      <c r="AZ36" s="847"/>
      <c r="BA36" s="847"/>
      <c r="BB36" s="847"/>
      <c r="BC36" s="847"/>
      <c r="BD36" s="847"/>
      <c r="BE36" s="847"/>
      <c r="BF36" s="847"/>
      <c r="BG36" s="847"/>
      <c r="BH36" s="847"/>
      <c r="BI36" s="847"/>
      <c r="BJ36" s="847"/>
      <c r="BK36" s="847"/>
      <c r="BL36" s="847"/>
      <c r="BM36" s="847"/>
      <c r="BN36" s="847"/>
      <c r="BO36" s="847"/>
      <c r="BP36" s="847"/>
      <c r="BQ36" s="847"/>
      <c r="BR36" s="847"/>
      <c r="BS36" s="847"/>
      <c r="BT36" s="847"/>
      <c r="BU36" s="847"/>
      <c r="BV36" s="847"/>
      <c r="BW36" s="847"/>
      <c r="BX36" s="847"/>
      <c r="BY36" s="847"/>
      <c r="BZ36" s="847"/>
      <c r="CA36" s="847"/>
      <c r="CB36" s="847"/>
      <c r="CC36" s="847"/>
      <c r="CD36" s="847"/>
      <c r="CE36" s="847"/>
      <c r="CF36" s="847"/>
      <c r="CG36" s="847"/>
      <c r="CH36" s="847"/>
      <c r="CI36" s="847"/>
      <c r="CJ36" s="847"/>
      <c r="CK36" s="847"/>
      <c r="CL36" s="847"/>
      <c r="CM36" s="847"/>
      <c r="CN36" s="847"/>
      <c r="CO36" s="847"/>
      <c r="CP36" s="847"/>
      <c r="CQ36" s="847"/>
      <c r="CR36" s="847"/>
      <c r="CS36" s="847"/>
      <c r="CT36" s="847"/>
      <c r="CU36" s="847"/>
      <c r="CV36" s="847"/>
      <c r="CW36" s="847"/>
      <c r="CX36" s="847"/>
      <c r="CY36" s="847"/>
      <c r="CZ36" s="847"/>
      <c r="DA36" s="847"/>
      <c r="DB36" s="847"/>
      <c r="DC36" s="847"/>
      <c r="DD36" s="847"/>
      <c r="DE36" s="847"/>
      <c r="DF36" s="847"/>
      <c r="DG36" s="847"/>
      <c r="DH36" s="847"/>
      <c r="DI36" s="847"/>
      <c r="DJ36" s="847"/>
      <c r="DK36" s="847"/>
      <c r="DL36" s="847"/>
      <c r="DM36" s="847"/>
      <c r="DN36" s="847"/>
      <c r="DO36" s="847"/>
      <c r="DP36" s="847"/>
      <c r="DQ36" s="847"/>
      <c r="DR36" s="847"/>
      <c r="DS36" s="847"/>
      <c r="DT36" s="847"/>
      <c r="DU36" s="847"/>
      <c r="DV36" s="847"/>
      <c r="DW36" s="847"/>
      <c r="DX36" s="847"/>
      <c r="DY36" s="847"/>
      <c r="DZ36" s="847"/>
      <c r="EA36" s="847"/>
      <c r="EB36" s="847"/>
      <c r="EC36" s="847"/>
      <c r="ED36" s="847"/>
      <c r="EE36" s="847"/>
      <c r="EF36" s="847"/>
      <c r="EG36" s="847"/>
      <c r="EH36" s="847"/>
      <c r="EI36" s="847"/>
      <c r="EJ36" s="847"/>
      <c r="EK36" s="847"/>
      <c r="EL36" s="847"/>
      <c r="EM36" s="847"/>
      <c r="EN36" s="847"/>
      <c r="EO36" s="847"/>
      <c r="EP36" s="847"/>
      <c r="EQ36" s="847"/>
      <c r="ER36" s="847"/>
      <c r="ES36" s="847"/>
      <c r="ET36" s="847"/>
      <c r="EU36" s="847"/>
      <c r="EV36" s="847"/>
      <c r="EW36" s="847"/>
      <c r="EX36" s="847"/>
      <c r="EY36" s="847"/>
      <c r="EZ36" s="847"/>
      <c r="FA36" s="847"/>
      <c r="FB36" s="847"/>
      <c r="FC36" s="847"/>
      <c r="FD36" s="847"/>
      <c r="FE36" s="847"/>
      <c r="FF36" s="847"/>
      <c r="FG36" s="847"/>
      <c r="FH36" s="847"/>
      <c r="FI36" s="847"/>
      <c r="FJ36" s="847"/>
      <c r="FK36" s="847"/>
      <c r="FL36" s="847"/>
      <c r="FM36" s="847"/>
      <c r="FN36" s="847"/>
      <c r="FO36" s="847"/>
      <c r="FP36" s="847"/>
      <c r="FQ36" s="847"/>
      <c r="FR36" s="847"/>
      <c r="FS36" s="847"/>
      <c r="FT36" s="847"/>
      <c r="FU36" s="847"/>
      <c r="FV36" s="847"/>
      <c r="FW36" s="847"/>
      <c r="FX36" s="847"/>
      <c r="FY36" s="847"/>
      <c r="FZ36" s="847"/>
      <c r="GA36" s="847"/>
      <c r="GB36" s="847"/>
      <c r="GC36" s="847"/>
      <c r="GD36" s="847"/>
      <c r="GE36" s="847"/>
      <c r="GF36" s="847"/>
      <c r="GG36" s="847"/>
      <c r="GH36" s="847"/>
      <c r="GI36" s="847"/>
      <c r="GJ36" s="847"/>
      <c r="GK36" s="847"/>
      <c r="GL36" s="847"/>
      <c r="GM36" s="847"/>
      <c r="GN36" s="847"/>
      <c r="GO36" s="847"/>
      <c r="GP36" s="847"/>
      <c r="GQ36" s="847"/>
      <c r="GR36" s="847"/>
      <c r="GS36" s="847"/>
      <c r="GT36" s="847"/>
      <c r="GU36" s="847"/>
      <c r="GV36" s="847"/>
      <c r="GW36" s="847"/>
      <c r="GX36" s="847"/>
      <c r="GY36" s="847"/>
      <c r="GZ36" s="847"/>
      <c r="HA36" s="847"/>
      <c r="HB36" s="847"/>
      <c r="HC36" s="847"/>
      <c r="HD36" s="847"/>
      <c r="HE36" s="847"/>
      <c r="HF36" s="847"/>
      <c r="HG36" s="847"/>
      <c r="HH36" s="847"/>
      <c r="HI36" s="847"/>
      <c r="HJ36" s="847"/>
      <c r="HK36" s="847"/>
      <c r="HL36" s="847"/>
      <c r="HM36" s="847"/>
      <c r="HN36" s="847"/>
      <c r="HO36" s="847"/>
      <c r="HP36" s="847"/>
      <c r="HQ36" s="847"/>
      <c r="HR36" s="847"/>
      <c r="HS36" s="847"/>
      <c r="HT36" s="847"/>
      <c r="HU36" s="847"/>
      <c r="HV36" s="847"/>
      <c r="HW36" s="847"/>
      <c r="HX36" s="847"/>
      <c r="HY36" s="847"/>
      <c r="HZ36" s="847"/>
      <c r="IA36" s="847"/>
      <c r="IB36" s="847"/>
      <c r="IC36" s="847"/>
      <c r="ID36" s="847"/>
      <c r="IE36" s="847"/>
      <c r="IF36" s="847"/>
      <c r="IG36" s="847"/>
      <c r="IH36" s="847"/>
      <c r="II36" s="847"/>
      <c r="IJ36" s="847"/>
      <c r="IK36" s="847"/>
      <c r="IL36" s="847"/>
      <c r="IM36" s="847"/>
      <c r="IN36" s="847"/>
      <c r="IO36" s="847"/>
      <c r="IP36" s="847"/>
      <c r="IQ36" s="847"/>
      <c r="IR36" s="847"/>
      <c r="IS36" s="847"/>
      <c r="IT36" s="847"/>
    </row>
    <row r="37" spans="1:254" ht="25.5">
      <c r="A37" s="5">
        <v>3</v>
      </c>
      <c r="B37" s="290" t="s">
        <v>1545</v>
      </c>
      <c r="C37" s="833">
        <v>0.15</v>
      </c>
      <c r="D37" s="833">
        <v>0.15</v>
      </c>
      <c r="E37" s="833"/>
      <c r="F37" s="833"/>
      <c r="G37" s="5" t="s">
        <v>1523</v>
      </c>
      <c r="H37" s="835" t="s">
        <v>158</v>
      </c>
      <c r="I37" s="836"/>
      <c r="J37" s="846"/>
      <c r="K37" s="846"/>
      <c r="L37" s="846"/>
      <c r="M37" s="846"/>
      <c r="N37" s="846"/>
      <c r="O37" s="846"/>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6"/>
      <c r="AW37" s="846"/>
      <c r="AX37" s="846"/>
      <c r="AY37" s="846"/>
      <c r="AZ37" s="846"/>
      <c r="BA37" s="846"/>
      <c r="BB37" s="846"/>
      <c r="BC37" s="846"/>
      <c r="BD37" s="846"/>
      <c r="BE37" s="846"/>
      <c r="BF37" s="846"/>
      <c r="BG37" s="846"/>
      <c r="BH37" s="846"/>
      <c r="BI37" s="846"/>
      <c r="BJ37" s="846"/>
      <c r="BK37" s="846"/>
      <c r="BL37" s="846"/>
      <c r="BM37" s="846"/>
      <c r="BN37" s="846"/>
      <c r="BO37" s="846"/>
      <c r="BP37" s="846"/>
      <c r="BQ37" s="846"/>
      <c r="BR37" s="846"/>
      <c r="BS37" s="846"/>
      <c r="BT37" s="846"/>
      <c r="BU37" s="846"/>
      <c r="BV37" s="846"/>
      <c r="BW37" s="846"/>
      <c r="BX37" s="846"/>
      <c r="BY37" s="846"/>
      <c r="BZ37" s="846"/>
      <c r="CA37" s="846"/>
      <c r="CB37" s="846"/>
      <c r="CC37" s="846"/>
      <c r="CD37" s="846"/>
      <c r="CE37" s="846"/>
      <c r="CF37" s="846"/>
      <c r="CG37" s="846"/>
      <c r="CH37" s="846"/>
      <c r="CI37" s="846"/>
      <c r="CJ37" s="846"/>
      <c r="CK37" s="846"/>
      <c r="CL37" s="846"/>
      <c r="CM37" s="846"/>
      <c r="CN37" s="846"/>
      <c r="CO37" s="846"/>
      <c r="CP37" s="846"/>
      <c r="CQ37" s="846"/>
      <c r="CR37" s="846"/>
      <c r="CS37" s="846"/>
      <c r="CT37" s="846"/>
      <c r="CU37" s="846"/>
      <c r="CV37" s="846"/>
      <c r="CW37" s="846"/>
      <c r="CX37" s="846"/>
      <c r="CY37" s="846"/>
      <c r="CZ37" s="846"/>
      <c r="DA37" s="846"/>
      <c r="DB37" s="846"/>
      <c r="DC37" s="846"/>
      <c r="DD37" s="846"/>
      <c r="DE37" s="846"/>
      <c r="DF37" s="846"/>
      <c r="DG37" s="846"/>
      <c r="DH37" s="846"/>
      <c r="DI37" s="846"/>
      <c r="DJ37" s="846"/>
      <c r="DK37" s="846"/>
      <c r="DL37" s="846"/>
      <c r="DM37" s="846"/>
      <c r="DN37" s="846"/>
      <c r="DO37" s="846"/>
      <c r="DP37" s="846"/>
      <c r="DQ37" s="846"/>
      <c r="DR37" s="846"/>
      <c r="DS37" s="846"/>
      <c r="DT37" s="846"/>
      <c r="DU37" s="846"/>
      <c r="DV37" s="846"/>
      <c r="DW37" s="846"/>
      <c r="DX37" s="846"/>
      <c r="DY37" s="846"/>
      <c r="DZ37" s="846"/>
      <c r="EA37" s="846"/>
      <c r="EB37" s="846"/>
      <c r="EC37" s="846"/>
      <c r="ED37" s="846"/>
      <c r="EE37" s="846"/>
      <c r="EF37" s="846"/>
      <c r="EG37" s="846"/>
      <c r="EH37" s="846"/>
      <c r="EI37" s="846"/>
      <c r="EJ37" s="846"/>
      <c r="EK37" s="846"/>
      <c r="EL37" s="846"/>
      <c r="EM37" s="846"/>
      <c r="EN37" s="846"/>
      <c r="EO37" s="846"/>
      <c r="EP37" s="846"/>
      <c r="EQ37" s="846"/>
      <c r="ER37" s="846"/>
      <c r="ES37" s="846"/>
      <c r="ET37" s="846"/>
      <c r="EU37" s="846"/>
      <c r="EV37" s="846"/>
      <c r="EW37" s="846"/>
      <c r="EX37" s="846"/>
      <c r="EY37" s="846"/>
      <c r="EZ37" s="846"/>
      <c r="FA37" s="846"/>
      <c r="FB37" s="846"/>
      <c r="FC37" s="846"/>
      <c r="FD37" s="846"/>
      <c r="FE37" s="846"/>
      <c r="FF37" s="846"/>
      <c r="FG37" s="846"/>
      <c r="FH37" s="846"/>
      <c r="FI37" s="846"/>
      <c r="FJ37" s="846"/>
      <c r="FK37" s="846"/>
      <c r="FL37" s="846"/>
      <c r="FM37" s="846"/>
      <c r="FN37" s="846"/>
      <c r="FO37" s="846"/>
      <c r="FP37" s="846"/>
      <c r="FQ37" s="846"/>
      <c r="FR37" s="846"/>
      <c r="FS37" s="846"/>
      <c r="FT37" s="846"/>
      <c r="FU37" s="846"/>
      <c r="FV37" s="846"/>
      <c r="FW37" s="846"/>
      <c r="FX37" s="846"/>
      <c r="FY37" s="846"/>
      <c r="FZ37" s="846"/>
      <c r="GA37" s="846"/>
      <c r="GB37" s="846"/>
      <c r="GC37" s="846"/>
      <c r="GD37" s="846"/>
      <c r="GE37" s="846"/>
      <c r="GF37" s="846"/>
      <c r="GG37" s="846"/>
      <c r="GH37" s="846"/>
      <c r="GI37" s="846"/>
      <c r="GJ37" s="846"/>
      <c r="GK37" s="846"/>
      <c r="GL37" s="846"/>
      <c r="GM37" s="846"/>
      <c r="GN37" s="846"/>
      <c r="GO37" s="846"/>
      <c r="GP37" s="846"/>
      <c r="GQ37" s="846"/>
      <c r="GR37" s="846"/>
      <c r="GS37" s="846"/>
      <c r="GT37" s="846"/>
      <c r="GU37" s="846"/>
      <c r="GV37" s="846"/>
      <c r="GW37" s="846"/>
      <c r="GX37" s="846"/>
      <c r="GY37" s="846"/>
      <c r="GZ37" s="846"/>
      <c r="HA37" s="846"/>
      <c r="HB37" s="846"/>
      <c r="HC37" s="846"/>
      <c r="HD37" s="846"/>
      <c r="HE37" s="846"/>
      <c r="HF37" s="846"/>
      <c r="HG37" s="846"/>
      <c r="HH37" s="846"/>
      <c r="HI37" s="846"/>
      <c r="HJ37" s="846"/>
      <c r="HK37" s="846"/>
      <c r="HL37" s="846"/>
      <c r="HM37" s="846"/>
      <c r="HN37" s="846"/>
      <c r="HO37" s="846"/>
      <c r="HP37" s="846"/>
      <c r="HQ37" s="846"/>
      <c r="HR37" s="846"/>
      <c r="HS37" s="846"/>
      <c r="HT37" s="846"/>
      <c r="HU37" s="846"/>
      <c r="HV37" s="846"/>
      <c r="HW37" s="846"/>
      <c r="HX37" s="846"/>
      <c r="HY37" s="846"/>
      <c r="HZ37" s="846"/>
      <c r="IA37" s="846"/>
      <c r="IB37" s="846"/>
      <c r="IC37" s="846"/>
      <c r="ID37" s="846"/>
      <c r="IE37" s="846"/>
      <c r="IF37" s="846"/>
      <c r="IG37" s="846"/>
      <c r="IH37" s="846"/>
      <c r="II37" s="846"/>
      <c r="IJ37" s="846"/>
      <c r="IK37" s="846"/>
      <c r="IL37" s="846"/>
      <c r="IM37" s="846"/>
      <c r="IN37" s="846"/>
      <c r="IO37" s="846"/>
      <c r="IP37" s="846"/>
      <c r="IQ37" s="846"/>
      <c r="IR37" s="846"/>
      <c r="IS37" s="846"/>
      <c r="IT37" s="846"/>
    </row>
    <row r="38" spans="1:254" ht="25.5">
      <c r="A38" s="5">
        <v>4</v>
      </c>
      <c r="B38" s="290" t="s">
        <v>1546</v>
      </c>
      <c r="C38" s="833">
        <v>4.9</v>
      </c>
      <c r="D38" s="833">
        <v>4.9</v>
      </c>
      <c r="E38" s="833"/>
      <c r="F38" s="833"/>
      <c r="G38" s="5" t="s">
        <v>1547</v>
      </c>
      <c r="H38" s="835" t="s">
        <v>158</v>
      </c>
      <c r="I38" s="836"/>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7"/>
      <c r="AQ38" s="847"/>
      <c r="AR38" s="847"/>
      <c r="AS38" s="847"/>
      <c r="AT38" s="847"/>
      <c r="AU38" s="847"/>
      <c r="AV38" s="847"/>
      <c r="AW38" s="847"/>
      <c r="AX38" s="847"/>
      <c r="AY38" s="847"/>
      <c r="AZ38" s="847"/>
      <c r="BA38" s="847"/>
      <c r="BB38" s="847"/>
      <c r="BC38" s="847"/>
      <c r="BD38" s="847"/>
      <c r="BE38" s="847"/>
      <c r="BF38" s="847"/>
      <c r="BG38" s="847"/>
      <c r="BH38" s="847"/>
      <c r="BI38" s="847"/>
      <c r="BJ38" s="847"/>
      <c r="BK38" s="847"/>
      <c r="BL38" s="847"/>
      <c r="BM38" s="847"/>
      <c r="BN38" s="847"/>
      <c r="BO38" s="847"/>
      <c r="BP38" s="847"/>
      <c r="BQ38" s="847"/>
      <c r="BR38" s="847"/>
      <c r="BS38" s="847"/>
      <c r="BT38" s="847"/>
      <c r="BU38" s="847"/>
      <c r="BV38" s="847"/>
      <c r="BW38" s="847"/>
      <c r="BX38" s="847"/>
      <c r="BY38" s="847"/>
      <c r="BZ38" s="847"/>
      <c r="CA38" s="847"/>
      <c r="CB38" s="847"/>
      <c r="CC38" s="847"/>
      <c r="CD38" s="847"/>
      <c r="CE38" s="847"/>
      <c r="CF38" s="847"/>
      <c r="CG38" s="847"/>
      <c r="CH38" s="847"/>
      <c r="CI38" s="847"/>
      <c r="CJ38" s="847"/>
      <c r="CK38" s="847"/>
      <c r="CL38" s="847"/>
      <c r="CM38" s="847"/>
      <c r="CN38" s="847"/>
      <c r="CO38" s="847"/>
      <c r="CP38" s="847"/>
      <c r="CQ38" s="847"/>
      <c r="CR38" s="847"/>
      <c r="CS38" s="847"/>
      <c r="CT38" s="847"/>
      <c r="CU38" s="847"/>
      <c r="CV38" s="847"/>
      <c r="CW38" s="847"/>
      <c r="CX38" s="847"/>
      <c r="CY38" s="847"/>
      <c r="CZ38" s="847"/>
      <c r="DA38" s="847"/>
      <c r="DB38" s="847"/>
      <c r="DC38" s="847"/>
      <c r="DD38" s="847"/>
      <c r="DE38" s="847"/>
      <c r="DF38" s="847"/>
      <c r="DG38" s="847"/>
      <c r="DH38" s="847"/>
      <c r="DI38" s="847"/>
      <c r="DJ38" s="847"/>
      <c r="DK38" s="847"/>
      <c r="DL38" s="847"/>
      <c r="DM38" s="847"/>
      <c r="DN38" s="847"/>
      <c r="DO38" s="847"/>
      <c r="DP38" s="847"/>
      <c r="DQ38" s="847"/>
      <c r="DR38" s="847"/>
      <c r="DS38" s="847"/>
      <c r="DT38" s="847"/>
      <c r="DU38" s="847"/>
      <c r="DV38" s="847"/>
      <c r="DW38" s="847"/>
      <c r="DX38" s="847"/>
      <c r="DY38" s="847"/>
      <c r="DZ38" s="847"/>
      <c r="EA38" s="847"/>
      <c r="EB38" s="847"/>
      <c r="EC38" s="847"/>
      <c r="ED38" s="847"/>
      <c r="EE38" s="847"/>
      <c r="EF38" s="847"/>
      <c r="EG38" s="847"/>
      <c r="EH38" s="847"/>
      <c r="EI38" s="847"/>
      <c r="EJ38" s="847"/>
      <c r="EK38" s="847"/>
      <c r="EL38" s="847"/>
      <c r="EM38" s="847"/>
      <c r="EN38" s="847"/>
      <c r="EO38" s="847"/>
      <c r="EP38" s="847"/>
      <c r="EQ38" s="847"/>
      <c r="ER38" s="847"/>
      <c r="ES38" s="847"/>
      <c r="ET38" s="847"/>
      <c r="EU38" s="847"/>
      <c r="EV38" s="847"/>
      <c r="EW38" s="847"/>
      <c r="EX38" s="847"/>
      <c r="EY38" s="847"/>
      <c r="EZ38" s="847"/>
      <c r="FA38" s="847"/>
      <c r="FB38" s="847"/>
      <c r="FC38" s="847"/>
      <c r="FD38" s="847"/>
      <c r="FE38" s="847"/>
      <c r="FF38" s="847"/>
      <c r="FG38" s="847"/>
      <c r="FH38" s="847"/>
      <c r="FI38" s="847"/>
      <c r="FJ38" s="847"/>
      <c r="FK38" s="847"/>
      <c r="FL38" s="847"/>
      <c r="FM38" s="847"/>
      <c r="FN38" s="847"/>
      <c r="FO38" s="847"/>
      <c r="FP38" s="847"/>
      <c r="FQ38" s="847"/>
      <c r="FR38" s="847"/>
      <c r="FS38" s="847"/>
      <c r="FT38" s="847"/>
      <c r="FU38" s="847"/>
      <c r="FV38" s="847"/>
      <c r="FW38" s="847"/>
      <c r="FX38" s="847"/>
      <c r="FY38" s="847"/>
      <c r="FZ38" s="847"/>
      <c r="GA38" s="847"/>
      <c r="GB38" s="847"/>
      <c r="GC38" s="847"/>
      <c r="GD38" s="847"/>
      <c r="GE38" s="847"/>
      <c r="GF38" s="847"/>
      <c r="GG38" s="847"/>
      <c r="GH38" s="847"/>
      <c r="GI38" s="847"/>
      <c r="GJ38" s="847"/>
      <c r="GK38" s="847"/>
      <c r="GL38" s="847"/>
      <c r="GM38" s="847"/>
      <c r="GN38" s="847"/>
      <c r="GO38" s="847"/>
      <c r="GP38" s="847"/>
      <c r="GQ38" s="847"/>
      <c r="GR38" s="847"/>
      <c r="GS38" s="847"/>
      <c r="GT38" s="847"/>
      <c r="GU38" s="847"/>
      <c r="GV38" s="847"/>
      <c r="GW38" s="847"/>
      <c r="GX38" s="847"/>
      <c r="GY38" s="847"/>
      <c r="GZ38" s="847"/>
      <c r="HA38" s="847"/>
      <c r="HB38" s="847"/>
      <c r="HC38" s="847"/>
      <c r="HD38" s="847"/>
      <c r="HE38" s="847"/>
      <c r="HF38" s="847"/>
      <c r="HG38" s="847"/>
      <c r="HH38" s="847"/>
      <c r="HI38" s="847"/>
      <c r="HJ38" s="847"/>
      <c r="HK38" s="847"/>
      <c r="HL38" s="847"/>
      <c r="HM38" s="847"/>
      <c r="HN38" s="847"/>
      <c r="HO38" s="847"/>
      <c r="HP38" s="847"/>
      <c r="HQ38" s="847"/>
      <c r="HR38" s="847"/>
      <c r="HS38" s="847"/>
      <c r="HT38" s="847"/>
      <c r="HU38" s="847"/>
      <c r="HV38" s="847"/>
      <c r="HW38" s="847"/>
      <c r="HX38" s="847"/>
      <c r="HY38" s="847"/>
      <c r="HZ38" s="847"/>
      <c r="IA38" s="847"/>
      <c r="IB38" s="847"/>
      <c r="IC38" s="847"/>
      <c r="ID38" s="847"/>
      <c r="IE38" s="847"/>
      <c r="IF38" s="847"/>
      <c r="IG38" s="847"/>
      <c r="IH38" s="847"/>
      <c r="II38" s="847"/>
      <c r="IJ38" s="847"/>
      <c r="IK38" s="847"/>
      <c r="IL38" s="847"/>
      <c r="IM38" s="847"/>
      <c r="IN38" s="847"/>
      <c r="IO38" s="847"/>
      <c r="IP38" s="847"/>
      <c r="IQ38" s="847"/>
      <c r="IR38" s="847"/>
      <c r="IS38" s="847"/>
      <c r="IT38" s="847"/>
    </row>
    <row r="39" spans="1:254" ht="25.5">
      <c r="A39" s="5">
        <v>5</v>
      </c>
      <c r="B39" s="290" t="s">
        <v>1548</v>
      </c>
      <c r="C39" s="833">
        <v>0.8999999999999999</v>
      </c>
      <c r="D39" s="833">
        <v>0.7</v>
      </c>
      <c r="E39" s="833">
        <v>0.2</v>
      </c>
      <c r="F39" s="833"/>
      <c r="G39" s="5" t="s">
        <v>1549</v>
      </c>
      <c r="H39" s="835" t="s">
        <v>158</v>
      </c>
      <c r="I39" s="836"/>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847"/>
      <c r="AT39" s="847"/>
      <c r="AU39" s="847"/>
      <c r="AV39" s="847"/>
      <c r="AW39" s="847"/>
      <c r="AX39" s="847"/>
      <c r="AY39" s="847"/>
      <c r="AZ39" s="847"/>
      <c r="BA39" s="847"/>
      <c r="BB39" s="847"/>
      <c r="BC39" s="847"/>
      <c r="BD39" s="847"/>
      <c r="BE39" s="847"/>
      <c r="BF39" s="847"/>
      <c r="BG39" s="847"/>
      <c r="BH39" s="847"/>
      <c r="BI39" s="847"/>
      <c r="BJ39" s="847"/>
      <c r="BK39" s="847"/>
      <c r="BL39" s="847"/>
      <c r="BM39" s="847"/>
      <c r="BN39" s="847"/>
      <c r="BO39" s="847"/>
      <c r="BP39" s="847"/>
      <c r="BQ39" s="847"/>
      <c r="BR39" s="847"/>
      <c r="BS39" s="847"/>
      <c r="BT39" s="847"/>
      <c r="BU39" s="847"/>
      <c r="BV39" s="847"/>
      <c r="BW39" s="847"/>
      <c r="BX39" s="847"/>
      <c r="BY39" s="847"/>
      <c r="BZ39" s="847"/>
      <c r="CA39" s="847"/>
      <c r="CB39" s="847"/>
      <c r="CC39" s="847"/>
      <c r="CD39" s="847"/>
      <c r="CE39" s="847"/>
      <c r="CF39" s="847"/>
      <c r="CG39" s="847"/>
      <c r="CH39" s="847"/>
      <c r="CI39" s="847"/>
      <c r="CJ39" s="847"/>
      <c r="CK39" s="847"/>
      <c r="CL39" s="847"/>
      <c r="CM39" s="847"/>
      <c r="CN39" s="847"/>
      <c r="CO39" s="847"/>
      <c r="CP39" s="847"/>
      <c r="CQ39" s="847"/>
      <c r="CR39" s="847"/>
      <c r="CS39" s="847"/>
      <c r="CT39" s="847"/>
      <c r="CU39" s="847"/>
      <c r="CV39" s="847"/>
      <c r="CW39" s="847"/>
      <c r="CX39" s="847"/>
      <c r="CY39" s="847"/>
      <c r="CZ39" s="847"/>
      <c r="DA39" s="847"/>
      <c r="DB39" s="847"/>
      <c r="DC39" s="847"/>
      <c r="DD39" s="847"/>
      <c r="DE39" s="847"/>
      <c r="DF39" s="847"/>
      <c r="DG39" s="847"/>
      <c r="DH39" s="847"/>
      <c r="DI39" s="847"/>
      <c r="DJ39" s="847"/>
      <c r="DK39" s="847"/>
      <c r="DL39" s="847"/>
      <c r="DM39" s="847"/>
      <c r="DN39" s="847"/>
      <c r="DO39" s="847"/>
      <c r="DP39" s="847"/>
      <c r="DQ39" s="847"/>
      <c r="DR39" s="847"/>
      <c r="DS39" s="847"/>
      <c r="DT39" s="847"/>
      <c r="DU39" s="847"/>
      <c r="DV39" s="847"/>
      <c r="DW39" s="847"/>
      <c r="DX39" s="847"/>
      <c r="DY39" s="847"/>
      <c r="DZ39" s="847"/>
      <c r="EA39" s="847"/>
      <c r="EB39" s="847"/>
      <c r="EC39" s="847"/>
      <c r="ED39" s="847"/>
      <c r="EE39" s="847"/>
      <c r="EF39" s="847"/>
      <c r="EG39" s="847"/>
      <c r="EH39" s="847"/>
      <c r="EI39" s="847"/>
      <c r="EJ39" s="847"/>
      <c r="EK39" s="847"/>
      <c r="EL39" s="847"/>
      <c r="EM39" s="847"/>
      <c r="EN39" s="847"/>
      <c r="EO39" s="847"/>
      <c r="EP39" s="847"/>
      <c r="EQ39" s="847"/>
      <c r="ER39" s="847"/>
      <c r="ES39" s="847"/>
      <c r="ET39" s="847"/>
      <c r="EU39" s="847"/>
      <c r="EV39" s="847"/>
      <c r="EW39" s="847"/>
      <c r="EX39" s="847"/>
      <c r="EY39" s="847"/>
      <c r="EZ39" s="847"/>
      <c r="FA39" s="847"/>
      <c r="FB39" s="847"/>
      <c r="FC39" s="847"/>
      <c r="FD39" s="847"/>
      <c r="FE39" s="847"/>
      <c r="FF39" s="847"/>
      <c r="FG39" s="847"/>
      <c r="FH39" s="847"/>
      <c r="FI39" s="847"/>
      <c r="FJ39" s="847"/>
      <c r="FK39" s="847"/>
      <c r="FL39" s="847"/>
      <c r="FM39" s="847"/>
      <c r="FN39" s="847"/>
      <c r="FO39" s="847"/>
      <c r="FP39" s="847"/>
      <c r="FQ39" s="847"/>
      <c r="FR39" s="847"/>
      <c r="FS39" s="847"/>
      <c r="FT39" s="847"/>
      <c r="FU39" s="847"/>
      <c r="FV39" s="847"/>
      <c r="FW39" s="847"/>
      <c r="FX39" s="847"/>
      <c r="FY39" s="847"/>
      <c r="FZ39" s="847"/>
      <c r="GA39" s="847"/>
      <c r="GB39" s="847"/>
      <c r="GC39" s="847"/>
      <c r="GD39" s="847"/>
      <c r="GE39" s="847"/>
      <c r="GF39" s="847"/>
      <c r="GG39" s="847"/>
      <c r="GH39" s="847"/>
      <c r="GI39" s="847"/>
      <c r="GJ39" s="847"/>
      <c r="GK39" s="847"/>
      <c r="GL39" s="847"/>
      <c r="GM39" s="847"/>
      <c r="GN39" s="847"/>
      <c r="GO39" s="847"/>
      <c r="GP39" s="847"/>
      <c r="GQ39" s="847"/>
      <c r="GR39" s="847"/>
      <c r="GS39" s="847"/>
      <c r="GT39" s="847"/>
      <c r="GU39" s="847"/>
      <c r="GV39" s="847"/>
      <c r="GW39" s="847"/>
      <c r="GX39" s="847"/>
      <c r="GY39" s="847"/>
      <c r="GZ39" s="847"/>
      <c r="HA39" s="847"/>
      <c r="HB39" s="847"/>
      <c r="HC39" s="847"/>
      <c r="HD39" s="847"/>
      <c r="HE39" s="847"/>
      <c r="HF39" s="847"/>
      <c r="HG39" s="847"/>
      <c r="HH39" s="847"/>
      <c r="HI39" s="847"/>
      <c r="HJ39" s="847"/>
      <c r="HK39" s="847"/>
      <c r="HL39" s="847"/>
      <c r="HM39" s="847"/>
      <c r="HN39" s="847"/>
      <c r="HO39" s="847"/>
      <c r="HP39" s="847"/>
      <c r="HQ39" s="847"/>
      <c r="HR39" s="847"/>
      <c r="HS39" s="847"/>
      <c r="HT39" s="847"/>
      <c r="HU39" s="847"/>
      <c r="HV39" s="847"/>
      <c r="HW39" s="847"/>
      <c r="HX39" s="847"/>
      <c r="HY39" s="847"/>
      <c r="HZ39" s="847"/>
      <c r="IA39" s="847"/>
      <c r="IB39" s="847"/>
      <c r="IC39" s="847"/>
      <c r="ID39" s="847"/>
      <c r="IE39" s="847"/>
      <c r="IF39" s="847"/>
      <c r="IG39" s="847"/>
      <c r="IH39" s="847"/>
      <c r="II39" s="847"/>
      <c r="IJ39" s="847"/>
      <c r="IK39" s="847"/>
      <c r="IL39" s="847"/>
      <c r="IM39" s="847"/>
      <c r="IN39" s="847"/>
      <c r="IO39" s="847"/>
      <c r="IP39" s="847"/>
      <c r="IQ39" s="847"/>
      <c r="IR39" s="847"/>
      <c r="IS39" s="847"/>
      <c r="IT39" s="847"/>
    </row>
    <row r="40" spans="1:254" ht="25.5">
      <c r="A40" s="5">
        <v>6</v>
      </c>
      <c r="B40" s="290" t="s">
        <v>1550</v>
      </c>
      <c r="C40" s="833">
        <v>5</v>
      </c>
      <c r="D40" s="833"/>
      <c r="E40" s="833">
        <v>5</v>
      </c>
      <c r="F40" s="833"/>
      <c r="G40" s="823" t="s">
        <v>1551</v>
      </c>
      <c r="H40" s="835" t="s">
        <v>158</v>
      </c>
      <c r="I40" s="836"/>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7"/>
      <c r="AN40" s="847"/>
      <c r="AO40" s="847"/>
      <c r="AP40" s="847"/>
      <c r="AQ40" s="847"/>
      <c r="AR40" s="847"/>
      <c r="AS40" s="847"/>
      <c r="AT40" s="847"/>
      <c r="AU40" s="847"/>
      <c r="AV40" s="847"/>
      <c r="AW40" s="847"/>
      <c r="AX40" s="847"/>
      <c r="AY40" s="847"/>
      <c r="AZ40" s="847"/>
      <c r="BA40" s="847"/>
      <c r="BB40" s="847"/>
      <c r="BC40" s="847"/>
      <c r="BD40" s="847"/>
      <c r="BE40" s="847"/>
      <c r="BF40" s="847"/>
      <c r="BG40" s="847"/>
      <c r="BH40" s="847"/>
      <c r="BI40" s="847"/>
      <c r="BJ40" s="847"/>
      <c r="BK40" s="847"/>
      <c r="BL40" s="847"/>
      <c r="BM40" s="847"/>
      <c r="BN40" s="847"/>
      <c r="BO40" s="847"/>
      <c r="BP40" s="847"/>
      <c r="BQ40" s="847"/>
      <c r="BR40" s="847"/>
      <c r="BS40" s="847"/>
      <c r="BT40" s="847"/>
      <c r="BU40" s="847"/>
      <c r="BV40" s="847"/>
      <c r="BW40" s="847"/>
      <c r="BX40" s="847"/>
      <c r="BY40" s="847"/>
      <c r="BZ40" s="847"/>
      <c r="CA40" s="847"/>
      <c r="CB40" s="847"/>
      <c r="CC40" s="847"/>
      <c r="CD40" s="847"/>
      <c r="CE40" s="847"/>
      <c r="CF40" s="847"/>
      <c r="CG40" s="847"/>
      <c r="CH40" s="847"/>
      <c r="CI40" s="847"/>
      <c r="CJ40" s="847"/>
      <c r="CK40" s="847"/>
      <c r="CL40" s="847"/>
      <c r="CM40" s="847"/>
      <c r="CN40" s="847"/>
      <c r="CO40" s="847"/>
      <c r="CP40" s="847"/>
      <c r="CQ40" s="847"/>
      <c r="CR40" s="847"/>
      <c r="CS40" s="847"/>
      <c r="CT40" s="847"/>
      <c r="CU40" s="847"/>
      <c r="CV40" s="847"/>
      <c r="CW40" s="847"/>
      <c r="CX40" s="847"/>
      <c r="CY40" s="847"/>
      <c r="CZ40" s="847"/>
      <c r="DA40" s="847"/>
      <c r="DB40" s="847"/>
      <c r="DC40" s="847"/>
      <c r="DD40" s="847"/>
      <c r="DE40" s="847"/>
      <c r="DF40" s="847"/>
      <c r="DG40" s="847"/>
      <c r="DH40" s="847"/>
      <c r="DI40" s="847"/>
      <c r="DJ40" s="847"/>
      <c r="DK40" s="847"/>
      <c r="DL40" s="847"/>
      <c r="DM40" s="847"/>
      <c r="DN40" s="847"/>
      <c r="DO40" s="847"/>
      <c r="DP40" s="847"/>
      <c r="DQ40" s="847"/>
      <c r="DR40" s="847"/>
      <c r="DS40" s="847"/>
      <c r="DT40" s="847"/>
      <c r="DU40" s="847"/>
      <c r="DV40" s="847"/>
      <c r="DW40" s="847"/>
      <c r="DX40" s="847"/>
      <c r="DY40" s="847"/>
      <c r="DZ40" s="847"/>
      <c r="EA40" s="847"/>
      <c r="EB40" s="847"/>
      <c r="EC40" s="847"/>
      <c r="ED40" s="847"/>
      <c r="EE40" s="847"/>
      <c r="EF40" s="847"/>
      <c r="EG40" s="847"/>
      <c r="EH40" s="847"/>
      <c r="EI40" s="847"/>
      <c r="EJ40" s="847"/>
      <c r="EK40" s="847"/>
      <c r="EL40" s="847"/>
      <c r="EM40" s="847"/>
      <c r="EN40" s="847"/>
      <c r="EO40" s="847"/>
      <c r="EP40" s="847"/>
      <c r="EQ40" s="847"/>
      <c r="ER40" s="847"/>
      <c r="ES40" s="847"/>
      <c r="ET40" s="847"/>
      <c r="EU40" s="847"/>
      <c r="EV40" s="847"/>
      <c r="EW40" s="847"/>
      <c r="EX40" s="847"/>
      <c r="EY40" s="847"/>
      <c r="EZ40" s="847"/>
      <c r="FA40" s="847"/>
      <c r="FB40" s="847"/>
      <c r="FC40" s="847"/>
      <c r="FD40" s="847"/>
      <c r="FE40" s="847"/>
      <c r="FF40" s="847"/>
      <c r="FG40" s="847"/>
      <c r="FH40" s="847"/>
      <c r="FI40" s="847"/>
      <c r="FJ40" s="847"/>
      <c r="FK40" s="847"/>
      <c r="FL40" s="847"/>
      <c r="FM40" s="847"/>
      <c r="FN40" s="847"/>
      <c r="FO40" s="847"/>
      <c r="FP40" s="847"/>
      <c r="FQ40" s="847"/>
      <c r="FR40" s="847"/>
      <c r="FS40" s="847"/>
      <c r="FT40" s="847"/>
      <c r="FU40" s="847"/>
      <c r="FV40" s="847"/>
      <c r="FW40" s="847"/>
      <c r="FX40" s="847"/>
      <c r="FY40" s="847"/>
      <c r="FZ40" s="847"/>
      <c r="GA40" s="847"/>
      <c r="GB40" s="847"/>
      <c r="GC40" s="847"/>
      <c r="GD40" s="847"/>
      <c r="GE40" s="847"/>
      <c r="GF40" s="847"/>
      <c r="GG40" s="847"/>
      <c r="GH40" s="847"/>
      <c r="GI40" s="847"/>
      <c r="GJ40" s="847"/>
      <c r="GK40" s="847"/>
      <c r="GL40" s="847"/>
      <c r="GM40" s="847"/>
      <c r="GN40" s="847"/>
      <c r="GO40" s="847"/>
      <c r="GP40" s="847"/>
      <c r="GQ40" s="847"/>
      <c r="GR40" s="847"/>
      <c r="GS40" s="847"/>
      <c r="GT40" s="847"/>
      <c r="GU40" s="847"/>
      <c r="GV40" s="847"/>
      <c r="GW40" s="847"/>
      <c r="GX40" s="847"/>
      <c r="GY40" s="847"/>
      <c r="GZ40" s="847"/>
      <c r="HA40" s="847"/>
      <c r="HB40" s="847"/>
      <c r="HC40" s="847"/>
      <c r="HD40" s="847"/>
      <c r="HE40" s="847"/>
      <c r="HF40" s="847"/>
      <c r="HG40" s="847"/>
      <c r="HH40" s="847"/>
      <c r="HI40" s="847"/>
      <c r="HJ40" s="847"/>
      <c r="HK40" s="847"/>
      <c r="HL40" s="847"/>
      <c r="HM40" s="847"/>
      <c r="HN40" s="847"/>
      <c r="HO40" s="847"/>
      <c r="HP40" s="847"/>
      <c r="HQ40" s="847"/>
      <c r="HR40" s="847"/>
      <c r="HS40" s="847"/>
      <c r="HT40" s="847"/>
      <c r="HU40" s="847"/>
      <c r="HV40" s="847"/>
      <c r="HW40" s="847"/>
      <c r="HX40" s="847"/>
      <c r="HY40" s="847"/>
      <c r="HZ40" s="847"/>
      <c r="IA40" s="847"/>
      <c r="IB40" s="847"/>
      <c r="IC40" s="847"/>
      <c r="ID40" s="847"/>
      <c r="IE40" s="847"/>
      <c r="IF40" s="847"/>
      <c r="IG40" s="847"/>
      <c r="IH40" s="847"/>
      <c r="II40" s="847"/>
      <c r="IJ40" s="847"/>
      <c r="IK40" s="847"/>
      <c r="IL40" s="847"/>
      <c r="IM40" s="847"/>
      <c r="IN40" s="847"/>
      <c r="IO40" s="847"/>
      <c r="IP40" s="847"/>
      <c r="IQ40" s="847"/>
      <c r="IR40" s="847"/>
      <c r="IS40" s="847"/>
      <c r="IT40" s="847"/>
    </row>
    <row r="41" spans="1:254" ht="38.25">
      <c r="A41" s="5">
        <v>7</v>
      </c>
      <c r="B41" s="838" t="s">
        <v>1552</v>
      </c>
      <c r="C41" s="512">
        <v>8.24</v>
      </c>
      <c r="D41" s="512">
        <v>8.24</v>
      </c>
      <c r="E41" s="294"/>
      <c r="F41" s="294"/>
      <c r="G41" s="839" t="s">
        <v>1553</v>
      </c>
      <c r="H41" s="835" t="s">
        <v>1554</v>
      </c>
      <c r="I41" s="839"/>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6"/>
      <c r="AH41" s="846"/>
      <c r="AI41" s="846"/>
      <c r="AJ41" s="846"/>
      <c r="AK41" s="846"/>
      <c r="AL41" s="846"/>
      <c r="AM41" s="846"/>
      <c r="AN41" s="846"/>
      <c r="AO41" s="846"/>
      <c r="AP41" s="846"/>
      <c r="AQ41" s="846"/>
      <c r="AR41" s="846"/>
      <c r="AS41" s="846"/>
      <c r="AT41" s="846"/>
      <c r="AU41" s="846"/>
      <c r="AV41" s="846"/>
      <c r="AW41" s="846"/>
      <c r="AX41" s="846"/>
      <c r="AY41" s="846"/>
      <c r="AZ41" s="846"/>
      <c r="BA41" s="846"/>
      <c r="BB41" s="846"/>
      <c r="BC41" s="846"/>
      <c r="BD41" s="846"/>
      <c r="BE41" s="846"/>
      <c r="BF41" s="846"/>
      <c r="BG41" s="846"/>
      <c r="BH41" s="846"/>
      <c r="BI41" s="846"/>
      <c r="BJ41" s="846"/>
      <c r="BK41" s="846"/>
      <c r="BL41" s="846"/>
      <c r="BM41" s="846"/>
      <c r="BN41" s="846"/>
      <c r="BO41" s="846"/>
      <c r="BP41" s="846"/>
      <c r="BQ41" s="846"/>
      <c r="BR41" s="846"/>
      <c r="BS41" s="846"/>
      <c r="BT41" s="846"/>
      <c r="BU41" s="846"/>
      <c r="BV41" s="846"/>
      <c r="BW41" s="846"/>
      <c r="BX41" s="846"/>
      <c r="BY41" s="846"/>
      <c r="BZ41" s="846"/>
      <c r="CA41" s="846"/>
      <c r="CB41" s="846"/>
      <c r="CC41" s="846"/>
      <c r="CD41" s="846"/>
      <c r="CE41" s="846"/>
      <c r="CF41" s="846"/>
      <c r="CG41" s="846"/>
      <c r="CH41" s="846"/>
      <c r="CI41" s="846"/>
      <c r="CJ41" s="846"/>
      <c r="CK41" s="846"/>
      <c r="CL41" s="846"/>
      <c r="CM41" s="846"/>
      <c r="CN41" s="846"/>
      <c r="CO41" s="846"/>
      <c r="CP41" s="846"/>
      <c r="CQ41" s="846"/>
      <c r="CR41" s="846"/>
      <c r="CS41" s="846"/>
      <c r="CT41" s="846"/>
      <c r="CU41" s="846"/>
      <c r="CV41" s="846"/>
      <c r="CW41" s="846"/>
      <c r="CX41" s="846"/>
      <c r="CY41" s="846"/>
      <c r="CZ41" s="846"/>
      <c r="DA41" s="846"/>
      <c r="DB41" s="846"/>
      <c r="DC41" s="846"/>
      <c r="DD41" s="846"/>
      <c r="DE41" s="846"/>
      <c r="DF41" s="846"/>
      <c r="DG41" s="846"/>
      <c r="DH41" s="846"/>
      <c r="DI41" s="846"/>
      <c r="DJ41" s="846"/>
      <c r="DK41" s="846"/>
      <c r="DL41" s="846"/>
      <c r="DM41" s="846"/>
      <c r="DN41" s="846"/>
      <c r="DO41" s="846"/>
      <c r="DP41" s="846"/>
      <c r="DQ41" s="846"/>
      <c r="DR41" s="846"/>
      <c r="DS41" s="846"/>
      <c r="DT41" s="846"/>
      <c r="DU41" s="846"/>
      <c r="DV41" s="846"/>
      <c r="DW41" s="846"/>
      <c r="DX41" s="846"/>
      <c r="DY41" s="846"/>
      <c r="DZ41" s="846"/>
      <c r="EA41" s="846"/>
      <c r="EB41" s="846"/>
      <c r="EC41" s="846"/>
      <c r="ED41" s="846"/>
      <c r="EE41" s="846"/>
      <c r="EF41" s="846"/>
      <c r="EG41" s="846"/>
      <c r="EH41" s="846"/>
      <c r="EI41" s="846"/>
      <c r="EJ41" s="846"/>
      <c r="EK41" s="846"/>
      <c r="EL41" s="846"/>
      <c r="EM41" s="846"/>
      <c r="EN41" s="846"/>
      <c r="EO41" s="846"/>
      <c r="EP41" s="846"/>
      <c r="EQ41" s="846"/>
      <c r="ER41" s="846"/>
      <c r="ES41" s="846"/>
      <c r="ET41" s="846"/>
      <c r="EU41" s="846"/>
      <c r="EV41" s="846"/>
      <c r="EW41" s="846"/>
      <c r="EX41" s="846"/>
      <c r="EY41" s="846"/>
      <c r="EZ41" s="846"/>
      <c r="FA41" s="846"/>
      <c r="FB41" s="846"/>
      <c r="FC41" s="846"/>
      <c r="FD41" s="846"/>
      <c r="FE41" s="846"/>
      <c r="FF41" s="846"/>
      <c r="FG41" s="846"/>
      <c r="FH41" s="846"/>
      <c r="FI41" s="846"/>
      <c r="FJ41" s="846"/>
      <c r="FK41" s="846"/>
      <c r="FL41" s="846"/>
      <c r="FM41" s="846"/>
      <c r="FN41" s="846"/>
      <c r="FO41" s="846"/>
      <c r="FP41" s="846"/>
      <c r="FQ41" s="846"/>
      <c r="FR41" s="846"/>
      <c r="FS41" s="846"/>
      <c r="FT41" s="846"/>
      <c r="FU41" s="846"/>
      <c r="FV41" s="846"/>
      <c r="FW41" s="846"/>
      <c r="FX41" s="846"/>
      <c r="FY41" s="846"/>
      <c r="FZ41" s="846"/>
      <c r="GA41" s="846"/>
      <c r="GB41" s="846"/>
      <c r="GC41" s="846"/>
      <c r="GD41" s="846"/>
      <c r="GE41" s="846"/>
      <c r="GF41" s="846"/>
      <c r="GG41" s="846"/>
      <c r="GH41" s="846"/>
      <c r="GI41" s="846"/>
      <c r="GJ41" s="846"/>
      <c r="GK41" s="846"/>
      <c r="GL41" s="846"/>
      <c r="GM41" s="846"/>
      <c r="GN41" s="846"/>
      <c r="GO41" s="846"/>
      <c r="GP41" s="846"/>
      <c r="GQ41" s="846"/>
      <c r="GR41" s="846"/>
      <c r="GS41" s="846"/>
      <c r="GT41" s="846"/>
      <c r="GU41" s="846"/>
      <c r="GV41" s="846"/>
      <c r="GW41" s="846"/>
      <c r="GX41" s="846"/>
      <c r="GY41" s="846"/>
      <c r="GZ41" s="846"/>
      <c r="HA41" s="846"/>
      <c r="HB41" s="846"/>
      <c r="HC41" s="846"/>
      <c r="HD41" s="846"/>
      <c r="HE41" s="846"/>
      <c r="HF41" s="846"/>
      <c r="HG41" s="846"/>
      <c r="HH41" s="846"/>
      <c r="HI41" s="846"/>
      <c r="HJ41" s="846"/>
      <c r="HK41" s="846"/>
      <c r="HL41" s="846"/>
      <c r="HM41" s="846"/>
      <c r="HN41" s="846"/>
      <c r="HO41" s="846"/>
      <c r="HP41" s="846"/>
      <c r="HQ41" s="846"/>
      <c r="HR41" s="846"/>
      <c r="HS41" s="846"/>
      <c r="HT41" s="846"/>
      <c r="HU41" s="846"/>
      <c r="HV41" s="846"/>
      <c r="HW41" s="846"/>
      <c r="HX41" s="846"/>
      <c r="HY41" s="846"/>
      <c r="HZ41" s="846"/>
      <c r="IA41" s="846"/>
      <c r="IB41" s="846"/>
      <c r="IC41" s="846"/>
      <c r="ID41" s="846"/>
      <c r="IE41" s="846"/>
      <c r="IF41" s="846"/>
      <c r="IG41" s="846"/>
      <c r="IH41" s="846"/>
      <c r="II41" s="846"/>
      <c r="IJ41" s="846"/>
      <c r="IK41" s="846"/>
      <c r="IL41" s="846"/>
      <c r="IM41" s="846"/>
      <c r="IN41" s="846"/>
      <c r="IO41" s="846"/>
      <c r="IP41" s="846"/>
      <c r="IQ41" s="846"/>
      <c r="IR41" s="846"/>
      <c r="IS41" s="846"/>
      <c r="IT41" s="846"/>
    </row>
    <row r="42" spans="1:254" ht="25.5">
      <c r="A42" s="5">
        <v>8</v>
      </c>
      <c r="B42" s="840" t="s">
        <v>1555</v>
      </c>
      <c r="C42" s="512">
        <f>SUM(D42:F42)</f>
        <v>0.55</v>
      </c>
      <c r="D42" s="512">
        <v>0.55</v>
      </c>
      <c r="E42" s="294"/>
      <c r="F42" s="294"/>
      <c r="G42" s="839" t="s">
        <v>1556</v>
      </c>
      <c r="H42" s="835" t="s">
        <v>1554</v>
      </c>
      <c r="I42" s="839"/>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846"/>
      <c r="AH42" s="846"/>
      <c r="AI42" s="846"/>
      <c r="AJ42" s="846"/>
      <c r="AK42" s="846"/>
      <c r="AL42" s="846"/>
      <c r="AM42" s="846"/>
      <c r="AN42" s="846"/>
      <c r="AO42" s="846"/>
      <c r="AP42" s="846"/>
      <c r="AQ42" s="846"/>
      <c r="AR42" s="846"/>
      <c r="AS42" s="846"/>
      <c r="AT42" s="846"/>
      <c r="AU42" s="846"/>
      <c r="AV42" s="846"/>
      <c r="AW42" s="846"/>
      <c r="AX42" s="846"/>
      <c r="AY42" s="846"/>
      <c r="AZ42" s="846"/>
      <c r="BA42" s="846"/>
      <c r="BB42" s="846"/>
      <c r="BC42" s="846"/>
      <c r="BD42" s="846"/>
      <c r="BE42" s="846"/>
      <c r="BF42" s="846"/>
      <c r="BG42" s="846"/>
      <c r="BH42" s="846"/>
      <c r="BI42" s="846"/>
      <c r="BJ42" s="846"/>
      <c r="BK42" s="846"/>
      <c r="BL42" s="846"/>
      <c r="BM42" s="846"/>
      <c r="BN42" s="846"/>
      <c r="BO42" s="846"/>
      <c r="BP42" s="846"/>
      <c r="BQ42" s="846"/>
      <c r="BR42" s="846"/>
      <c r="BS42" s="846"/>
      <c r="BT42" s="846"/>
      <c r="BU42" s="846"/>
      <c r="BV42" s="846"/>
      <c r="BW42" s="846"/>
      <c r="BX42" s="846"/>
      <c r="BY42" s="846"/>
      <c r="BZ42" s="846"/>
      <c r="CA42" s="846"/>
      <c r="CB42" s="846"/>
      <c r="CC42" s="846"/>
      <c r="CD42" s="846"/>
      <c r="CE42" s="846"/>
      <c r="CF42" s="846"/>
      <c r="CG42" s="846"/>
      <c r="CH42" s="846"/>
      <c r="CI42" s="846"/>
      <c r="CJ42" s="846"/>
      <c r="CK42" s="846"/>
      <c r="CL42" s="846"/>
      <c r="CM42" s="846"/>
      <c r="CN42" s="846"/>
      <c r="CO42" s="846"/>
      <c r="CP42" s="846"/>
      <c r="CQ42" s="846"/>
      <c r="CR42" s="846"/>
      <c r="CS42" s="846"/>
      <c r="CT42" s="846"/>
      <c r="CU42" s="846"/>
      <c r="CV42" s="846"/>
      <c r="CW42" s="846"/>
      <c r="CX42" s="846"/>
      <c r="CY42" s="846"/>
      <c r="CZ42" s="846"/>
      <c r="DA42" s="846"/>
      <c r="DB42" s="846"/>
      <c r="DC42" s="846"/>
      <c r="DD42" s="846"/>
      <c r="DE42" s="846"/>
      <c r="DF42" s="846"/>
      <c r="DG42" s="846"/>
      <c r="DH42" s="846"/>
      <c r="DI42" s="846"/>
      <c r="DJ42" s="846"/>
      <c r="DK42" s="846"/>
      <c r="DL42" s="846"/>
      <c r="DM42" s="846"/>
      <c r="DN42" s="846"/>
      <c r="DO42" s="846"/>
      <c r="DP42" s="846"/>
      <c r="DQ42" s="846"/>
      <c r="DR42" s="846"/>
      <c r="DS42" s="846"/>
      <c r="DT42" s="846"/>
      <c r="DU42" s="846"/>
      <c r="DV42" s="846"/>
      <c r="DW42" s="846"/>
      <c r="DX42" s="846"/>
      <c r="DY42" s="846"/>
      <c r="DZ42" s="846"/>
      <c r="EA42" s="846"/>
      <c r="EB42" s="846"/>
      <c r="EC42" s="846"/>
      <c r="ED42" s="846"/>
      <c r="EE42" s="846"/>
      <c r="EF42" s="846"/>
      <c r="EG42" s="846"/>
      <c r="EH42" s="846"/>
      <c r="EI42" s="846"/>
      <c r="EJ42" s="846"/>
      <c r="EK42" s="846"/>
      <c r="EL42" s="846"/>
      <c r="EM42" s="846"/>
      <c r="EN42" s="846"/>
      <c r="EO42" s="846"/>
      <c r="EP42" s="846"/>
      <c r="EQ42" s="846"/>
      <c r="ER42" s="846"/>
      <c r="ES42" s="846"/>
      <c r="ET42" s="846"/>
      <c r="EU42" s="846"/>
      <c r="EV42" s="846"/>
      <c r="EW42" s="846"/>
      <c r="EX42" s="846"/>
      <c r="EY42" s="846"/>
      <c r="EZ42" s="846"/>
      <c r="FA42" s="846"/>
      <c r="FB42" s="846"/>
      <c r="FC42" s="846"/>
      <c r="FD42" s="846"/>
      <c r="FE42" s="846"/>
      <c r="FF42" s="846"/>
      <c r="FG42" s="846"/>
      <c r="FH42" s="846"/>
      <c r="FI42" s="846"/>
      <c r="FJ42" s="846"/>
      <c r="FK42" s="846"/>
      <c r="FL42" s="846"/>
      <c r="FM42" s="846"/>
      <c r="FN42" s="846"/>
      <c r="FO42" s="846"/>
      <c r="FP42" s="846"/>
      <c r="FQ42" s="846"/>
      <c r="FR42" s="846"/>
      <c r="FS42" s="846"/>
      <c r="FT42" s="846"/>
      <c r="FU42" s="846"/>
      <c r="FV42" s="846"/>
      <c r="FW42" s="846"/>
      <c r="FX42" s="846"/>
      <c r="FY42" s="846"/>
      <c r="FZ42" s="846"/>
      <c r="GA42" s="846"/>
      <c r="GB42" s="846"/>
      <c r="GC42" s="846"/>
      <c r="GD42" s="846"/>
      <c r="GE42" s="846"/>
      <c r="GF42" s="846"/>
      <c r="GG42" s="846"/>
      <c r="GH42" s="846"/>
      <c r="GI42" s="846"/>
      <c r="GJ42" s="846"/>
      <c r="GK42" s="846"/>
      <c r="GL42" s="846"/>
      <c r="GM42" s="846"/>
      <c r="GN42" s="846"/>
      <c r="GO42" s="846"/>
      <c r="GP42" s="846"/>
      <c r="GQ42" s="846"/>
      <c r="GR42" s="846"/>
      <c r="GS42" s="846"/>
      <c r="GT42" s="846"/>
      <c r="GU42" s="846"/>
      <c r="GV42" s="846"/>
      <c r="GW42" s="846"/>
      <c r="GX42" s="846"/>
      <c r="GY42" s="846"/>
      <c r="GZ42" s="846"/>
      <c r="HA42" s="846"/>
      <c r="HB42" s="846"/>
      <c r="HC42" s="846"/>
      <c r="HD42" s="846"/>
      <c r="HE42" s="846"/>
      <c r="HF42" s="846"/>
      <c r="HG42" s="846"/>
      <c r="HH42" s="846"/>
      <c r="HI42" s="846"/>
      <c r="HJ42" s="846"/>
      <c r="HK42" s="846"/>
      <c r="HL42" s="846"/>
      <c r="HM42" s="846"/>
      <c r="HN42" s="846"/>
      <c r="HO42" s="846"/>
      <c r="HP42" s="846"/>
      <c r="HQ42" s="846"/>
      <c r="HR42" s="846"/>
      <c r="HS42" s="846"/>
      <c r="HT42" s="846"/>
      <c r="HU42" s="846"/>
      <c r="HV42" s="846"/>
      <c r="HW42" s="846"/>
      <c r="HX42" s="846"/>
      <c r="HY42" s="846"/>
      <c r="HZ42" s="846"/>
      <c r="IA42" s="846"/>
      <c r="IB42" s="846"/>
      <c r="IC42" s="846"/>
      <c r="ID42" s="846"/>
      <c r="IE42" s="846"/>
      <c r="IF42" s="846"/>
      <c r="IG42" s="846"/>
      <c r="IH42" s="846"/>
      <c r="II42" s="846"/>
      <c r="IJ42" s="846"/>
      <c r="IK42" s="846"/>
      <c r="IL42" s="846"/>
      <c r="IM42" s="846"/>
      <c r="IN42" s="846"/>
      <c r="IO42" s="846"/>
      <c r="IP42" s="846"/>
      <c r="IQ42" s="846"/>
      <c r="IR42" s="846"/>
      <c r="IS42" s="846"/>
      <c r="IT42" s="846"/>
    </row>
    <row r="43" spans="1:254" ht="25.5">
      <c r="A43" s="5">
        <v>9</v>
      </c>
      <c r="B43" s="290" t="s">
        <v>1557</v>
      </c>
      <c r="C43" s="833">
        <v>1.2</v>
      </c>
      <c r="D43" s="833">
        <v>1.2</v>
      </c>
      <c r="E43" s="833"/>
      <c r="F43" s="833"/>
      <c r="G43" s="5" t="s">
        <v>1558</v>
      </c>
      <c r="H43" s="835" t="s">
        <v>158</v>
      </c>
      <c r="I43" s="839"/>
      <c r="J43" s="846"/>
      <c r="K43" s="846"/>
      <c r="L43" s="846"/>
      <c r="M43" s="846"/>
      <c r="N43" s="846"/>
      <c r="O43" s="846"/>
      <c r="P43" s="846"/>
      <c r="Q43" s="846"/>
      <c r="R43" s="846"/>
      <c r="S43" s="846"/>
      <c r="T43" s="846"/>
      <c r="U43" s="846"/>
      <c r="V43" s="846"/>
      <c r="W43" s="846"/>
      <c r="X43" s="846"/>
      <c r="Y43" s="846"/>
      <c r="Z43" s="846"/>
      <c r="AA43" s="846"/>
      <c r="AB43" s="846"/>
      <c r="AC43" s="846"/>
      <c r="AD43" s="846"/>
      <c r="AE43" s="846"/>
      <c r="AF43" s="846"/>
      <c r="AG43" s="846"/>
      <c r="AH43" s="846"/>
      <c r="AI43" s="846"/>
      <c r="AJ43" s="846"/>
      <c r="AK43" s="846"/>
      <c r="AL43" s="846"/>
      <c r="AM43" s="846"/>
      <c r="AN43" s="846"/>
      <c r="AO43" s="846"/>
      <c r="AP43" s="846"/>
      <c r="AQ43" s="846"/>
      <c r="AR43" s="846"/>
      <c r="AS43" s="846"/>
      <c r="AT43" s="846"/>
      <c r="AU43" s="846"/>
      <c r="AV43" s="846"/>
      <c r="AW43" s="846"/>
      <c r="AX43" s="846"/>
      <c r="AY43" s="846"/>
      <c r="AZ43" s="846"/>
      <c r="BA43" s="846"/>
      <c r="BB43" s="846"/>
      <c r="BC43" s="846"/>
      <c r="BD43" s="846"/>
      <c r="BE43" s="846"/>
      <c r="BF43" s="846"/>
      <c r="BG43" s="846"/>
      <c r="BH43" s="846"/>
      <c r="BI43" s="846"/>
      <c r="BJ43" s="846"/>
      <c r="BK43" s="846"/>
      <c r="BL43" s="846"/>
      <c r="BM43" s="846"/>
      <c r="BN43" s="846"/>
      <c r="BO43" s="846"/>
      <c r="BP43" s="846"/>
      <c r="BQ43" s="846"/>
      <c r="BR43" s="846"/>
      <c r="BS43" s="846"/>
      <c r="BT43" s="846"/>
      <c r="BU43" s="846"/>
      <c r="BV43" s="846"/>
      <c r="BW43" s="846"/>
      <c r="BX43" s="846"/>
      <c r="BY43" s="846"/>
      <c r="BZ43" s="846"/>
      <c r="CA43" s="846"/>
      <c r="CB43" s="846"/>
      <c r="CC43" s="846"/>
      <c r="CD43" s="846"/>
      <c r="CE43" s="846"/>
      <c r="CF43" s="846"/>
      <c r="CG43" s="846"/>
      <c r="CH43" s="846"/>
      <c r="CI43" s="846"/>
      <c r="CJ43" s="846"/>
      <c r="CK43" s="846"/>
      <c r="CL43" s="846"/>
      <c r="CM43" s="846"/>
      <c r="CN43" s="846"/>
      <c r="CO43" s="846"/>
      <c r="CP43" s="846"/>
      <c r="CQ43" s="846"/>
      <c r="CR43" s="846"/>
      <c r="CS43" s="846"/>
      <c r="CT43" s="846"/>
      <c r="CU43" s="846"/>
      <c r="CV43" s="846"/>
      <c r="CW43" s="846"/>
      <c r="CX43" s="846"/>
      <c r="CY43" s="846"/>
      <c r="CZ43" s="846"/>
      <c r="DA43" s="846"/>
      <c r="DB43" s="846"/>
      <c r="DC43" s="846"/>
      <c r="DD43" s="846"/>
      <c r="DE43" s="846"/>
      <c r="DF43" s="846"/>
      <c r="DG43" s="846"/>
      <c r="DH43" s="846"/>
      <c r="DI43" s="846"/>
      <c r="DJ43" s="846"/>
      <c r="DK43" s="846"/>
      <c r="DL43" s="846"/>
      <c r="DM43" s="846"/>
      <c r="DN43" s="846"/>
      <c r="DO43" s="846"/>
      <c r="DP43" s="846"/>
      <c r="DQ43" s="846"/>
      <c r="DR43" s="846"/>
      <c r="DS43" s="846"/>
      <c r="DT43" s="846"/>
      <c r="DU43" s="846"/>
      <c r="DV43" s="846"/>
      <c r="DW43" s="846"/>
      <c r="DX43" s="846"/>
      <c r="DY43" s="846"/>
      <c r="DZ43" s="846"/>
      <c r="EA43" s="846"/>
      <c r="EB43" s="846"/>
      <c r="EC43" s="846"/>
      <c r="ED43" s="846"/>
      <c r="EE43" s="846"/>
      <c r="EF43" s="846"/>
      <c r="EG43" s="846"/>
      <c r="EH43" s="846"/>
      <c r="EI43" s="846"/>
      <c r="EJ43" s="846"/>
      <c r="EK43" s="846"/>
      <c r="EL43" s="846"/>
      <c r="EM43" s="846"/>
      <c r="EN43" s="846"/>
      <c r="EO43" s="846"/>
      <c r="EP43" s="846"/>
      <c r="EQ43" s="846"/>
      <c r="ER43" s="846"/>
      <c r="ES43" s="846"/>
      <c r="ET43" s="846"/>
      <c r="EU43" s="846"/>
      <c r="EV43" s="846"/>
      <c r="EW43" s="846"/>
      <c r="EX43" s="846"/>
      <c r="EY43" s="846"/>
      <c r="EZ43" s="846"/>
      <c r="FA43" s="846"/>
      <c r="FB43" s="846"/>
      <c r="FC43" s="846"/>
      <c r="FD43" s="846"/>
      <c r="FE43" s="846"/>
      <c r="FF43" s="846"/>
      <c r="FG43" s="846"/>
      <c r="FH43" s="846"/>
      <c r="FI43" s="846"/>
      <c r="FJ43" s="846"/>
      <c r="FK43" s="846"/>
      <c r="FL43" s="846"/>
      <c r="FM43" s="846"/>
      <c r="FN43" s="846"/>
      <c r="FO43" s="846"/>
      <c r="FP43" s="846"/>
      <c r="FQ43" s="846"/>
      <c r="FR43" s="846"/>
      <c r="FS43" s="846"/>
      <c r="FT43" s="846"/>
      <c r="FU43" s="846"/>
      <c r="FV43" s="846"/>
      <c r="FW43" s="846"/>
      <c r="FX43" s="846"/>
      <c r="FY43" s="846"/>
      <c r="FZ43" s="846"/>
      <c r="GA43" s="846"/>
      <c r="GB43" s="846"/>
      <c r="GC43" s="846"/>
      <c r="GD43" s="846"/>
      <c r="GE43" s="846"/>
      <c r="GF43" s="846"/>
      <c r="GG43" s="846"/>
      <c r="GH43" s="846"/>
      <c r="GI43" s="846"/>
      <c r="GJ43" s="846"/>
      <c r="GK43" s="846"/>
      <c r="GL43" s="846"/>
      <c r="GM43" s="846"/>
      <c r="GN43" s="846"/>
      <c r="GO43" s="846"/>
      <c r="GP43" s="846"/>
      <c r="GQ43" s="846"/>
      <c r="GR43" s="846"/>
      <c r="GS43" s="846"/>
      <c r="GT43" s="846"/>
      <c r="GU43" s="846"/>
      <c r="GV43" s="846"/>
      <c r="GW43" s="846"/>
      <c r="GX43" s="846"/>
      <c r="GY43" s="846"/>
      <c r="GZ43" s="846"/>
      <c r="HA43" s="846"/>
      <c r="HB43" s="846"/>
      <c r="HC43" s="846"/>
      <c r="HD43" s="846"/>
      <c r="HE43" s="846"/>
      <c r="HF43" s="846"/>
      <c r="HG43" s="846"/>
      <c r="HH43" s="846"/>
      <c r="HI43" s="846"/>
      <c r="HJ43" s="846"/>
      <c r="HK43" s="846"/>
      <c r="HL43" s="846"/>
      <c r="HM43" s="846"/>
      <c r="HN43" s="846"/>
      <c r="HO43" s="846"/>
      <c r="HP43" s="846"/>
      <c r="HQ43" s="846"/>
      <c r="HR43" s="846"/>
      <c r="HS43" s="846"/>
      <c r="HT43" s="846"/>
      <c r="HU43" s="846"/>
      <c r="HV43" s="846"/>
      <c r="HW43" s="846"/>
      <c r="HX43" s="846"/>
      <c r="HY43" s="846"/>
      <c r="HZ43" s="846"/>
      <c r="IA43" s="846"/>
      <c r="IB43" s="846"/>
      <c r="IC43" s="846"/>
      <c r="ID43" s="846"/>
      <c r="IE43" s="846"/>
      <c r="IF43" s="846"/>
      <c r="IG43" s="846"/>
      <c r="IH43" s="846"/>
      <c r="II43" s="846"/>
      <c r="IJ43" s="846"/>
      <c r="IK43" s="846"/>
      <c r="IL43" s="846"/>
      <c r="IM43" s="846"/>
      <c r="IN43" s="846"/>
      <c r="IO43" s="846"/>
      <c r="IP43" s="846"/>
      <c r="IQ43" s="846"/>
      <c r="IR43" s="846"/>
      <c r="IS43" s="846"/>
      <c r="IT43" s="846"/>
    </row>
    <row r="44" spans="1:254" ht="15.75">
      <c r="A44" s="3" t="s">
        <v>222</v>
      </c>
      <c r="B44" s="75" t="s">
        <v>798</v>
      </c>
      <c r="C44" s="161">
        <f>SUM(C45:C46)</f>
        <v>2.6</v>
      </c>
      <c r="D44" s="161">
        <f>SUM(D45:D46)</f>
        <v>1.9</v>
      </c>
      <c r="E44" s="161">
        <f>SUM(E45:E46)</f>
        <v>0.7</v>
      </c>
      <c r="F44" s="161">
        <f>SUM(F45:F46)</f>
        <v>0</v>
      </c>
      <c r="G44" s="224"/>
      <c r="H44" s="161"/>
      <c r="I44" s="839"/>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847"/>
      <c r="AT44" s="847"/>
      <c r="AU44" s="847"/>
      <c r="AV44" s="847"/>
      <c r="AW44" s="847"/>
      <c r="AX44" s="847"/>
      <c r="AY44" s="847"/>
      <c r="AZ44" s="847"/>
      <c r="BA44" s="847"/>
      <c r="BB44" s="847"/>
      <c r="BC44" s="847"/>
      <c r="BD44" s="847"/>
      <c r="BE44" s="847"/>
      <c r="BF44" s="847"/>
      <c r="BG44" s="847"/>
      <c r="BH44" s="847"/>
      <c r="BI44" s="847"/>
      <c r="BJ44" s="847"/>
      <c r="BK44" s="847"/>
      <c r="BL44" s="847"/>
      <c r="BM44" s="847"/>
      <c r="BN44" s="847"/>
      <c r="BO44" s="847"/>
      <c r="BP44" s="847"/>
      <c r="BQ44" s="847"/>
      <c r="BR44" s="847"/>
      <c r="BS44" s="847"/>
      <c r="BT44" s="847"/>
      <c r="BU44" s="847"/>
      <c r="BV44" s="847"/>
      <c r="BW44" s="847"/>
      <c r="BX44" s="847"/>
      <c r="BY44" s="847"/>
      <c r="BZ44" s="847"/>
      <c r="CA44" s="847"/>
      <c r="CB44" s="847"/>
      <c r="CC44" s="847"/>
      <c r="CD44" s="847"/>
      <c r="CE44" s="847"/>
      <c r="CF44" s="847"/>
      <c r="CG44" s="847"/>
      <c r="CH44" s="847"/>
      <c r="CI44" s="847"/>
      <c r="CJ44" s="847"/>
      <c r="CK44" s="847"/>
      <c r="CL44" s="847"/>
      <c r="CM44" s="847"/>
      <c r="CN44" s="847"/>
      <c r="CO44" s="847"/>
      <c r="CP44" s="847"/>
      <c r="CQ44" s="847"/>
      <c r="CR44" s="847"/>
      <c r="CS44" s="847"/>
      <c r="CT44" s="847"/>
      <c r="CU44" s="847"/>
      <c r="CV44" s="847"/>
      <c r="CW44" s="847"/>
      <c r="CX44" s="847"/>
      <c r="CY44" s="847"/>
      <c r="CZ44" s="847"/>
      <c r="DA44" s="847"/>
      <c r="DB44" s="847"/>
      <c r="DC44" s="847"/>
      <c r="DD44" s="847"/>
      <c r="DE44" s="847"/>
      <c r="DF44" s="847"/>
      <c r="DG44" s="847"/>
      <c r="DH44" s="847"/>
      <c r="DI44" s="847"/>
      <c r="DJ44" s="847"/>
      <c r="DK44" s="847"/>
      <c r="DL44" s="847"/>
      <c r="DM44" s="847"/>
      <c r="DN44" s="847"/>
      <c r="DO44" s="847"/>
      <c r="DP44" s="847"/>
      <c r="DQ44" s="847"/>
      <c r="DR44" s="847"/>
      <c r="DS44" s="847"/>
      <c r="DT44" s="847"/>
      <c r="DU44" s="847"/>
      <c r="DV44" s="847"/>
      <c r="DW44" s="847"/>
      <c r="DX44" s="847"/>
      <c r="DY44" s="847"/>
      <c r="DZ44" s="847"/>
      <c r="EA44" s="847"/>
      <c r="EB44" s="847"/>
      <c r="EC44" s="847"/>
      <c r="ED44" s="847"/>
      <c r="EE44" s="847"/>
      <c r="EF44" s="847"/>
      <c r="EG44" s="847"/>
      <c r="EH44" s="847"/>
      <c r="EI44" s="847"/>
      <c r="EJ44" s="847"/>
      <c r="EK44" s="847"/>
      <c r="EL44" s="847"/>
      <c r="EM44" s="847"/>
      <c r="EN44" s="847"/>
      <c r="EO44" s="847"/>
      <c r="EP44" s="847"/>
      <c r="EQ44" s="847"/>
      <c r="ER44" s="847"/>
      <c r="ES44" s="847"/>
      <c r="ET44" s="847"/>
      <c r="EU44" s="847"/>
      <c r="EV44" s="847"/>
      <c r="EW44" s="847"/>
      <c r="EX44" s="847"/>
      <c r="EY44" s="847"/>
      <c r="EZ44" s="847"/>
      <c r="FA44" s="847"/>
      <c r="FB44" s="847"/>
      <c r="FC44" s="847"/>
      <c r="FD44" s="847"/>
      <c r="FE44" s="847"/>
      <c r="FF44" s="847"/>
      <c r="FG44" s="847"/>
      <c r="FH44" s="847"/>
      <c r="FI44" s="847"/>
      <c r="FJ44" s="847"/>
      <c r="FK44" s="847"/>
      <c r="FL44" s="847"/>
      <c r="FM44" s="847"/>
      <c r="FN44" s="847"/>
      <c r="FO44" s="847"/>
      <c r="FP44" s="847"/>
      <c r="FQ44" s="847"/>
      <c r="FR44" s="847"/>
      <c r="FS44" s="847"/>
      <c r="FT44" s="847"/>
      <c r="FU44" s="847"/>
      <c r="FV44" s="847"/>
      <c r="FW44" s="847"/>
      <c r="FX44" s="847"/>
      <c r="FY44" s="847"/>
      <c r="FZ44" s="847"/>
      <c r="GA44" s="847"/>
      <c r="GB44" s="847"/>
      <c r="GC44" s="847"/>
      <c r="GD44" s="847"/>
      <c r="GE44" s="847"/>
      <c r="GF44" s="847"/>
      <c r="GG44" s="847"/>
      <c r="GH44" s="847"/>
      <c r="GI44" s="847"/>
      <c r="GJ44" s="847"/>
      <c r="GK44" s="847"/>
      <c r="GL44" s="847"/>
      <c r="GM44" s="847"/>
      <c r="GN44" s="847"/>
      <c r="GO44" s="847"/>
      <c r="GP44" s="847"/>
      <c r="GQ44" s="847"/>
      <c r="GR44" s="847"/>
      <c r="GS44" s="847"/>
      <c r="GT44" s="847"/>
      <c r="GU44" s="847"/>
      <c r="GV44" s="847"/>
      <c r="GW44" s="847"/>
      <c r="GX44" s="847"/>
      <c r="GY44" s="847"/>
      <c r="GZ44" s="847"/>
      <c r="HA44" s="847"/>
      <c r="HB44" s="847"/>
      <c r="HC44" s="847"/>
      <c r="HD44" s="847"/>
      <c r="HE44" s="847"/>
      <c r="HF44" s="847"/>
      <c r="HG44" s="847"/>
      <c r="HH44" s="847"/>
      <c r="HI44" s="847"/>
      <c r="HJ44" s="847"/>
      <c r="HK44" s="847"/>
      <c r="HL44" s="847"/>
      <c r="HM44" s="847"/>
      <c r="HN44" s="847"/>
      <c r="HO44" s="847"/>
      <c r="HP44" s="847"/>
      <c r="HQ44" s="847"/>
      <c r="HR44" s="847"/>
      <c r="HS44" s="847"/>
      <c r="HT44" s="847"/>
      <c r="HU44" s="847"/>
      <c r="HV44" s="847"/>
      <c r="HW44" s="847"/>
      <c r="HX44" s="847"/>
      <c r="HY44" s="847"/>
      <c r="HZ44" s="847"/>
      <c r="IA44" s="847"/>
      <c r="IB44" s="847"/>
      <c r="IC44" s="847"/>
      <c r="ID44" s="847"/>
      <c r="IE44" s="847"/>
      <c r="IF44" s="847"/>
      <c r="IG44" s="847"/>
      <c r="IH44" s="847"/>
      <c r="II44" s="847"/>
      <c r="IJ44" s="847"/>
      <c r="IK44" s="847"/>
      <c r="IL44" s="847"/>
      <c r="IM44" s="847"/>
      <c r="IN44" s="847"/>
      <c r="IO44" s="847"/>
      <c r="IP44" s="847"/>
      <c r="IQ44" s="847"/>
      <c r="IR44" s="847"/>
      <c r="IS44" s="847"/>
      <c r="IT44" s="847"/>
    </row>
    <row r="45" spans="1:254" ht="25.5">
      <c r="A45" s="318">
        <v>1</v>
      </c>
      <c r="B45" s="290" t="s">
        <v>1559</v>
      </c>
      <c r="C45" s="833">
        <v>1.1</v>
      </c>
      <c r="D45" s="833">
        <v>0.4</v>
      </c>
      <c r="E45" s="833">
        <v>0.7</v>
      </c>
      <c r="F45" s="833"/>
      <c r="G45" s="5" t="s">
        <v>1549</v>
      </c>
      <c r="H45" s="835" t="s">
        <v>158</v>
      </c>
      <c r="I45" s="839"/>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847"/>
      <c r="AT45" s="847"/>
      <c r="AU45" s="847"/>
      <c r="AV45" s="847"/>
      <c r="AW45" s="847"/>
      <c r="AX45" s="847"/>
      <c r="AY45" s="847"/>
      <c r="AZ45" s="847"/>
      <c r="BA45" s="847"/>
      <c r="BB45" s="847"/>
      <c r="BC45" s="847"/>
      <c r="BD45" s="847"/>
      <c r="BE45" s="847"/>
      <c r="BF45" s="847"/>
      <c r="BG45" s="847"/>
      <c r="BH45" s="847"/>
      <c r="BI45" s="847"/>
      <c r="BJ45" s="847"/>
      <c r="BK45" s="847"/>
      <c r="BL45" s="847"/>
      <c r="BM45" s="847"/>
      <c r="BN45" s="847"/>
      <c r="BO45" s="847"/>
      <c r="BP45" s="847"/>
      <c r="BQ45" s="847"/>
      <c r="BR45" s="847"/>
      <c r="BS45" s="847"/>
      <c r="BT45" s="847"/>
      <c r="BU45" s="847"/>
      <c r="BV45" s="847"/>
      <c r="BW45" s="847"/>
      <c r="BX45" s="847"/>
      <c r="BY45" s="847"/>
      <c r="BZ45" s="847"/>
      <c r="CA45" s="847"/>
      <c r="CB45" s="847"/>
      <c r="CC45" s="847"/>
      <c r="CD45" s="847"/>
      <c r="CE45" s="847"/>
      <c r="CF45" s="847"/>
      <c r="CG45" s="847"/>
      <c r="CH45" s="847"/>
      <c r="CI45" s="847"/>
      <c r="CJ45" s="847"/>
      <c r="CK45" s="847"/>
      <c r="CL45" s="847"/>
      <c r="CM45" s="847"/>
      <c r="CN45" s="847"/>
      <c r="CO45" s="847"/>
      <c r="CP45" s="847"/>
      <c r="CQ45" s="847"/>
      <c r="CR45" s="847"/>
      <c r="CS45" s="847"/>
      <c r="CT45" s="847"/>
      <c r="CU45" s="847"/>
      <c r="CV45" s="847"/>
      <c r="CW45" s="847"/>
      <c r="CX45" s="847"/>
      <c r="CY45" s="847"/>
      <c r="CZ45" s="847"/>
      <c r="DA45" s="847"/>
      <c r="DB45" s="847"/>
      <c r="DC45" s="847"/>
      <c r="DD45" s="847"/>
      <c r="DE45" s="847"/>
      <c r="DF45" s="847"/>
      <c r="DG45" s="847"/>
      <c r="DH45" s="847"/>
      <c r="DI45" s="847"/>
      <c r="DJ45" s="847"/>
      <c r="DK45" s="847"/>
      <c r="DL45" s="847"/>
      <c r="DM45" s="847"/>
      <c r="DN45" s="847"/>
      <c r="DO45" s="847"/>
      <c r="DP45" s="847"/>
      <c r="DQ45" s="847"/>
      <c r="DR45" s="847"/>
      <c r="DS45" s="847"/>
      <c r="DT45" s="847"/>
      <c r="DU45" s="847"/>
      <c r="DV45" s="847"/>
      <c r="DW45" s="847"/>
      <c r="DX45" s="847"/>
      <c r="DY45" s="847"/>
      <c r="DZ45" s="847"/>
      <c r="EA45" s="847"/>
      <c r="EB45" s="847"/>
      <c r="EC45" s="847"/>
      <c r="ED45" s="847"/>
      <c r="EE45" s="847"/>
      <c r="EF45" s="847"/>
      <c r="EG45" s="847"/>
      <c r="EH45" s="847"/>
      <c r="EI45" s="847"/>
      <c r="EJ45" s="847"/>
      <c r="EK45" s="847"/>
      <c r="EL45" s="847"/>
      <c r="EM45" s="847"/>
      <c r="EN45" s="847"/>
      <c r="EO45" s="847"/>
      <c r="EP45" s="847"/>
      <c r="EQ45" s="847"/>
      <c r="ER45" s="847"/>
      <c r="ES45" s="847"/>
      <c r="ET45" s="847"/>
      <c r="EU45" s="847"/>
      <c r="EV45" s="847"/>
      <c r="EW45" s="847"/>
      <c r="EX45" s="847"/>
      <c r="EY45" s="847"/>
      <c r="EZ45" s="847"/>
      <c r="FA45" s="847"/>
      <c r="FB45" s="847"/>
      <c r="FC45" s="847"/>
      <c r="FD45" s="847"/>
      <c r="FE45" s="847"/>
      <c r="FF45" s="847"/>
      <c r="FG45" s="847"/>
      <c r="FH45" s="847"/>
      <c r="FI45" s="847"/>
      <c r="FJ45" s="847"/>
      <c r="FK45" s="847"/>
      <c r="FL45" s="847"/>
      <c r="FM45" s="847"/>
      <c r="FN45" s="847"/>
      <c r="FO45" s="847"/>
      <c r="FP45" s="847"/>
      <c r="FQ45" s="847"/>
      <c r="FR45" s="847"/>
      <c r="FS45" s="847"/>
      <c r="FT45" s="847"/>
      <c r="FU45" s="847"/>
      <c r="FV45" s="847"/>
      <c r="FW45" s="847"/>
      <c r="FX45" s="847"/>
      <c r="FY45" s="847"/>
      <c r="FZ45" s="847"/>
      <c r="GA45" s="847"/>
      <c r="GB45" s="847"/>
      <c r="GC45" s="847"/>
      <c r="GD45" s="847"/>
      <c r="GE45" s="847"/>
      <c r="GF45" s="847"/>
      <c r="GG45" s="847"/>
      <c r="GH45" s="847"/>
      <c r="GI45" s="847"/>
      <c r="GJ45" s="847"/>
      <c r="GK45" s="847"/>
      <c r="GL45" s="847"/>
      <c r="GM45" s="847"/>
      <c r="GN45" s="847"/>
      <c r="GO45" s="847"/>
      <c r="GP45" s="847"/>
      <c r="GQ45" s="847"/>
      <c r="GR45" s="847"/>
      <c r="GS45" s="847"/>
      <c r="GT45" s="847"/>
      <c r="GU45" s="847"/>
      <c r="GV45" s="847"/>
      <c r="GW45" s="847"/>
      <c r="GX45" s="847"/>
      <c r="GY45" s="847"/>
      <c r="GZ45" s="847"/>
      <c r="HA45" s="847"/>
      <c r="HB45" s="847"/>
      <c r="HC45" s="847"/>
      <c r="HD45" s="847"/>
      <c r="HE45" s="847"/>
      <c r="HF45" s="847"/>
      <c r="HG45" s="847"/>
      <c r="HH45" s="847"/>
      <c r="HI45" s="847"/>
      <c r="HJ45" s="847"/>
      <c r="HK45" s="847"/>
      <c r="HL45" s="847"/>
      <c r="HM45" s="847"/>
      <c r="HN45" s="847"/>
      <c r="HO45" s="847"/>
      <c r="HP45" s="847"/>
      <c r="HQ45" s="847"/>
      <c r="HR45" s="847"/>
      <c r="HS45" s="847"/>
      <c r="HT45" s="847"/>
      <c r="HU45" s="847"/>
      <c r="HV45" s="847"/>
      <c r="HW45" s="847"/>
      <c r="HX45" s="847"/>
      <c r="HY45" s="847"/>
      <c r="HZ45" s="847"/>
      <c r="IA45" s="847"/>
      <c r="IB45" s="847"/>
      <c r="IC45" s="847"/>
      <c r="ID45" s="847"/>
      <c r="IE45" s="847"/>
      <c r="IF45" s="847"/>
      <c r="IG45" s="847"/>
      <c r="IH45" s="847"/>
      <c r="II45" s="847"/>
      <c r="IJ45" s="847"/>
      <c r="IK45" s="847"/>
      <c r="IL45" s="847"/>
      <c r="IM45" s="847"/>
      <c r="IN45" s="847"/>
      <c r="IO45" s="847"/>
      <c r="IP45" s="847"/>
      <c r="IQ45" s="847"/>
      <c r="IR45" s="847"/>
      <c r="IS45" s="847"/>
      <c r="IT45" s="847"/>
    </row>
    <row r="46" spans="1:254" ht="38.25">
      <c r="A46" s="318">
        <v>2</v>
      </c>
      <c r="B46" s="841" t="s">
        <v>1560</v>
      </c>
      <c r="C46" s="833">
        <v>1.5</v>
      </c>
      <c r="D46" s="834">
        <v>1.5</v>
      </c>
      <c r="E46" s="834"/>
      <c r="F46" s="834"/>
      <c r="G46" s="823" t="s">
        <v>1561</v>
      </c>
      <c r="H46" s="835" t="s">
        <v>158</v>
      </c>
      <c r="I46" s="839"/>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7"/>
      <c r="AN46" s="847"/>
      <c r="AO46" s="847"/>
      <c r="AP46" s="847"/>
      <c r="AQ46" s="847"/>
      <c r="AR46" s="847"/>
      <c r="AS46" s="847"/>
      <c r="AT46" s="847"/>
      <c r="AU46" s="847"/>
      <c r="AV46" s="847"/>
      <c r="AW46" s="847"/>
      <c r="AX46" s="847"/>
      <c r="AY46" s="847"/>
      <c r="AZ46" s="847"/>
      <c r="BA46" s="847"/>
      <c r="BB46" s="847"/>
      <c r="BC46" s="847"/>
      <c r="BD46" s="847"/>
      <c r="BE46" s="847"/>
      <c r="BF46" s="847"/>
      <c r="BG46" s="847"/>
      <c r="BH46" s="847"/>
      <c r="BI46" s="847"/>
      <c r="BJ46" s="847"/>
      <c r="BK46" s="847"/>
      <c r="BL46" s="847"/>
      <c r="BM46" s="847"/>
      <c r="BN46" s="847"/>
      <c r="BO46" s="847"/>
      <c r="BP46" s="847"/>
      <c r="BQ46" s="847"/>
      <c r="BR46" s="847"/>
      <c r="BS46" s="847"/>
      <c r="BT46" s="847"/>
      <c r="BU46" s="847"/>
      <c r="BV46" s="847"/>
      <c r="BW46" s="847"/>
      <c r="BX46" s="847"/>
      <c r="BY46" s="847"/>
      <c r="BZ46" s="847"/>
      <c r="CA46" s="847"/>
      <c r="CB46" s="847"/>
      <c r="CC46" s="847"/>
      <c r="CD46" s="847"/>
      <c r="CE46" s="847"/>
      <c r="CF46" s="847"/>
      <c r="CG46" s="847"/>
      <c r="CH46" s="847"/>
      <c r="CI46" s="847"/>
      <c r="CJ46" s="847"/>
      <c r="CK46" s="847"/>
      <c r="CL46" s="847"/>
      <c r="CM46" s="847"/>
      <c r="CN46" s="847"/>
      <c r="CO46" s="847"/>
      <c r="CP46" s="847"/>
      <c r="CQ46" s="847"/>
      <c r="CR46" s="847"/>
      <c r="CS46" s="847"/>
      <c r="CT46" s="847"/>
      <c r="CU46" s="847"/>
      <c r="CV46" s="847"/>
      <c r="CW46" s="847"/>
      <c r="CX46" s="847"/>
      <c r="CY46" s="847"/>
      <c r="CZ46" s="847"/>
      <c r="DA46" s="847"/>
      <c r="DB46" s="847"/>
      <c r="DC46" s="847"/>
      <c r="DD46" s="847"/>
      <c r="DE46" s="847"/>
      <c r="DF46" s="847"/>
      <c r="DG46" s="847"/>
      <c r="DH46" s="847"/>
      <c r="DI46" s="847"/>
      <c r="DJ46" s="847"/>
      <c r="DK46" s="847"/>
      <c r="DL46" s="847"/>
      <c r="DM46" s="847"/>
      <c r="DN46" s="847"/>
      <c r="DO46" s="847"/>
      <c r="DP46" s="847"/>
      <c r="DQ46" s="847"/>
      <c r="DR46" s="847"/>
      <c r="DS46" s="847"/>
      <c r="DT46" s="847"/>
      <c r="DU46" s="847"/>
      <c r="DV46" s="847"/>
      <c r="DW46" s="847"/>
      <c r="DX46" s="847"/>
      <c r="DY46" s="847"/>
      <c r="DZ46" s="847"/>
      <c r="EA46" s="847"/>
      <c r="EB46" s="847"/>
      <c r="EC46" s="847"/>
      <c r="ED46" s="847"/>
      <c r="EE46" s="847"/>
      <c r="EF46" s="847"/>
      <c r="EG46" s="847"/>
      <c r="EH46" s="847"/>
      <c r="EI46" s="847"/>
      <c r="EJ46" s="847"/>
      <c r="EK46" s="847"/>
      <c r="EL46" s="847"/>
      <c r="EM46" s="847"/>
      <c r="EN46" s="847"/>
      <c r="EO46" s="847"/>
      <c r="EP46" s="847"/>
      <c r="EQ46" s="847"/>
      <c r="ER46" s="847"/>
      <c r="ES46" s="847"/>
      <c r="ET46" s="847"/>
      <c r="EU46" s="847"/>
      <c r="EV46" s="847"/>
      <c r="EW46" s="847"/>
      <c r="EX46" s="847"/>
      <c r="EY46" s="847"/>
      <c r="EZ46" s="847"/>
      <c r="FA46" s="847"/>
      <c r="FB46" s="847"/>
      <c r="FC46" s="847"/>
      <c r="FD46" s="847"/>
      <c r="FE46" s="847"/>
      <c r="FF46" s="847"/>
      <c r="FG46" s="847"/>
      <c r="FH46" s="847"/>
      <c r="FI46" s="847"/>
      <c r="FJ46" s="847"/>
      <c r="FK46" s="847"/>
      <c r="FL46" s="847"/>
      <c r="FM46" s="847"/>
      <c r="FN46" s="847"/>
      <c r="FO46" s="847"/>
      <c r="FP46" s="847"/>
      <c r="FQ46" s="847"/>
      <c r="FR46" s="847"/>
      <c r="FS46" s="847"/>
      <c r="FT46" s="847"/>
      <c r="FU46" s="847"/>
      <c r="FV46" s="847"/>
      <c r="FW46" s="847"/>
      <c r="FX46" s="847"/>
      <c r="FY46" s="847"/>
      <c r="FZ46" s="847"/>
      <c r="GA46" s="847"/>
      <c r="GB46" s="847"/>
      <c r="GC46" s="847"/>
      <c r="GD46" s="847"/>
      <c r="GE46" s="847"/>
      <c r="GF46" s="847"/>
      <c r="GG46" s="847"/>
      <c r="GH46" s="847"/>
      <c r="GI46" s="847"/>
      <c r="GJ46" s="847"/>
      <c r="GK46" s="847"/>
      <c r="GL46" s="847"/>
      <c r="GM46" s="847"/>
      <c r="GN46" s="847"/>
      <c r="GO46" s="847"/>
      <c r="GP46" s="847"/>
      <c r="GQ46" s="847"/>
      <c r="GR46" s="847"/>
      <c r="GS46" s="847"/>
      <c r="GT46" s="847"/>
      <c r="GU46" s="847"/>
      <c r="GV46" s="847"/>
      <c r="GW46" s="847"/>
      <c r="GX46" s="847"/>
      <c r="GY46" s="847"/>
      <c r="GZ46" s="847"/>
      <c r="HA46" s="847"/>
      <c r="HB46" s="847"/>
      <c r="HC46" s="847"/>
      <c r="HD46" s="847"/>
      <c r="HE46" s="847"/>
      <c r="HF46" s="847"/>
      <c r="HG46" s="847"/>
      <c r="HH46" s="847"/>
      <c r="HI46" s="847"/>
      <c r="HJ46" s="847"/>
      <c r="HK46" s="847"/>
      <c r="HL46" s="847"/>
      <c r="HM46" s="847"/>
      <c r="HN46" s="847"/>
      <c r="HO46" s="847"/>
      <c r="HP46" s="847"/>
      <c r="HQ46" s="847"/>
      <c r="HR46" s="847"/>
      <c r="HS46" s="847"/>
      <c r="HT46" s="847"/>
      <c r="HU46" s="847"/>
      <c r="HV46" s="847"/>
      <c r="HW46" s="847"/>
      <c r="HX46" s="847"/>
      <c r="HY46" s="847"/>
      <c r="HZ46" s="847"/>
      <c r="IA46" s="847"/>
      <c r="IB46" s="847"/>
      <c r="IC46" s="847"/>
      <c r="ID46" s="847"/>
      <c r="IE46" s="847"/>
      <c r="IF46" s="847"/>
      <c r="IG46" s="847"/>
      <c r="IH46" s="847"/>
      <c r="II46" s="847"/>
      <c r="IJ46" s="847"/>
      <c r="IK46" s="847"/>
      <c r="IL46" s="847"/>
      <c r="IM46" s="847"/>
      <c r="IN46" s="847"/>
      <c r="IO46" s="847"/>
      <c r="IP46" s="847"/>
      <c r="IQ46" s="847"/>
      <c r="IR46" s="847"/>
      <c r="IS46" s="847"/>
      <c r="IT46" s="847"/>
    </row>
    <row r="47" spans="1:254" ht="15.75">
      <c r="A47" s="7" t="s">
        <v>230</v>
      </c>
      <c r="B47" s="283" t="s">
        <v>588</v>
      </c>
      <c r="C47" s="161">
        <f>SUM(C48:C50)</f>
        <v>0.7</v>
      </c>
      <c r="D47" s="161">
        <f>SUM(D48:D50)</f>
        <v>0.7</v>
      </c>
      <c r="E47" s="161">
        <f>SUM(E48:E50)</f>
        <v>0</v>
      </c>
      <c r="F47" s="161">
        <f>SUM(F48:F50)</f>
        <v>0</v>
      </c>
      <c r="G47" s="224"/>
      <c r="H47" s="161"/>
      <c r="I47" s="839"/>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c r="AH47" s="847"/>
      <c r="AI47" s="847"/>
      <c r="AJ47" s="847"/>
      <c r="AK47" s="847"/>
      <c r="AL47" s="847"/>
      <c r="AM47" s="847"/>
      <c r="AN47" s="847"/>
      <c r="AO47" s="847"/>
      <c r="AP47" s="847"/>
      <c r="AQ47" s="847"/>
      <c r="AR47" s="847"/>
      <c r="AS47" s="847"/>
      <c r="AT47" s="847"/>
      <c r="AU47" s="847"/>
      <c r="AV47" s="847"/>
      <c r="AW47" s="847"/>
      <c r="AX47" s="847"/>
      <c r="AY47" s="847"/>
      <c r="AZ47" s="847"/>
      <c r="BA47" s="847"/>
      <c r="BB47" s="847"/>
      <c r="BC47" s="847"/>
      <c r="BD47" s="847"/>
      <c r="BE47" s="847"/>
      <c r="BF47" s="847"/>
      <c r="BG47" s="847"/>
      <c r="BH47" s="847"/>
      <c r="BI47" s="847"/>
      <c r="BJ47" s="847"/>
      <c r="BK47" s="847"/>
      <c r="BL47" s="847"/>
      <c r="BM47" s="847"/>
      <c r="BN47" s="847"/>
      <c r="BO47" s="847"/>
      <c r="BP47" s="847"/>
      <c r="BQ47" s="847"/>
      <c r="BR47" s="847"/>
      <c r="BS47" s="847"/>
      <c r="BT47" s="847"/>
      <c r="BU47" s="847"/>
      <c r="BV47" s="847"/>
      <c r="BW47" s="847"/>
      <c r="BX47" s="847"/>
      <c r="BY47" s="847"/>
      <c r="BZ47" s="847"/>
      <c r="CA47" s="847"/>
      <c r="CB47" s="847"/>
      <c r="CC47" s="847"/>
      <c r="CD47" s="847"/>
      <c r="CE47" s="847"/>
      <c r="CF47" s="847"/>
      <c r="CG47" s="847"/>
      <c r="CH47" s="847"/>
      <c r="CI47" s="847"/>
      <c r="CJ47" s="847"/>
      <c r="CK47" s="847"/>
      <c r="CL47" s="847"/>
      <c r="CM47" s="847"/>
      <c r="CN47" s="847"/>
      <c r="CO47" s="847"/>
      <c r="CP47" s="847"/>
      <c r="CQ47" s="847"/>
      <c r="CR47" s="847"/>
      <c r="CS47" s="847"/>
      <c r="CT47" s="847"/>
      <c r="CU47" s="847"/>
      <c r="CV47" s="847"/>
      <c r="CW47" s="847"/>
      <c r="CX47" s="847"/>
      <c r="CY47" s="847"/>
      <c r="CZ47" s="847"/>
      <c r="DA47" s="847"/>
      <c r="DB47" s="847"/>
      <c r="DC47" s="847"/>
      <c r="DD47" s="847"/>
      <c r="DE47" s="847"/>
      <c r="DF47" s="847"/>
      <c r="DG47" s="847"/>
      <c r="DH47" s="847"/>
      <c r="DI47" s="847"/>
      <c r="DJ47" s="847"/>
      <c r="DK47" s="847"/>
      <c r="DL47" s="847"/>
      <c r="DM47" s="847"/>
      <c r="DN47" s="847"/>
      <c r="DO47" s="847"/>
      <c r="DP47" s="847"/>
      <c r="DQ47" s="847"/>
      <c r="DR47" s="847"/>
      <c r="DS47" s="847"/>
      <c r="DT47" s="847"/>
      <c r="DU47" s="847"/>
      <c r="DV47" s="847"/>
      <c r="DW47" s="847"/>
      <c r="DX47" s="847"/>
      <c r="DY47" s="847"/>
      <c r="DZ47" s="847"/>
      <c r="EA47" s="847"/>
      <c r="EB47" s="847"/>
      <c r="EC47" s="847"/>
      <c r="ED47" s="847"/>
      <c r="EE47" s="847"/>
      <c r="EF47" s="847"/>
      <c r="EG47" s="847"/>
      <c r="EH47" s="847"/>
      <c r="EI47" s="847"/>
      <c r="EJ47" s="847"/>
      <c r="EK47" s="847"/>
      <c r="EL47" s="847"/>
      <c r="EM47" s="847"/>
      <c r="EN47" s="847"/>
      <c r="EO47" s="847"/>
      <c r="EP47" s="847"/>
      <c r="EQ47" s="847"/>
      <c r="ER47" s="847"/>
      <c r="ES47" s="847"/>
      <c r="ET47" s="847"/>
      <c r="EU47" s="847"/>
      <c r="EV47" s="847"/>
      <c r="EW47" s="847"/>
      <c r="EX47" s="847"/>
      <c r="EY47" s="847"/>
      <c r="EZ47" s="847"/>
      <c r="FA47" s="847"/>
      <c r="FB47" s="847"/>
      <c r="FC47" s="847"/>
      <c r="FD47" s="847"/>
      <c r="FE47" s="847"/>
      <c r="FF47" s="847"/>
      <c r="FG47" s="847"/>
      <c r="FH47" s="847"/>
      <c r="FI47" s="847"/>
      <c r="FJ47" s="847"/>
      <c r="FK47" s="847"/>
      <c r="FL47" s="847"/>
      <c r="FM47" s="847"/>
      <c r="FN47" s="847"/>
      <c r="FO47" s="847"/>
      <c r="FP47" s="847"/>
      <c r="FQ47" s="847"/>
      <c r="FR47" s="847"/>
      <c r="FS47" s="847"/>
      <c r="FT47" s="847"/>
      <c r="FU47" s="847"/>
      <c r="FV47" s="847"/>
      <c r="FW47" s="847"/>
      <c r="FX47" s="847"/>
      <c r="FY47" s="847"/>
      <c r="FZ47" s="847"/>
      <c r="GA47" s="847"/>
      <c r="GB47" s="847"/>
      <c r="GC47" s="847"/>
      <c r="GD47" s="847"/>
      <c r="GE47" s="847"/>
      <c r="GF47" s="847"/>
      <c r="GG47" s="847"/>
      <c r="GH47" s="847"/>
      <c r="GI47" s="847"/>
      <c r="GJ47" s="847"/>
      <c r="GK47" s="847"/>
      <c r="GL47" s="847"/>
      <c r="GM47" s="847"/>
      <c r="GN47" s="847"/>
      <c r="GO47" s="847"/>
      <c r="GP47" s="847"/>
      <c r="GQ47" s="847"/>
      <c r="GR47" s="847"/>
      <c r="GS47" s="847"/>
      <c r="GT47" s="847"/>
      <c r="GU47" s="847"/>
      <c r="GV47" s="847"/>
      <c r="GW47" s="847"/>
      <c r="GX47" s="847"/>
      <c r="GY47" s="847"/>
      <c r="GZ47" s="847"/>
      <c r="HA47" s="847"/>
      <c r="HB47" s="847"/>
      <c r="HC47" s="847"/>
      <c r="HD47" s="847"/>
      <c r="HE47" s="847"/>
      <c r="HF47" s="847"/>
      <c r="HG47" s="847"/>
      <c r="HH47" s="847"/>
      <c r="HI47" s="847"/>
      <c r="HJ47" s="847"/>
      <c r="HK47" s="847"/>
      <c r="HL47" s="847"/>
      <c r="HM47" s="847"/>
      <c r="HN47" s="847"/>
      <c r="HO47" s="847"/>
      <c r="HP47" s="847"/>
      <c r="HQ47" s="847"/>
      <c r="HR47" s="847"/>
      <c r="HS47" s="847"/>
      <c r="HT47" s="847"/>
      <c r="HU47" s="847"/>
      <c r="HV47" s="847"/>
      <c r="HW47" s="847"/>
      <c r="HX47" s="847"/>
      <c r="HY47" s="847"/>
      <c r="HZ47" s="847"/>
      <c r="IA47" s="847"/>
      <c r="IB47" s="847"/>
      <c r="IC47" s="847"/>
      <c r="ID47" s="847"/>
      <c r="IE47" s="847"/>
      <c r="IF47" s="847"/>
      <c r="IG47" s="847"/>
      <c r="IH47" s="847"/>
      <c r="II47" s="847"/>
      <c r="IJ47" s="847"/>
      <c r="IK47" s="847"/>
      <c r="IL47" s="847"/>
      <c r="IM47" s="847"/>
      <c r="IN47" s="847"/>
      <c r="IO47" s="847"/>
      <c r="IP47" s="847"/>
      <c r="IQ47" s="847"/>
      <c r="IR47" s="847"/>
      <c r="IS47" s="847"/>
      <c r="IT47" s="847"/>
    </row>
    <row r="48" spans="1:254" ht="25.5">
      <c r="A48" s="318">
        <v>1</v>
      </c>
      <c r="B48" s="290" t="s">
        <v>1562</v>
      </c>
      <c r="C48" s="833">
        <v>0.2</v>
      </c>
      <c r="D48" s="833">
        <v>0.2</v>
      </c>
      <c r="E48" s="833"/>
      <c r="F48" s="833"/>
      <c r="G48" s="5" t="s">
        <v>1523</v>
      </c>
      <c r="H48" s="835" t="s">
        <v>158</v>
      </c>
      <c r="I48" s="839"/>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847"/>
      <c r="AP48" s="847"/>
      <c r="AQ48" s="847"/>
      <c r="AR48" s="847"/>
      <c r="AS48" s="847"/>
      <c r="AT48" s="847"/>
      <c r="AU48" s="847"/>
      <c r="AV48" s="847"/>
      <c r="AW48" s="847"/>
      <c r="AX48" s="847"/>
      <c r="AY48" s="847"/>
      <c r="AZ48" s="847"/>
      <c r="BA48" s="847"/>
      <c r="BB48" s="847"/>
      <c r="BC48" s="847"/>
      <c r="BD48" s="847"/>
      <c r="BE48" s="847"/>
      <c r="BF48" s="847"/>
      <c r="BG48" s="847"/>
      <c r="BH48" s="847"/>
      <c r="BI48" s="847"/>
      <c r="BJ48" s="847"/>
      <c r="BK48" s="847"/>
      <c r="BL48" s="847"/>
      <c r="BM48" s="847"/>
      <c r="BN48" s="847"/>
      <c r="BO48" s="847"/>
      <c r="BP48" s="847"/>
      <c r="BQ48" s="847"/>
      <c r="BR48" s="847"/>
      <c r="BS48" s="847"/>
      <c r="BT48" s="847"/>
      <c r="BU48" s="847"/>
      <c r="BV48" s="847"/>
      <c r="BW48" s="847"/>
      <c r="BX48" s="847"/>
      <c r="BY48" s="847"/>
      <c r="BZ48" s="847"/>
      <c r="CA48" s="847"/>
      <c r="CB48" s="847"/>
      <c r="CC48" s="847"/>
      <c r="CD48" s="847"/>
      <c r="CE48" s="847"/>
      <c r="CF48" s="847"/>
      <c r="CG48" s="847"/>
      <c r="CH48" s="847"/>
      <c r="CI48" s="847"/>
      <c r="CJ48" s="847"/>
      <c r="CK48" s="847"/>
      <c r="CL48" s="847"/>
      <c r="CM48" s="847"/>
      <c r="CN48" s="847"/>
      <c r="CO48" s="847"/>
      <c r="CP48" s="847"/>
      <c r="CQ48" s="847"/>
      <c r="CR48" s="847"/>
      <c r="CS48" s="847"/>
      <c r="CT48" s="847"/>
      <c r="CU48" s="847"/>
      <c r="CV48" s="847"/>
      <c r="CW48" s="847"/>
      <c r="CX48" s="847"/>
      <c r="CY48" s="847"/>
      <c r="CZ48" s="847"/>
      <c r="DA48" s="847"/>
      <c r="DB48" s="847"/>
      <c r="DC48" s="847"/>
      <c r="DD48" s="847"/>
      <c r="DE48" s="847"/>
      <c r="DF48" s="847"/>
      <c r="DG48" s="847"/>
      <c r="DH48" s="847"/>
      <c r="DI48" s="847"/>
      <c r="DJ48" s="847"/>
      <c r="DK48" s="847"/>
      <c r="DL48" s="847"/>
      <c r="DM48" s="847"/>
      <c r="DN48" s="847"/>
      <c r="DO48" s="847"/>
      <c r="DP48" s="847"/>
      <c r="DQ48" s="847"/>
      <c r="DR48" s="847"/>
      <c r="DS48" s="847"/>
      <c r="DT48" s="847"/>
      <c r="DU48" s="847"/>
      <c r="DV48" s="847"/>
      <c r="DW48" s="847"/>
      <c r="DX48" s="847"/>
      <c r="DY48" s="847"/>
      <c r="DZ48" s="847"/>
      <c r="EA48" s="847"/>
      <c r="EB48" s="847"/>
      <c r="EC48" s="847"/>
      <c r="ED48" s="847"/>
      <c r="EE48" s="847"/>
      <c r="EF48" s="847"/>
      <c r="EG48" s="847"/>
      <c r="EH48" s="847"/>
      <c r="EI48" s="847"/>
      <c r="EJ48" s="847"/>
      <c r="EK48" s="847"/>
      <c r="EL48" s="847"/>
      <c r="EM48" s="847"/>
      <c r="EN48" s="847"/>
      <c r="EO48" s="847"/>
      <c r="EP48" s="847"/>
      <c r="EQ48" s="847"/>
      <c r="ER48" s="847"/>
      <c r="ES48" s="847"/>
      <c r="ET48" s="847"/>
      <c r="EU48" s="847"/>
      <c r="EV48" s="847"/>
      <c r="EW48" s="847"/>
      <c r="EX48" s="847"/>
      <c r="EY48" s="847"/>
      <c r="EZ48" s="847"/>
      <c r="FA48" s="847"/>
      <c r="FB48" s="847"/>
      <c r="FC48" s="847"/>
      <c r="FD48" s="847"/>
      <c r="FE48" s="847"/>
      <c r="FF48" s="847"/>
      <c r="FG48" s="847"/>
      <c r="FH48" s="847"/>
      <c r="FI48" s="847"/>
      <c r="FJ48" s="847"/>
      <c r="FK48" s="847"/>
      <c r="FL48" s="847"/>
      <c r="FM48" s="847"/>
      <c r="FN48" s="847"/>
      <c r="FO48" s="847"/>
      <c r="FP48" s="847"/>
      <c r="FQ48" s="847"/>
      <c r="FR48" s="847"/>
      <c r="FS48" s="847"/>
      <c r="FT48" s="847"/>
      <c r="FU48" s="847"/>
      <c r="FV48" s="847"/>
      <c r="FW48" s="847"/>
      <c r="FX48" s="847"/>
      <c r="FY48" s="847"/>
      <c r="FZ48" s="847"/>
      <c r="GA48" s="847"/>
      <c r="GB48" s="847"/>
      <c r="GC48" s="847"/>
      <c r="GD48" s="847"/>
      <c r="GE48" s="847"/>
      <c r="GF48" s="847"/>
      <c r="GG48" s="847"/>
      <c r="GH48" s="847"/>
      <c r="GI48" s="847"/>
      <c r="GJ48" s="847"/>
      <c r="GK48" s="847"/>
      <c r="GL48" s="847"/>
      <c r="GM48" s="847"/>
      <c r="GN48" s="847"/>
      <c r="GO48" s="847"/>
      <c r="GP48" s="847"/>
      <c r="GQ48" s="847"/>
      <c r="GR48" s="847"/>
      <c r="GS48" s="847"/>
      <c r="GT48" s="847"/>
      <c r="GU48" s="847"/>
      <c r="GV48" s="847"/>
      <c r="GW48" s="847"/>
      <c r="GX48" s="847"/>
      <c r="GY48" s="847"/>
      <c r="GZ48" s="847"/>
      <c r="HA48" s="847"/>
      <c r="HB48" s="847"/>
      <c r="HC48" s="847"/>
      <c r="HD48" s="847"/>
      <c r="HE48" s="847"/>
      <c r="HF48" s="847"/>
      <c r="HG48" s="847"/>
      <c r="HH48" s="847"/>
      <c r="HI48" s="847"/>
      <c r="HJ48" s="847"/>
      <c r="HK48" s="847"/>
      <c r="HL48" s="847"/>
      <c r="HM48" s="847"/>
      <c r="HN48" s="847"/>
      <c r="HO48" s="847"/>
      <c r="HP48" s="847"/>
      <c r="HQ48" s="847"/>
      <c r="HR48" s="847"/>
      <c r="HS48" s="847"/>
      <c r="HT48" s="847"/>
      <c r="HU48" s="847"/>
      <c r="HV48" s="847"/>
      <c r="HW48" s="847"/>
      <c r="HX48" s="847"/>
      <c r="HY48" s="847"/>
      <c r="HZ48" s="847"/>
      <c r="IA48" s="847"/>
      <c r="IB48" s="847"/>
      <c r="IC48" s="847"/>
      <c r="ID48" s="847"/>
      <c r="IE48" s="847"/>
      <c r="IF48" s="847"/>
      <c r="IG48" s="847"/>
      <c r="IH48" s="847"/>
      <c r="II48" s="847"/>
      <c r="IJ48" s="847"/>
      <c r="IK48" s="847"/>
      <c r="IL48" s="847"/>
      <c r="IM48" s="847"/>
      <c r="IN48" s="847"/>
      <c r="IO48" s="847"/>
      <c r="IP48" s="847"/>
      <c r="IQ48" s="847"/>
      <c r="IR48" s="847"/>
      <c r="IS48" s="847"/>
      <c r="IT48" s="847"/>
    </row>
    <row r="49" spans="1:254" ht="25.5">
      <c r="A49" s="318">
        <v>2</v>
      </c>
      <c r="B49" s="290" t="s">
        <v>1563</v>
      </c>
      <c r="C49" s="833">
        <v>0.3</v>
      </c>
      <c r="D49" s="833">
        <v>0.3</v>
      </c>
      <c r="E49" s="833"/>
      <c r="F49" s="833"/>
      <c r="G49" s="5" t="s">
        <v>1564</v>
      </c>
      <c r="H49" s="835" t="s">
        <v>158</v>
      </c>
      <c r="I49" s="839"/>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7"/>
      <c r="AL49" s="847"/>
      <c r="AM49" s="847"/>
      <c r="AN49" s="847"/>
      <c r="AO49" s="847"/>
      <c r="AP49" s="847"/>
      <c r="AQ49" s="847"/>
      <c r="AR49" s="847"/>
      <c r="AS49" s="847"/>
      <c r="AT49" s="847"/>
      <c r="AU49" s="847"/>
      <c r="AV49" s="847"/>
      <c r="AW49" s="847"/>
      <c r="AX49" s="847"/>
      <c r="AY49" s="847"/>
      <c r="AZ49" s="847"/>
      <c r="BA49" s="847"/>
      <c r="BB49" s="847"/>
      <c r="BC49" s="847"/>
      <c r="BD49" s="847"/>
      <c r="BE49" s="847"/>
      <c r="BF49" s="847"/>
      <c r="BG49" s="847"/>
      <c r="BH49" s="847"/>
      <c r="BI49" s="847"/>
      <c r="BJ49" s="847"/>
      <c r="BK49" s="847"/>
      <c r="BL49" s="847"/>
      <c r="BM49" s="847"/>
      <c r="BN49" s="847"/>
      <c r="BO49" s="847"/>
      <c r="BP49" s="847"/>
      <c r="BQ49" s="847"/>
      <c r="BR49" s="847"/>
      <c r="BS49" s="847"/>
      <c r="BT49" s="847"/>
      <c r="BU49" s="847"/>
      <c r="BV49" s="847"/>
      <c r="BW49" s="847"/>
      <c r="BX49" s="847"/>
      <c r="BY49" s="847"/>
      <c r="BZ49" s="847"/>
      <c r="CA49" s="847"/>
      <c r="CB49" s="847"/>
      <c r="CC49" s="847"/>
      <c r="CD49" s="847"/>
      <c r="CE49" s="847"/>
      <c r="CF49" s="847"/>
      <c r="CG49" s="847"/>
      <c r="CH49" s="847"/>
      <c r="CI49" s="847"/>
      <c r="CJ49" s="847"/>
      <c r="CK49" s="847"/>
      <c r="CL49" s="847"/>
      <c r="CM49" s="847"/>
      <c r="CN49" s="847"/>
      <c r="CO49" s="847"/>
      <c r="CP49" s="847"/>
      <c r="CQ49" s="847"/>
      <c r="CR49" s="847"/>
      <c r="CS49" s="847"/>
      <c r="CT49" s="847"/>
      <c r="CU49" s="847"/>
      <c r="CV49" s="847"/>
      <c r="CW49" s="847"/>
      <c r="CX49" s="847"/>
      <c r="CY49" s="847"/>
      <c r="CZ49" s="847"/>
      <c r="DA49" s="847"/>
      <c r="DB49" s="847"/>
      <c r="DC49" s="847"/>
      <c r="DD49" s="847"/>
      <c r="DE49" s="847"/>
      <c r="DF49" s="847"/>
      <c r="DG49" s="847"/>
      <c r="DH49" s="847"/>
      <c r="DI49" s="847"/>
      <c r="DJ49" s="847"/>
      <c r="DK49" s="847"/>
      <c r="DL49" s="847"/>
      <c r="DM49" s="847"/>
      <c r="DN49" s="847"/>
      <c r="DO49" s="847"/>
      <c r="DP49" s="847"/>
      <c r="DQ49" s="847"/>
      <c r="DR49" s="847"/>
      <c r="DS49" s="847"/>
      <c r="DT49" s="847"/>
      <c r="DU49" s="847"/>
      <c r="DV49" s="847"/>
      <c r="DW49" s="847"/>
      <c r="DX49" s="847"/>
      <c r="DY49" s="847"/>
      <c r="DZ49" s="847"/>
      <c r="EA49" s="847"/>
      <c r="EB49" s="847"/>
      <c r="EC49" s="847"/>
      <c r="ED49" s="847"/>
      <c r="EE49" s="847"/>
      <c r="EF49" s="847"/>
      <c r="EG49" s="847"/>
      <c r="EH49" s="847"/>
      <c r="EI49" s="847"/>
      <c r="EJ49" s="847"/>
      <c r="EK49" s="847"/>
      <c r="EL49" s="847"/>
      <c r="EM49" s="847"/>
      <c r="EN49" s="847"/>
      <c r="EO49" s="847"/>
      <c r="EP49" s="847"/>
      <c r="EQ49" s="847"/>
      <c r="ER49" s="847"/>
      <c r="ES49" s="847"/>
      <c r="ET49" s="847"/>
      <c r="EU49" s="847"/>
      <c r="EV49" s="847"/>
      <c r="EW49" s="847"/>
      <c r="EX49" s="847"/>
      <c r="EY49" s="847"/>
      <c r="EZ49" s="847"/>
      <c r="FA49" s="847"/>
      <c r="FB49" s="847"/>
      <c r="FC49" s="847"/>
      <c r="FD49" s="847"/>
      <c r="FE49" s="847"/>
      <c r="FF49" s="847"/>
      <c r="FG49" s="847"/>
      <c r="FH49" s="847"/>
      <c r="FI49" s="847"/>
      <c r="FJ49" s="847"/>
      <c r="FK49" s="847"/>
      <c r="FL49" s="847"/>
      <c r="FM49" s="847"/>
      <c r="FN49" s="847"/>
      <c r="FO49" s="847"/>
      <c r="FP49" s="847"/>
      <c r="FQ49" s="847"/>
      <c r="FR49" s="847"/>
      <c r="FS49" s="847"/>
      <c r="FT49" s="847"/>
      <c r="FU49" s="847"/>
      <c r="FV49" s="847"/>
      <c r="FW49" s="847"/>
      <c r="FX49" s="847"/>
      <c r="FY49" s="847"/>
      <c r="FZ49" s="847"/>
      <c r="GA49" s="847"/>
      <c r="GB49" s="847"/>
      <c r="GC49" s="847"/>
      <c r="GD49" s="847"/>
      <c r="GE49" s="847"/>
      <c r="GF49" s="847"/>
      <c r="GG49" s="847"/>
      <c r="GH49" s="847"/>
      <c r="GI49" s="847"/>
      <c r="GJ49" s="847"/>
      <c r="GK49" s="847"/>
      <c r="GL49" s="847"/>
      <c r="GM49" s="847"/>
      <c r="GN49" s="847"/>
      <c r="GO49" s="847"/>
      <c r="GP49" s="847"/>
      <c r="GQ49" s="847"/>
      <c r="GR49" s="847"/>
      <c r="GS49" s="847"/>
      <c r="GT49" s="847"/>
      <c r="GU49" s="847"/>
      <c r="GV49" s="847"/>
      <c r="GW49" s="847"/>
      <c r="GX49" s="847"/>
      <c r="GY49" s="847"/>
      <c r="GZ49" s="847"/>
      <c r="HA49" s="847"/>
      <c r="HB49" s="847"/>
      <c r="HC49" s="847"/>
      <c r="HD49" s="847"/>
      <c r="HE49" s="847"/>
      <c r="HF49" s="847"/>
      <c r="HG49" s="847"/>
      <c r="HH49" s="847"/>
      <c r="HI49" s="847"/>
      <c r="HJ49" s="847"/>
      <c r="HK49" s="847"/>
      <c r="HL49" s="847"/>
      <c r="HM49" s="847"/>
      <c r="HN49" s="847"/>
      <c r="HO49" s="847"/>
      <c r="HP49" s="847"/>
      <c r="HQ49" s="847"/>
      <c r="HR49" s="847"/>
      <c r="HS49" s="847"/>
      <c r="HT49" s="847"/>
      <c r="HU49" s="847"/>
      <c r="HV49" s="847"/>
      <c r="HW49" s="847"/>
      <c r="HX49" s="847"/>
      <c r="HY49" s="847"/>
      <c r="HZ49" s="847"/>
      <c r="IA49" s="847"/>
      <c r="IB49" s="847"/>
      <c r="IC49" s="847"/>
      <c r="ID49" s="847"/>
      <c r="IE49" s="847"/>
      <c r="IF49" s="847"/>
      <c r="IG49" s="847"/>
      <c r="IH49" s="847"/>
      <c r="II49" s="847"/>
      <c r="IJ49" s="847"/>
      <c r="IK49" s="847"/>
      <c r="IL49" s="847"/>
      <c r="IM49" s="847"/>
      <c r="IN49" s="847"/>
      <c r="IO49" s="847"/>
      <c r="IP49" s="847"/>
      <c r="IQ49" s="847"/>
      <c r="IR49" s="847"/>
      <c r="IS49" s="847"/>
      <c r="IT49" s="847"/>
    </row>
    <row r="50" spans="1:254" ht="25.5">
      <c r="A50" s="318">
        <v>3</v>
      </c>
      <c r="B50" s="290" t="s">
        <v>1565</v>
      </c>
      <c r="C50" s="833">
        <v>0.2</v>
      </c>
      <c r="D50" s="833">
        <v>0.2</v>
      </c>
      <c r="E50" s="833"/>
      <c r="F50" s="833"/>
      <c r="G50" s="5" t="s">
        <v>1564</v>
      </c>
      <c r="H50" s="835" t="s">
        <v>158</v>
      </c>
      <c r="I50" s="839"/>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c r="AM50" s="847"/>
      <c r="AN50" s="847"/>
      <c r="AO50" s="847"/>
      <c r="AP50" s="847"/>
      <c r="AQ50" s="847"/>
      <c r="AR50" s="847"/>
      <c r="AS50" s="847"/>
      <c r="AT50" s="847"/>
      <c r="AU50" s="847"/>
      <c r="AV50" s="847"/>
      <c r="AW50" s="847"/>
      <c r="AX50" s="847"/>
      <c r="AY50" s="847"/>
      <c r="AZ50" s="847"/>
      <c r="BA50" s="847"/>
      <c r="BB50" s="847"/>
      <c r="BC50" s="847"/>
      <c r="BD50" s="847"/>
      <c r="BE50" s="847"/>
      <c r="BF50" s="847"/>
      <c r="BG50" s="847"/>
      <c r="BH50" s="847"/>
      <c r="BI50" s="847"/>
      <c r="BJ50" s="847"/>
      <c r="BK50" s="847"/>
      <c r="BL50" s="847"/>
      <c r="BM50" s="847"/>
      <c r="BN50" s="847"/>
      <c r="BO50" s="847"/>
      <c r="BP50" s="847"/>
      <c r="BQ50" s="847"/>
      <c r="BR50" s="847"/>
      <c r="BS50" s="847"/>
      <c r="BT50" s="847"/>
      <c r="BU50" s="847"/>
      <c r="BV50" s="847"/>
      <c r="BW50" s="847"/>
      <c r="BX50" s="847"/>
      <c r="BY50" s="847"/>
      <c r="BZ50" s="847"/>
      <c r="CA50" s="847"/>
      <c r="CB50" s="847"/>
      <c r="CC50" s="847"/>
      <c r="CD50" s="847"/>
      <c r="CE50" s="847"/>
      <c r="CF50" s="847"/>
      <c r="CG50" s="847"/>
      <c r="CH50" s="847"/>
      <c r="CI50" s="847"/>
      <c r="CJ50" s="847"/>
      <c r="CK50" s="847"/>
      <c r="CL50" s="847"/>
      <c r="CM50" s="847"/>
      <c r="CN50" s="847"/>
      <c r="CO50" s="847"/>
      <c r="CP50" s="847"/>
      <c r="CQ50" s="847"/>
      <c r="CR50" s="847"/>
      <c r="CS50" s="847"/>
      <c r="CT50" s="847"/>
      <c r="CU50" s="847"/>
      <c r="CV50" s="847"/>
      <c r="CW50" s="847"/>
      <c r="CX50" s="847"/>
      <c r="CY50" s="847"/>
      <c r="CZ50" s="847"/>
      <c r="DA50" s="847"/>
      <c r="DB50" s="847"/>
      <c r="DC50" s="847"/>
      <c r="DD50" s="847"/>
      <c r="DE50" s="847"/>
      <c r="DF50" s="847"/>
      <c r="DG50" s="847"/>
      <c r="DH50" s="847"/>
      <c r="DI50" s="847"/>
      <c r="DJ50" s="847"/>
      <c r="DK50" s="847"/>
      <c r="DL50" s="847"/>
      <c r="DM50" s="847"/>
      <c r="DN50" s="847"/>
      <c r="DO50" s="847"/>
      <c r="DP50" s="847"/>
      <c r="DQ50" s="847"/>
      <c r="DR50" s="847"/>
      <c r="DS50" s="847"/>
      <c r="DT50" s="847"/>
      <c r="DU50" s="847"/>
      <c r="DV50" s="847"/>
      <c r="DW50" s="847"/>
      <c r="DX50" s="847"/>
      <c r="DY50" s="847"/>
      <c r="DZ50" s="847"/>
      <c r="EA50" s="847"/>
      <c r="EB50" s="847"/>
      <c r="EC50" s="847"/>
      <c r="ED50" s="847"/>
      <c r="EE50" s="847"/>
      <c r="EF50" s="847"/>
      <c r="EG50" s="847"/>
      <c r="EH50" s="847"/>
      <c r="EI50" s="847"/>
      <c r="EJ50" s="847"/>
      <c r="EK50" s="847"/>
      <c r="EL50" s="847"/>
      <c r="EM50" s="847"/>
      <c r="EN50" s="847"/>
      <c r="EO50" s="847"/>
      <c r="EP50" s="847"/>
      <c r="EQ50" s="847"/>
      <c r="ER50" s="847"/>
      <c r="ES50" s="847"/>
      <c r="ET50" s="847"/>
      <c r="EU50" s="847"/>
      <c r="EV50" s="847"/>
      <c r="EW50" s="847"/>
      <c r="EX50" s="847"/>
      <c r="EY50" s="847"/>
      <c r="EZ50" s="847"/>
      <c r="FA50" s="847"/>
      <c r="FB50" s="847"/>
      <c r="FC50" s="847"/>
      <c r="FD50" s="847"/>
      <c r="FE50" s="847"/>
      <c r="FF50" s="847"/>
      <c r="FG50" s="847"/>
      <c r="FH50" s="847"/>
      <c r="FI50" s="847"/>
      <c r="FJ50" s="847"/>
      <c r="FK50" s="847"/>
      <c r="FL50" s="847"/>
      <c r="FM50" s="847"/>
      <c r="FN50" s="847"/>
      <c r="FO50" s="847"/>
      <c r="FP50" s="847"/>
      <c r="FQ50" s="847"/>
      <c r="FR50" s="847"/>
      <c r="FS50" s="847"/>
      <c r="FT50" s="847"/>
      <c r="FU50" s="847"/>
      <c r="FV50" s="847"/>
      <c r="FW50" s="847"/>
      <c r="FX50" s="847"/>
      <c r="FY50" s="847"/>
      <c r="FZ50" s="847"/>
      <c r="GA50" s="847"/>
      <c r="GB50" s="847"/>
      <c r="GC50" s="847"/>
      <c r="GD50" s="847"/>
      <c r="GE50" s="847"/>
      <c r="GF50" s="847"/>
      <c r="GG50" s="847"/>
      <c r="GH50" s="847"/>
      <c r="GI50" s="847"/>
      <c r="GJ50" s="847"/>
      <c r="GK50" s="847"/>
      <c r="GL50" s="847"/>
      <c r="GM50" s="847"/>
      <c r="GN50" s="847"/>
      <c r="GO50" s="847"/>
      <c r="GP50" s="847"/>
      <c r="GQ50" s="847"/>
      <c r="GR50" s="847"/>
      <c r="GS50" s="847"/>
      <c r="GT50" s="847"/>
      <c r="GU50" s="847"/>
      <c r="GV50" s="847"/>
      <c r="GW50" s="847"/>
      <c r="GX50" s="847"/>
      <c r="GY50" s="847"/>
      <c r="GZ50" s="847"/>
      <c r="HA50" s="847"/>
      <c r="HB50" s="847"/>
      <c r="HC50" s="847"/>
      <c r="HD50" s="847"/>
      <c r="HE50" s="847"/>
      <c r="HF50" s="847"/>
      <c r="HG50" s="847"/>
      <c r="HH50" s="847"/>
      <c r="HI50" s="847"/>
      <c r="HJ50" s="847"/>
      <c r="HK50" s="847"/>
      <c r="HL50" s="847"/>
      <c r="HM50" s="847"/>
      <c r="HN50" s="847"/>
      <c r="HO50" s="847"/>
      <c r="HP50" s="847"/>
      <c r="HQ50" s="847"/>
      <c r="HR50" s="847"/>
      <c r="HS50" s="847"/>
      <c r="HT50" s="847"/>
      <c r="HU50" s="847"/>
      <c r="HV50" s="847"/>
      <c r="HW50" s="847"/>
      <c r="HX50" s="847"/>
      <c r="HY50" s="847"/>
      <c r="HZ50" s="847"/>
      <c r="IA50" s="847"/>
      <c r="IB50" s="847"/>
      <c r="IC50" s="847"/>
      <c r="ID50" s="847"/>
      <c r="IE50" s="847"/>
      <c r="IF50" s="847"/>
      <c r="IG50" s="847"/>
      <c r="IH50" s="847"/>
      <c r="II50" s="847"/>
      <c r="IJ50" s="847"/>
      <c r="IK50" s="847"/>
      <c r="IL50" s="847"/>
      <c r="IM50" s="847"/>
      <c r="IN50" s="847"/>
      <c r="IO50" s="847"/>
      <c r="IP50" s="847"/>
      <c r="IQ50" s="847"/>
      <c r="IR50" s="847"/>
      <c r="IS50" s="847"/>
      <c r="IT50" s="847"/>
    </row>
    <row r="51" spans="1:254" ht="15.75">
      <c r="A51" s="3" t="s">
        <v>234</v>
      </c>
      <c r="B51" s="283" t="s">
        <v>1566</v>
      </c>
      <c r="C51" s="161">
        <f>C52</f>
        <v>0.22</v>
      </c>
      <c r="D51" s="161">
        <f>D52</f>
        <v>0.22</v>
      </c>
      <c r="E51" s="161">
        <f>E52</f>
        <v>0</v>
      </c>
      <c r="F51" s="161">
        <f>F52</f>
        <v>0</v>
      </c>
      <c r="G51" s="224"/>
      <c r="H51" s="161"/>
      <c r="I51" s="839"/>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7"/>
      <c r="AY51" s="847"/>
      <c r="AZ51" s="847"/>
      <c r="BA51" s="847"/>
      <c r="BB51" s="847"/>
      <c r="BC51" s="847"/>
      <c r="BD51" s="847"/>
      <c r="BE51" s="847"/>
      <c r="BF51" s="847"/>
      <c r="BG51" s="847"/>
      <c r="BH51" s="847"/>
      <c r="BI51" s="847"/>
      <c r="BJ51" s="847"/>
      <c r="BK51" s="847"/>
      <c r="BL51" s="847"/>
      <c r="BM51" s="847"/>
      <c r="BN51" s="847"/>
      <c r="BO51" s="847"/>
      <c r="BP51" s="847"/>
      <c r="BQ51" s="847"/>
      <c r="BR51" s="847"/>
      <c r="BS51" s="847"/>
      <c r="BT51" s="847"/>
      <c r="BU51" s="847"/>
      <c r="BV51" s="847"/>
      <c r="BW51" s="847"/>
      <c r="BX51" s="847"/>
      <c r="BY51" s="847"/>
      <c r="BZ51" s="847"/>
      <c r="CA51" s="847"/>
      <c r="CB51" s="847"/>
      <c r="CC51" s="847"/>
      <c r="CD51" s="847"/>
      <c r="CE51" s="847"/>
      <c r="CF51" s="847"/>
      <c r="CG51" s="847"/>
      <c r="CH51" s="847"/>
      <c r="CI51" s="847"/>
      <c r="CJ51" s="847"/>
      <c r="CK51" s="847"/>
      <c r="CL51" s="847"/>
      <c r="CM51" s="847"/>
      <c r="CN51" s="847"/>
      <c r="CO51" s="847"/>
      <c r="CP51" s="847"/>
      <c r="CQ51" s="847"/>
      <c r="CR51" s="847"/>
      <c r="CS51" s="847"/>
      <c r="CT51" s="847"/>
      <c r="CU51" s="847"/>
      <c r="CV51" s="847"/>
      <c r="CW51" s="847"/>
      <c r="CX51" s="847"/>
      <c r="CY51" s="847"/>
      <c r="CZ51" s="847"/>
      <c r="DA51" s="847"/>
      <c r="DB51" s="847"/>
      <c r="DC51" s="847"/>
      <c r="DD51" s="847"/>
      <c r="DE51" s="847"/>
      <c r="DF51" s="847"/>
      <c r="DG51" s="847"/>
      <c r="DH51" s="847"/>
      <c r="DI51" s="847"/>
      <c r="DJ51" s="847"/>
      <c r="DK51" s="847"/>
      <c r="DL51" s="847"/>
      <c r="DM51" s="847"/>
      <c r="DN51" s="847"/>
      <c r="DO51" s="847"/>
      <c r="DP51" s="847"/>
      <c r="DQ51" s="847"/>
      <c r="DR51" s="847"/>
      <c r="DS51" s="847"/>
      <c r="DT51" s="847"/>
      <c r="DU51" s="847"/>
      <c r="DV51" s="847"/>
      <c r="DW51" s="847"/>
      <c r="DX51" s="847"/>
      <c r="DY51" s="847"/>
      <c r="DZ51" s="847"/>
      <c r="EA51" s="847"/>
      <c r="EB51" s="847"/>
      <c r="EC51" s="847"/>
      <c r="ED51" s="847"/>
      <c r="EE51" s="847"/>
      <c r="EF51" s="847"/>
      <c r="EG51" s="847"/>
      <c r="EH51" s="847"/>
      <c r="EI51" s="847"/>
      <c r="EJ51" s="847"/>
      <c r="EK51" s="847"/>
      <c r="EL51" s="847"/>
      <c r="EM51" s="847"/>
      <c r="EN51" s="847"/>
      <c r="EO51" s="847"/>
      <c r="EP51" s="847"/>
      <c r="EQ51" s="847"/>
      <c r="ER51" s="847"/>
      <c r="ES51" s="847"/>
      <c r="ET51" s="847"/>
      <c r="EU51" s="847"/>
      <c r="EV51" s="847"/>
      <c r="EW51" s="847"/>
      <c r="EX51" s="847"/>
      <c r="EY51" s="847"/>
      <c r="EZ51" s="847"/>
      <c r="FA51" s="847"/>
      <c r="FB51" s="847"/>
      <c r="FC51" s="847"/>
      <c r="FD51" s="847"/>
      <c r="FE51" s="847"/>
      <c r="FF51" s="847"/>
      <c r="FG51" s="847"/>
      <c r="FH51" s="847"/>
      <c r="FI51" s="847"/>
      <c r="FJ51" s="847"/>
      <c r="FK51" s="847"/>
      <c r="FL51" s="847"/>
      <c r="FM51" s="847"/>
      <c r="FN51" s="847"/>
      <c r="FO51" s="847"/>
      <c r="FP51" s="847"/>
      <c r="FQ51" s="847"/>
      <c r="FR51" s="847"/>
      <c r="FS51" s="847"/>
      <c r="FT51" s="847"/>
      <c r="FU51" s="847"/>
      <c r="FV51" s="847"/>
      <c r="FW51" s="847"/>
      <c r="FX51" s="847"/>
      <c r="FY51" s="847"/>
      <c r="FZ51" s="847"/>
      <c r="GA51" s="847"/>
      <c r="GB51" s="847"/>
      <c r="GC51" s="847"/>
      <c r="GD51" s="847"/>
      <c r="GE51" s="847"/>
      <c r="GF51" s="847"/>
      <c r="GG51" s="847"/>
      <c r="GH51" s="847"/>
      <c r="GI51" s="847"/>
      <c r="GJ51" s="847"/>
      <c r="GK51" s="847"/>
      <c r="GL51" s="847"/>
      <c r="GM51" s="847"/>
      <c r="GN51" s="847"/>
      <c r="GO51" s="847"/>
      <c r="GP51" s="847"/>
      <c r="GQ51" s="847"/>
      <c r="GR51" s="847"/>
      <c r="GS51" s="847"/>
      <c r="GT51" s="847"/>
      <c r="GU51" s="847"/>
      <c r="GV51" s="847"/>
      <c r="GW51" s="847"/>
      <c r="GX51" s="847"/>
      <c r="GY51" s="847"/>
      <c r="GZ51" s="847"/>
      <c r="HA51" s="847"/>
      <c r="HB51" s="847"/>
      <c r="HC51" s="847"/>
      <c r="HD51" s="847"/>
      <c r="HE51" s="847"/>
      <c r="HF51" s="847"/>
      <c r="HG51" s="847"/>
      <c r="HH51" s="847"/>
      <c r="HI51" s="847"/>
      <c r="HJ51" s="847"/>
      <c r="HK51" s="847"/>
      <c r="HL51" s="847"/>
      <c r="HM51" s="847"/>
      <c r="HN51" s="847"/>
      <c r="HO51" s="847"/>
      <c r="HP51" s="847"/>
      <c r="HQ51" s="847"/>
      <c r="HR51" s="847"/>
      <c r="HS51" s="847"/>
      <c r="HT51" s="847"/>
      <c r="HU51" s="847"/>
      <c r="HV51" s="847"/>
      <c r="HW51" s="847"/>
      <c r="HX51" s="847"/>
      <c r="HY51" s="847"/>
      <c r="HZ51" s="847"/>
      <c r="IA51" s="847"/>
      <c r="IB51" s="847"/>
      <c r="IC51" s="847"/>
      <c r="ID51" s="847"/>
      <c r="IE51" s="847"/>
      <c r="IF51" s="847"/>
      <c r="IG51" s="847"/>
      <c r="IH51" s="847"/>
      <c r="II51" s="847"/>
      <c r="IJ51" s="847"/>
      <c r="IK51" s="847"/>
      <c r="IL51" s="847"/>
      <c r="IM51" s="847"/>
      <c r="IN51" s="847"/>
      <c r="IO51" s="847"/>
      <c r="IP51" s="847"/>
      <c r="IQ51" s="847"/>
      <c r="IR51" s="847"/>
      <c r="IS51" s="847"/>
      <c r="IT51" s="847"/>
    </row>
    <row r="52" spans="1:254" ht="25.5">
      <c r="A52" s="5">
        <v>1</v>
      </c>
      <c r="B52" s="290" t="s">
        <v>1567</v>
      </c>
      <c r="C52" s="833">
        <v>0.22</v>
      </c>
      <c r="D52" s="833">
        <v>0.22</v>
      </c>
      <c r="E52" s="833"/>
      <c r="F52" s="833"/>
      <c r="G52" s="5" t="s">
        <v>1568</v>
      </c>
      <c r="H52" s="835" t="s">
        <v>158</v>
      </c>
      <c r="I52" s="839"/>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7"/>
      <c r="AN52" s="847"/>
      <c r="AO52" s="847"/>
      <c r="AP52" s="847"/>
      <c r="AQ52" s="847"/>
      <c r="AR52" s="847"/>
      <c r="AS52" s="847"/>
      <c r="AT52" s="847"/>
      <c r="AU52" s="847"/>
      <c r="AV52" s="847"/>
      <c r="AW52" s="847"/>
      <c r="AX52" s="847"/>
      <c r="AY52" s="847"/>
      <c r="AZ52" s="847"/>
      <c r="BA52" s="847"/>
      <c r="BB52" s="847"/>
      <c r="BC52" s="847"/>
      <c r="BD52" s="847"/>
      <c r="BE52" s="847"/>
      <c r="BF52" s="847"/>
      <c r="BG52" s="847"/>
      <c r="BH52" s="847"/>
      <c r="BI52" s="847"/>
      <c r="BJ52" s="847"/>
      <c r="BK52" s="847"/>
      <c r="BL52" s="847"/>
      <c r="BM52" s="847"/>
      <c r="BN52" s="847"/>
      <c r="BO52" s="847"/>
      <c r="BP52" s="847"/>
      <c r="BQ52" s="847"/>
      <c r="BR52" s="847"/>
      <c r="BS52" s="847"/>
      <c r="BT52" s="847"/>
      <c r="BU52" s="847"/>
      <c r="BV52" s="847"/>
      <c r="BW52" s="847"/>
      <c r="BX52" s="847"/>
      <c r="BY52" s="847"/>
      <c r="BZ52" s="847"/>
      <c r="CA52" s="847"/>
      <c r="CB52" s="847"/>
      <c r="CC52" s="847"/>
      <c r="CD52" s="847"/>
      <c r="CE52" s="847"/>
      <c r="CF52" s="847"/>
      <c r="CG52" s="847"/>
      <c r="CH52" s="847"/>
      <c r="CI52" s="847"/>
      <c r="CJ52" s="847"/>
      <c r="CK52" s="847"/>
      <c r="CL52" s="847"/>
      <c r="CM52" s="847"/>
      <c r="CN52" s="847"/>
      <c r="CO52" s="847"/>
      <c r="CP52" s="847"/>
      <c r="CQ52" s="847"/>
      <c r="CR52" s="847"/>
      <c r="CS52" s="847"/>
      <c r="CT52" s="847"/>
      <c r="CU52" s="847"/>
      <c r="CV52" s="847"/>
      <c r="CW52" s="847"/>
      <c r="CX52" s="847"/>
      <c r="CY52" s="847"/>
      <c r="CZ52" s="847"/>
      <c r="DA52" s="847"/>
      <c r="DB52" s="847"/>
      <c r="DC52" s="847"/>
      <c r="DD52" s="847"/>
      <c r="DE52" s="847"/>
      <c r="DF52" s="847"/>
      <c r="DG52" s="847"/>
      <c r="DH52" s="847"/>
      <c r="DI52" s="847"/>
      <c r="DJ52" s="847"/>
      <c r="DK52" s="847"/>
      <c r="DL52" s="847"/>
      <c r="DM52" s="847"/>
      <c r="DN52" s="847"/>
      <c r="DO52" s="847"/>
      <c r="DP52" s="847"/>
      <c r="DQ52" s="847"/>
      <c r="DR52" s="847"/>
      <c r="DS52" s="847"/>
      <c r="DT52" s="847"/>
      <c r="DU52" s="847"/>
      <c r="DV52" s="847"/>
      <c r="DW52" s="847"/>
      <c r="DX52" s="847"/>
      <c r="DY52" s="847"/>
      <c r="DZ52" s="847"/>
      <c r="EA52" s="847"/>
      <c r="EB52" s="847"/>
      <c r="EC52" s="847"/>
      <c r="ED52" s="847"/>
      <c r="EE52" s="847"/>
      <c r="EF52" s="847"/>
      <c r="EG52" s="847"/>
      <c r="EH52" s="847"/>
      <c r="EI52" s="847"/>
      <c r="EJ52" s="847"/>
      <c r="EK52" s="847"/>
      <c r="EL52" s="847"/>
      <c r="EM52" s="847"/>
      <c r="EN52" s="847"/>
      <c r="EO52" s="847"/>
      <c r="EP52" s="847"/>
      <c r="EQ52" s="847"/>
      <c r="ER52" s="847"/>
      <c r="ES52" s="847"/>
      <c r="ET52" s="847"/>
      <c r="EU52" s="847"/>
      <c r="EV52" s="847"/>
      <c r="EW52" s="847"/>
      <c r="EX52" s="847"/>
      <c r="EY52" s="847"/>
      <c r="EZ52" s="847"/>
      <c r="FA52" s="847"/>
      <c r="FB52" s="847"/>
      <c r="FC52" s="847"/>
      <c r="FD52" s="847"/>
      <c r="FE52" s="847"/>
      <c r="FF52" s="847"/>
      <c r="FG52" s="847"/>
      <c r="FH52" s="847"/>
      <c r="FI52" s="847"/>
      <c r="FJ52" s="847"/>
      <c r="FK52" s="847"/>
      <c r="FL52" s="847"/>
      <c r="FM52" s="847"/>
      <c r="FN52" s="847"/>
      <c r="FO52" s="847"/>
      <c r="FP52" s="847"/>
      <c r="FQ52" s="847"/>
      <c r="FR52" s="847"/>
      <c r="FS52" s="847"/>
      <c r="FT52" s="847"/>
      <c r="FU52" s="847"/>
      <c r="FV52" s="847"/>
      <c r="FW52" s="847"/>
      <c r="FX52" s="847"/>
      <c r="FY52" s="847"/>
      <c r="FZ52" s="847"/>
      <c r="GA52" s="847"/>
      <c r="GB52" s="847"/>
      <c r="GC52" s="847"/>
      <c r="GD52" s="847"/>
      <c r="GE52" s="847"/>
      <c r="GF52" s="847"/>
      <c r="GG52" s="847"/>
      <c r="GH52" s="847"/>
      <c r="GI52" s="847"/>
      <c r="GJ52" s="847"/>
      <c r="GK52" s="847"/>
      <c r="GL52" s="847"/>
      <c r="GM52" s="847"/>
      <c r="GN52" s="847"/>
      <c r="GO52" s="847"/>
      <c r="GP52" s="847"/>
      <c r="GQ52" s="847"/>
      <c r="GR52" s="847"/>
      <c r="GS52" s="847"/>
      <c r="GT52" s="847"/>
      <c r="GU52" s="847"/>
      <c r="GV52" s="847"/>
      <c r="GW52" s="847"/>
      <c r="GX52" s="847"/>
      <c r="GY52" s="847"/>
      <c r="GZ52" s="847"/>
      <c r="HA52" s="847"/>
      <c r="HB52" s="847"/>
      <c r="HC52" s="847"/>
      <c r="HD52" s="847"/>
      <c r="HE52" s="847"/>
      <c r="HF52" s="847"/>
      <c r="HG52" s="847"/>
      <c r="HH52" s="847"/>
      <c r="HI52" s="847"/>
      <c r="HJ52" s="847"/>
      <c r="HK52" s="847"/>
      <c r="HL52" s="847"/>
      <c r="HM52" s="847"/>
      <c r="HN52" s="847"/>
      <c r="HO52" s="847"/>
      <c r="HP52" s="847"/>
      <c r="HQ52" s="847"/>
      <c r="HR52" s="847"/>
      <c r="HS52" s="847"/>
      <c r="HT52" s="847"/>
      <c r="HU52" s="847"/>
      <c r="HV52" s="847"/>
      <c r="HW52" s="847"/>
      <c r="HX52" s="847"/>
      <c r="HY52" s="847"/>
      <c r="HZ52" s="847"/>
      <c r="IA52" s="847"/>
      <c r="IB52" s="847"/>
      <c r="IC52" s="847"/>
      <c r="ID52" s="847"/>
      <c r="IE52" s="847"/>
      <c r="IF52" s="847"/>
      <c r="IG52" s="847"/>
      <c r="IH52" s="847"/>
      <c r="II52" s="847"/>
      <c r="IJ52" s="847"/>
      <c r="IK52" s="847"/>
      <c r="IL52" s="847"/>
      <c r="IM52" s="847"/>
      <c r="IN52" s="847"/>
      <c r="IO52" s="847"/>
      <c r="IP52" s="847"/>
      <c r="IQ52" s="847"/>
      <c r="IR52" s="847"/>
      <c r="IS52" s="847"/>
      <c r="IT52" s="847"/>
    </row>
    <row r="53" spans="1:254" ht="15.75">
      <c r="A53" s="3" t="s">
        <v>274</v>
      </c>
      <c r="B53" s="283" t="s">
        <v>127</v>
      </c>
      <c r="C53" s="161">
        <f>C54</f>
        <v>6.6</v>
      </c>
      <c r="D53" s="161">
        <f>D54</f>
        <v>6.6</v>
      </c>
      <c r="E53" s="161">
        <f>E54</f>
        <v>0</v>
      </c>
      <c r="F53" s="161">
        <f>F54</f>
        <v>0</v>
      </c>
      <c r="G53" s="224"/>
      <c r="H53" s="161"/>
      <c r="I53" s="839"/>
      <c r="J53" s="846"/>
      <c r="K53" s="846"/>
      <c r="L53" s="846"/>
      <c r="M53" s="846"/>
      <c r="N53" s="846"/>
      <c r="O53" s="846"/>
      <c r="P53" s="846"/>
      <c r="Q53" s="846"/>
      <c r="R53" s="846"/>
      <c r="S53" s="846"/>
      <c r="T53" s="846"/>
      <c r="U53" s="846"/>
      <c r="V53" s="846"/>
      <c r="W53" s="846"/>
      <c r="X53" s="846"/>
      <c r="Y53" s="846"/>
      <c r="Z53" s="846"/>
      <c r="AA53" s="846"/>
      <c r="AB53" s="846"/>
      <c r="AC53" s="846"/>
      <c r="AD53" s="846"/>
      <c r="AE53" s="846"/>
      <c r="AF53" s="846"/>
      <c r="AG53" s="846"/>
      <c r="AH53" s="846"/>
      <c r="AI53" s="846"/>
      <c r="AJ53" s="846"/>
      <c r="AK53" s="846"/>
      <c r="AL53" s="846"/>
      <c r="AM53" s="846"/>
      <c r="AN53" s="846"/>
      <c r="AO53" s="846"/>
      <c r="AP53" s="846"/>
      <c r="AQ53" s="846"/>
      <c r="AR53" s="846"/>
      <c r="AS53" s="846"/>
      <c r="AT53" s="846"/>
      <c r="AU53" s="846"/>
      <c r="AV53" s="846"/>
      <c r="AW53" s="846"/>
      <c r="AX53" s="846"/>
      <c r="AY53" s="846"/>
      <c r="AZ53" s="846"/>
      <c r="BA53" s="846"/>
      <c r="BB53" s="846"/>
      <c r="BC53" s="846"/>
      <c r="BD53" s="846"/>
      <c r="BE53" s="846"/>
      <c r="BF53" s="846"/>
      <c r="BG53" s="846"/>
      <c r="BH53" s="846"/>
      <c r="BI53" s="846"/>
      <c r="BJ53" s="846"/>
      <c r="BK53" s="846"/>
      <c r="BL53" s="846"/>
      <c r="BM53" s="846"/>
      <c r="BN53" s="846"/>
      <c r="BO53" s="846"/>
      <c r="BP53" s="846"/>
      <c r="BQ53" s="846"/>
      <c r="BR53" s="846"/>
      <c r="BS53" s="846"/>
      <c r="BT53" s="846"/>
      <c r="BU53" s="846"/>
      <c r="BV53" s="846"/>
      <c r="BW53" s="846"/>
      <c r="BX53" s="846"/>
      <c r="BY53" s="846"/>
      <c r="BZ53" s="846"/>
      <c r="CA53" s="846"/>
      <c r="CB53" s="846"/>
      <c r="CC53" s="846"/>
      <c r="CD53" s="846"/>
      <c r="CE53" s="846"/>
      <c r="CF53" s="846"/>
      <c r="CG53" s="846"/>
      <c r="CH53" s="846"/>
      <c r="CI53" s="846"/>
      <c r="CJ53" s="846"/>
      <c r="CK53" s="846"/>
      <c r="CL53" s="846"/>
      <c r="CM53" s="846"/>
      <c r="CN53" s="846"/>
      <c r="CO53" s="846"/>
      <c r="CP53" s="846"/>
      <c r="CQ53" s="846"/>
      <c r="CR53" s="846"/>
      <c r="CS53" s="846"/>
      <c r="CT53" s="846"/>
      <c r="CU53" s="846"/>
      <c r="CV53" s="846"/>
      <c r="CW53" s="846"/>
      <c r="CX53" s="846"/>
      <c r="CY53" s="846"/>
      <c r="CZ53" s="846"/>
      <c r="DA53" s="846"/>
      <c r="DB53" s="846"/>
      <c r="DC53" s="846"/>
      <c r="DD53" s="846"/>
      <c r="DE53" s="846"/>
      <c r="DF53" s="846"/>
      <c r="DG53" s="846"/>
      <c r="DH53" s="846"/>
      <c r="DI53" s="846"/>
      <c r="DJ53" s="846"/>
      <c r="DK53" s="846"/>
      <c r="DL53" s="846"/>
      <c r="DM53" s="846"/>
      <c r="DN53" s="846"/>
      <c r="DO53" s="846"/>
      <c r="DP53" s="846"/>
      <c r="DQ53" s="846"/>
      <c r="DR53" s="846"/>
      <c r="DS53" s="846"/>
      <c r="DT53" s="846"/>
      <c r="DU53" s="846"/>
      <c r="DV53" s="846"/>
      <c r="DW53" s="846"/>
      <c r="DX53" s="846"/>
      <c r="DY53" s="846"/>
      <c r="DZ53" s="846"/>
      <c r="EA53" s="846"/>
      <c r="EB53" s="846"/>
      <c r="EC53" s="846"/>
      <c r="ED53" s="846"/>
      <c r="EE53" s="846"/>
      <c r="EF53" s="846"/>
      <c r="EG53" s="846"/>
      <c r="EH53" s="846"/>
      <c r="EI53" s="846"/>
      <c r="EJ53" s="846"/>
      <c r="EK53" s="846"/>
      <c r="EL53" s="846"/>
      <c r="EM53" s="846"/>
      <c r="EN53" s="846"/>
      <c r="EO53" s="846"/>
      <c r="EP53" s="846"/>
      <c r="EQ53" s="846"/>
      <c r="ER53" s="846"/>
      <c r="ES53" s="846"/>
      <c r="ET53" s="846"/>
      <c r="EU53" s="846"/>
      <c r="EV53" s="846"/>
      <c r="EW53" s="846"/>
      <c r="EX53" s="846"/>
      <c r="EY53" s="846"/>
      <c r="EZ53" s="846"/>
      <c r="FA53" s="846"/>
      <c r="FB53" s="846"/>
      <c r="FC53" s="846"/>
      <c r="FD53" s="846"/>
      <c r="FE53" s="846"/>
      <c r="FF53" s="846"/>
      <c r="FG53" s="846"/>
      <c r="FH53" s="846"/>
      <c r="FI53" s="846"/>
      <c r="FJ53" s="846"/>
      <c r="FK53" s="846"/>
      <c r="FL53" s="846"/>
      <c r="FM53" s="846"/>
      <c r="FN53" s="846"/>
      <c r="FO53" s="846"/>
      <c r="FP53" s="846"/>
      <c r="FQ53" s="846"/>
      <c r="FR53" s="846"/>
      <c r="FS53" s="846"/>
      <c r="FT53" s="846"/>
      <c r="FU53" s="846"/>
      <c r="FV53" s="846"/>
      <c r="FW53" s="846"/>
      <c r="FX53" s="846"/>
      <c r="FY53" s="846"/>
      <c r="FZ53" s="846"/>
      <c r="GA53" s="846"/>
      <c r="GB53" s="846"/>
      <c r="GC53" s="846"/>
      <c r="GD53" s="846"/>
      <c r="GE53" s="846"/>
      <c r="GF53" s="846"/>
      <c r="GG53" s="846"/>
      <c r="GH53" s="846"/>
      <c r="GI53" s="846"/>
      <c r="GJ53" s="846"/>
      <c r="GK53" s="846"/>
      <c r="GL53" s="846"/>
      <c r="GM53" s="846"/>
      <c r="GN53" s="846"/>
      <c r="GO53" s="846"/>
      <c r="GP53" s="846"/>
      <c r="GQ53" s="846"/>
      <c r="GR53" s="846"/>
      <c r="GS53" s="846"/>
      <c r="GT53" s="846"/>
      <c r="GU53" s="846"/>
      <c r="GV53" s="846"/>
      <c r="GW53" s="846"/>
      <c r="GX53" s="846"/>
      <c r="GY53" s="846"/>
      <c r="GZ53" s="846"/>
      <c r="HA53" s="846"/>
      <c r="HB53" s="846"/>
      <c r="HC53" s="846"/>
      <c r="HD53" s="846"/>
      <c r="HE53" s="846"/>
      <c r="HF53" s="846"/>
      <c r="HG53" s="846"/>
      <c r="HH53" s="846"/>
      <c r="HI53" s="846"/>
      <c r="HJ53" s="846"/>
      <c r="HK53" s="846"/>
      <c r="HL53" s="846"/>
      <c r="HM53" s="846"/>
      <c r="HN53" s="846"/>
      <c r="HO53" s="846"/>
      <c r="HP53" s="846"/>
      <c r="HQ53" s="846"/>
      <c r="HR53" s="846"/>
      <c r="HS53" s="846"/>
      <c r="HT53" s="846"/>
      <c r="HU53" s="846"/>
      <c r="HV53" s="846"/>
      <c r="HW53" s="846"/>
      <c r="HX53" s="846"/>
      <c r="HY53" s="846"/>
      <c r="HZ53" s="846"/>
      <c r="IA53" s="846"/>
      <c r="IB53" s="846"/>
      <c r="IC53" s="846"/>
      <c r="ID53" s="846"/>
      <c r="IE53" s="846"/>
      <c r="IF53" s="846"/>
      <c r="IG53" s="846"/>
      <c r="IH53" s="846"/>
      <c r="II53" s="846"/>
      <c r="IJ53" s="846"/>
      <c r="IK53" s="846"/>
      <c r="IL53" s="846"/>
      <c r="IM53" s="846"/>
      <c r="IN53" s="846"/>
      <c r="IO53" s="846"/>
      <c r="IP53" s="846"/>
      <c r="IQ53" s="846"/>
      <c r="IR53" s="846"/>
      <c r="IS53" s="846"/>
      <c r="IT53" s="846"/>
    </row>
    <row r="54" spans="1:254" ht="25.5">
      <c r="A54" s="5">
        <v>1</v>
      </c>
      <c r="B54" s="290" t="s">
        <v>1569</v>
      </c>
      <c r="C54" s="833">
        <v>6.6</v>
      </c>
      <c r="D54" s="833">
        <v>6.6</v>
      </c>
      <c r="E54" s="833"/>
      <c r="F54" s="833"/>
      <c r="G54" s="5" t="s">
        <v>1570</v>
      </c>
      <c r="H54" s="835" t="s">
        <v>158</v>
      </c>
      <c r="I54" s="839"/>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847"/>
      <c r="AT54" s="847"/>
      <c r="AU54" s="847"/>
      <c r="AV54" s="847"/>
      <c r="AW54" s="847"/>
      <c r="AX54" s="847"/>
      <c r="AY54" s="847"/>
      <c r="AZ54" s="847"/>
      <c r="BA54" s="847"/>
      <c r="BB54" s="847"/>
      <c r="BC54" s="847"/>
      <c r="BD54" s="847"/>
      <c r="BE54" s="847"/>
      <c r="BF54" s="847"/>
      <c r="BG54" s="847"/>
      <c r="BH54" s="847"/>
      <c r="BI54" s="847"/>
      <c r="BJ54" s="847"/>
      <c r="BK54" s="847"/>
      <c r="BL54" s="847"/>
      <c r="BM54" s="847"/>
      <c r="BN54" s="847"/>
      <c r="BO54" s="847"/>
      <c r="BP54" s="847"/>
      <c r="BQ54" s="847"/>
      <c r="BR54" s="847"/>
      <c r="BS54" s="847"/>
      <c r="BT54" s="847"/>
      <c r="BU54" s="847"/>
      <c r="BV54" s="847"/>
      <c r="BW54" s="847"/>
      <c r="BX54" s="847"/>
      <c r="BY54" s="847"/>
      <c r="BZ54" s="847"/>
      <c r="CA54" s="847"/>
      <c r="CB54" s="847"/>
      <c r="CC54" s="847"/>
      <c r="CD54" s="847"/>
      <c r="CE54" s="847"/>
      <c r="CF54" s="847"/>
      <c r="CG54" s="847"/>
      <c r="CH54" s="847"/>
      <c r="CI54" s="847"/>
      <c r="CJ54" s="847"/>
      <c r="CK54" s="847"/>
      <c r="CL54" s="847"/>
      <c r="CM54" s="847"/>
      <c r="CN54" s="847"/>
      <c r="CO54" s="847"/>
      <c r="CP54" s="847"/>
      <c r="CQ54" s="847"/>
      <c r="CR54" s="847"/>
      <c r="CS54" s="847"/>
      <c r="CT54" s="847"/>
      <c r="CU54" s="847"/>
      <c r="CV54" s="847"/>
      <c r="CW54" s="847"/>
      <c r="CX54" s="847"/>
      <c r="CY54" s="847"/>
      <c r="CZ54" s="847"/>
      <c r="DA54" s="847"/>
      <c r="DB54" s="847"/>
      <c r="DC54" s="847"/>
      <c r="DD54" s="847"/>
      <c r="DE54" s="847"/>
      <c r="DF54" s="847"/>
      <c r="DG54" s="847"/>
      <c r="DH54" s="847"/>
      <c r="DI54" s="847"/>
      <c r="DJ54" s="847"/>
      <c r="DK54" s="847"/>
      <c r="DL54" s="847"/>
      <c r="DM54" s="847"/>
      <c r="DN54" s="847"/>
      <c r="DO54" s="847"/>
      <c r="DP54" s="847"/>
      <c r="DQ54" s="847"/>
      <c r="DR54" s="847"/>
      <c r="DS54" s="847"/>
      <c r="DT54" s="847"/>
      <c r="DU54" s="847"/>
      <c r="DV54" s="847"/>
      <c r="DW54" s="847"/>
      <c r="DX54" s="847"/>
      <c r="DY54" s="847"/>
      <c r="DZ54" s="847"/>
      <c r="EA54" s="847"/>
      <c r="EB54" s="847"/>
      <c r="EC54" s="847"/>
      <c r="ED54" s="847"/>
      <c r="EE54" s="847"/>
      <c r="EF54" s="847"/>
      <c r="EG54" s="847"/>
      <c r="EH54" s="847"/>
      <c r="EI54" s="847"/>
      <c r="EJ54" s="847"/>
      <c r="EK54" s="847"/>
      <c r="EL54" s="847"/>
      <c r="EM54" s="847"/>
      <c r="EN54" s="847"/>
      <c r="EO54" s="847"/>
      <c r="EP54" s="847"/>
      <c r="EQ54" s="847"/>
      <c r="ER54" s="847"/>
      <c r="ES54" s="847"/>
      <c r="ET54" s="847"/>
      <c r="EU54" s="847"/>
      <c r="EV54" s="847"/>
      <c r="EW54" s="847"/>
      <c r="EX54" s="847"/>
      <c r="EY54" s="847"/>
      <c r="EZ54" s="847"/>
      <c r="FA54" s="847"/>
      <c r="FB54" s="847"/>
      <c r="FC54" s="847"/>
      <c r="FD54" s="847"/>
      <c r="FE54" s="847"/>
      <c r="FF54" s="847"/>
      <c r="FG54" s="847"/>
      <c r="FH54" s="847"/>
      <c r="FI54" s="847"/>
      <c r="FJ54" s="847"/>
      <c r="FK54" s="847"/>
      <c r="FL54" s="847"/>
      <c r="FM54" s="847"/>
      <c r="FN54" s="847"/>
      <c r="FO54" s="847"/>
      <c r="FP54" s="847"/>
      <c r="FQ54" s="847"/>
      <c r="FR54" s="847"/>
      <c r="FS54" s="847"/>
      <c r="FT54" s="847"/>
      <c r="FU54" s="847"/>
      <c r="FV54" s="847"/>
      <c r="FW54" s="847"/>
      <c r="FX54" s="847"/>
      <c r="FY54" s="847"/>
      <c r="FZ54" s="847"/>
      <c r="GA54" s="847"/>
      <c r="GB54" s="847"/>
      <c r="GC54" s="847"/>
      <c r="GD54" s="847"/>
      <c r="GE54" s="847"/>
      <c r="GF54" s="847"/>
      <c r="GG54" s="847"/>
      <c r="GH54" s="847"/>
      <c r="GI54" s="847"/>
      <c r="GJ54" s="847"/>
      <c r="GK54" s="847"/>
      <c r="GL54" s="847"/>
      <c r="GM54" s="847"/>
      <c r="GN54" s="847"/>
      <c r="GO54" s="847"/>
      <c r="GP54" s="847"/>
      <c r="GQ54" s="847"/>
      <c r="GR54" s="847"/>
      <c r="GS54" s="847"/>
      <c r="GT54" s="847"/>
      <c r="GU54" s="847"/>
      <c r="GV54" s="847"/>
      <c r="GW54" s="847"/>
      <c r="GX54" s="847"/>
      <c r="GY54" s="847"/>
      <c r="GZ54" s="847"/>
      <c r="HA54" s="847"/>
      <c r="HB54" s="847"/>
      <c r="HC54" s="847"/>
      <c r="HD54" s="847"/>
      <c r="HE54" s="847"/>
      <c r="HF54" s="847"/>
      <c r="HG54" s="847"/>
      <c r="HH54" s="847"/>
      <c r="HI54" s="847"/>
      <c r="HJ54" s="847"/>
      <c r="HK54" s="847"/>
      <c r="HL54" s="847"/>
      <c r="HM54" s="847"/>
      <c r="HN54" s="847"/>
      <c r="HO54" s="847"/>
      <c r="HP54" s="847"/>
      <c r="HQ54" s="847"/>
      <c r="HR54" s="847"/>
      <c r="HS54" s="847"/>
      <c r="HT54" s="847"/>
      <c r="HU54" s="847"/>
      <c r="HV54" s="847"/>
      <c r="HW54" s="847"/>
      <c r="HX54" s="847"/>
      <c r="HY54" s="847"/>
      <c r="HZ54" s="847"/>
      <c r="IA54" s="847"/>
      <c r="IB54" s="847"/>
      <c r="IC54" s="847"/>
      <c r="ID54" s="847"/>
      <c r="IE54" s="847"/>
      <c r="IF54" s="847"/>
      <c r="IG54" s="847"/>
      <c r="IH54" s="847"/>
      <c r="II54" s="847"/>
      <c r="IJ54" s="847"/>
      <c r="IK54" s="847"/>
      <c r="IL54" s="847"/>
      <c r="IM54" s="847"/>
      <c r="IN54" s="847"/>
      <c r="IO54" s="847"/>
      <c r="IP54" s="847"/>
      <c r="IQ54" s="847"/>
      <c r="IR54" s="847"/>
      <c r="IS54" s="847"/>
      <c r="IT54" s="847"/>
    </row>
    <row r="55" spans="1:254" ht="15.75">
      <c r="A55" s="3" t="s">
        <v>393</v>
      </c>
      <c r="B55" s="283" t="s">
        <v>943</v>
      </c>
      <c r="C55" s="161">
        <f>C56</f>
        <v>0.5</v>
      </c>
      <c r="D55" s="161">
        <f>D56</f>
        <v>0.5</v>
      </c>
      <c r="E55" s="161">
        <f>E56</f>
        <v>0</v>
      </c>
      <c r="F55" s="161">
        <f>F56</f>
        <v>0</v>
      </c>
      <c r="G55" s="224"/>
      <c r="H55" s="161"/>
      <c r="I55" s="839"/>
      <c r="J55" s="847"/>
      <c r="K55" s="847"/>
      <c r="L55" s="847"/>
      <c r="M55" s="847"/>
      <c r="N55" s="847"/>
      <c r="O55" s="847"/>
      <c r="P55" s="847"/>
      <c r="Q55" s="847"/>
      <c r="R55" s="847"/>
      <c r="S55" s="847"/>
      <c r="T55" s="847"/>
      <c r="U55" s="847"/>
      <c r="V55" s="847"/>
      <c r="W55" s="847"/>
      <c r="X55" s="847"/>
      <c r="Y55" s="847"/>
      <c r="Z55" s="847"/>
      <c r="AA55" s="847"/>
      <c r="AB55" s="847"/>
      <c r="AC55" s="847"/>
      <c r="AD55" s="847"/>
      <c r="AE55" s="847"/>
      <c r="AF55" s="847"/>
      <c r="AG55" s="847"/>
      <c r="AH55" s="847"/>
      <c r="AI55" s="847"/>
      <c r="AJ55" s="847"/>
      <c r="AK55" s="847"/>
      <c r="AL55" s="847"/>
      <c r="AM55" s="847"/>
      <c r="AN55" s="847"/>
      <c r="AO55" s="847"/>
      <c r="AP55" s="847"/>
      <c r="AQ55" s="847"/>
      <c r="AR55" s="847"/>
      <c r="AS55" s="847"/>
      <c r="AT55" s="847"/>
      <c r="AU55" s="847"/>
      <c r="AV55" s="847"/>
      <c r="AW55" s="847"/>
      <c r="AX55" s="847"/>
      <c r="AY55" s="847"/>
      <c r="AZ55" s="847"/>
      <c r="BA55" s="847"/>
      <c r="BB55" s="847"/>
      <c r="BC55" s="847"/>
      <c r="BD55" s="847"/>
      <c r="BE55" s="847"/>
      <c r="BF55" s="847"/>
      <c r="BG55" s="847"/>
      <c r="BH55" s="847"/>
      <c r="BI55" s="847"/>
      <c r="BJ55" s="847"/>
      <c r="BK55" s="847"/>
      <c r="BL55" s="847"/>
      <c r="BM55" s="847"/>
      <c r="BN55" s="847"/>
      <c r="BO55" s="847"/>
      <c r="BP55" s="847"/>
      <c r="BQ55" s="847"/>
      <c r="BR55" s="847"/>
      <c r="BS55" s="847"/>
      <c r="BT55" s="847"/>
      <c r="BU55" s="847"/>
      <c r="BV55" s="847"/>
      <c r="BW55" s="847"/>
      <c r="BX55" s="847"/>
      <c r="BY55" s="847"/>
      <c r="BZ55" s="847"/>
      <c r="CA55" s="847"/>
      <c r="CB55" s="847"/>
      <c r="CC55" s="847"/>
      <c r="CD55" s="847"/>
      <c r="CE55" s="847"/>
      <c r="CF55" s="847"/>
      <c r="CG55" s="847"/>
      <c r="CH55" s="847"/>
      <c r="CI55" s="847"/>
      <c r="CJ55" s="847"/>
      <c r="CK55" s="847"/>
      <c r="CL55" s="847"/>
      <c r="CM55" s="847"/>
      <c r="CN55" s="847"/>
      <c r="CO55" s="847"/>
      <c r="CP55" s="847"/>
      <c r="CQ55" s="847"/>
      <c r="CR55" s="847"/>
      <c r="CS55" s="847"/>
      <c r="CT55" s="847"/>
      <c r="CU55" s="847"/>
      <c r="CV55" s="847"/>
      <c r="CW55" s="847"/>
      <c r="CX55" s="847"/>
      <c r="CY55" s="847"/>
      <c r="CZ55" s="847"/>
      <c r="DA55" s="847"/>
      <c r="DB55" s="847"/>
      <c r="DC55" s="847"/>
      <c r="DD55" s="847"/>
      <c r="DE55" s="847"/>
      <c r="DF55" s="847"/>
      <c r="DG55" s="847"/>
      <c r="DH55" s="847"/>
      <c r="DI55" s="847"/>
      <c r="DJ55" s="847"/>
      <c r="DK55" s="847"/>
      <c r="DL55" s="847"/>
      <c r="DM55" s="847"/>
      <c r="DN55" s="847"/>
      <c r="DO55" s="847"/>
      <c r="DP55" s="847"/>
      <c r="DQ55" s="847"/>
      <c r="DR55" s="847"/>
      <c r="DS55" s="847"/>
      <c r="DT55" s="847"/>
      <c r="DU55" s="847"/>
      <c r="DV55" s="847"/>
      <c r="DW55" s="847"/>
      <c r="DX55" s="847"/>
      <c r="DY55" s="847"/>
      <c r="DZ55" s="847"/>
      <c r="EA55" s="847"/>
      <c r="EB55" s="847"/>
      <c r="EC55" s="847"/>
      <c r="ED55" s="847"/>
      <c r="EE55" s="847"/>
      <c r="EF55" s="847"/>
      <c r="EG55" s="847"/>
      <c r="EH55" s="847"/>
      <c r="EI55" s="847"/>
      <c r="EJ55" s="847"/>
      <c r="EK55" s="847"/>
      <c r="EL55" s="847"/>
      <c r="EM55" s="847"/>
      <c r="EN55" s="847"/>
      <c r="EO55" s="847"/>
      <c r="EP55" s="847"/>
      <c r="EQ55" s="847"/>
      <c r="ER55" s="847"/>
      <c r="ES55" s="847"/>
      <c r="ET55" s="847"/>
      <c r="EU55" s="847"/>
      <c r="EV55" s="847"/>
      <c r="EW55" s="847"/>
      <c r="EX55" s="847"/>
      <c r="EY55" s="847"/>
      <c r="EZ55" s="847"/>
      <c r="FA55" s="847"/>
      <c r="FB55" s="847"/>
      <c r="FC55" s="847"/>
      <c r="FD55" s="847"/>
      <c r="FE55" s="847"/>
      <c r="FF55" s="847"/>
      <c r="FG55" s="847"/>
      <c r="FH55" s="847"/>
      <c r="FI55" s="847"/>
      <c r="FJ55" s="847"/>
      <c r="FK55" s="847"/>
      <c r="FL55" s="847"/>
      <c r="FM55" s="847"/>
      <c r="FN55" s="847"/>
      <c r="FO55" s="847"/>
      <c r="FP55" s="847"/>
      <c r="FQ55" s="847"/>
      <c r="FR55" s="847"/>
      <c r="FS55" s="847"/>
      <c r="FT55" s="847"/>
      <c r="FU55" s="847"/>
      <c r="FV55" s="847"/>
      <c r="FW55" s="847"/>
      <c r="FX55" s="847"/>
      <c r="FY55" s="847"/>
      <c r="FZ55" s="847"/>
      <c r="GA55" s="847"/>
      <c r="GB55" s="847"/>
      <c r="GC55" s="847"/>
      <c r="GD55" s="847"/>
      <c r="GE55" s="847"/>
      <c r="GF55" s="847"/>
      <c r="GG55" s="847"/>
      <c r="GH55" s="847"/>
      <c r="GI55" s="847"/>
      <c r="GJ55" s="847"/>
      <c r="GK55" s="847"/>
      <c r="GL55" s="847"/>
      <c r="GM55" s="847"/>
      <c r="GN55" s="847"/>
      <c r="GO55" s="847"/>
      <c r="GP55" s="847"/>
      <c r="GQ55" s="847"/>
      <c r="GR55" s="847"/>
      <c r="GS55" s="847"/>
      <c r="GT55" s="847"/>
      <c r="GU55" s="847"/>
      <c r="GV55" s="847"/>
      <c r="GW55" s="847"/>
      <c r="GX55" s="847"/>
      <c r="GY55" s="847"/>
      <c r="GZ55" s="847"/>
      <c r="HA55" s="847"/>
      <c r="HB55" s="847"/>
      <c r="HC55" s="847"/>
      <c r="HD55" s="847"/>
      <c r="HE55" s="847"/>
      <c r="HF55" s="847"/>
      <c r="HG55" s="847"/>
      <c r="HH55" s="847"/>
      <c r="HI55" s="847"/>
      <c r="HJ55" s="847"/>
      <c r="HK55" s="847"/>
      <c r="HL55" s="847"/>
      <c r="HM55" s="847"/>
      <c r="HN55" s="847"/>
      <c r="HO55" s="847"/>
      <c r="HP55" s="847"/>
      <c r="HQ55" s="847"/>
      <c r="HR55" s="847"/>
      <c r="HS55" s="847"/>
      <c r="HT55" s="847"/>
      <c r="HU55" s="847"/>
      <c r="HV55" s="847"/>
      <c r="HW55" s="847"/>
      <c r="HX55" s="847"/>
      <c r="HY55" s="847"/>
      <c r="HZ55" s="847"/>
      <c r="IA55" s="847"/>
      <c r="IB55" s="847"/>
      <c r="IC55" s="847"/>
      <c r="ID55" s="847"/>
      <c r="IE55" s="847"/>
      <c r="IF55" s="847"/>
      <c r="IG55" s="847"/>
      <c r="IH55" s="847"/>
      <c r="II55" s="847"/>
      <c r="IJ55" s="847"/>
      <c r="IK55" s="847"/>
      <c r="IL55" s="847"/>
      <c r="IM55" s="847"/>
      <c r="IN55" s="847"/>
      <c r="IO55" s="847"/>
      <c r="IP55" s="847"/>
      <c r="IQ55" s="847"/>
      <c r="IR55" s="847"/>
      <c r="IS55" s="847"/>
      <c r="IT55" s="847"/>
    </row>
    <row r="56" spans="1:254" ht="25.5">
      <c r="A56" s="318">
        <v>1</v>
      </c>
      <c r="B56" s="290" t="s">
        <v>1571</v>
      </c>
      <c r="C56" s="833">
        <v>0.5</v>
      </c>
      <c r="D56" s="833">
        <v>0.5</v>
      </c>
      <c r="E56" s="833"/>
      <c r="F56" s="833"/>
      <c r="G56" s="5" t="s">
        <v>1572</v>
      </c>
      <c r="H56" s="835" t="s">
        <v>158</v>
      </c>
      <c r="I56" s="839"/>
      <c r="J56" s="846"/>
      <c r="K56" s="846"/>
      <c r="L56" s="846"/>
      <c r="M56" s="846"/>
      <c r="N56" s="846"/>
      <c r="O56" s="846"/>
      <c r="P56" s="846"/>
      <c r="Q56" s="846"/>
      <c r="R56" s="846"/>
      <c r="S56" s="846"/>
      <c r="T56" s="846"/>
      <c r="U56" s="846"/>
      <c r="V56" s="846"/>
      <c r="W56" s="846"/>
      <c r="X56" s="846"/>
      <c r="Y56" s="846"/>
      <c r="Z56" s="846"/>
      <c r="AA56" s="846"/>
      <c r="AB56" s="846"/>
      <c r="AC56" s="846"/>
      <c r="AD56" s="846"/>
      <c r="AE56" s="846"/>
      <c r="AF56" s="846"/>
      <c r="AG56" s="846"/>
      <c r="AH56" s="846"/>
      <c r="AI56" s="846"/>
      <c r="AJ56" s="846"/>
      <c r="AK56" s="846"/>
      <c r="AL56" s="846"/>
      <c r="AM56" s="846"/>
      <c r="AN56" s="846"/>
      <c r="AO56" s="846"/>
      <c r="AP56" s="846"/>
      <c r="AQ56" s="846"/>
      <c r="AR56" s="846"/>
      <c r="AS56" s="846"/>
      <c r="AT56" s="846"/>
      <c r="AU56" s="846"/>
      <c r="AV56" s="846"/>
      <c r="AW56" s="846"/>
      <c r="AX56" s="846"/>
      <c r="AY56" s="846"/>
      <c r="AZ56" s="846"/>
      <c r="BA56" s="846"/>
      <c r="BB56" s="846"/>
      <c r="BC56" s="846"/>
      <c r="BD56" s="846"/>
      <c r="BE56" s="846"/>
      <c r="BF56" s="846"/>
      <c r="BG56" s="846"/>
      <c r="BH56" s="846"/>
      <c r="BI56" s="846"/>
      <c r="BJ56" s="846"/>
      <c r="BK56" s="846"/>
      <c r="BL56" s="846"/>
      <c r="BM56" s="846"/>
      <c r="BN56" s="846"/>
      <c r="BO56" s="846"/>
      <c r="BP56" s="846"/>
      <c r="BQ56" s="846"/>
      <c r="BR56" s="846"/>
      <c r="BS56" s="846"/>
      <c r="BT56" s="846"/>
      <c r="BU56" s="846"/>
      <c r="BV56" s="846"/>
      <c r="BW56" s="846"/>
      <c r="BX56" s="846"/>
      <c r="BY56" s="846"/>
      <c r="BZ56" s="846"/>
      <c r="CA56" s="846"/>
      <c r="CB56" s="846"/>
      <c r="CC56" s="846"/>
      <c r="CD56" s="846"/>
      <c r="CE56" s="846"/>
      <c r="CF56" s="846"/>
      <c r="CG56" s="846"/>
      <c r="CH56" s="846"/>
      <c r="CI56" s="846"/>
      <c r="CJ56" s="846"/>
      <c r="CK56" s="846"/>
      <c r="CL56" s="846"/>
      <c r="CM56" s="846"/>
      <c r="CN56" s="846"/>
      <c r="CO56" s="846"/>
      <c r="CP56" s="846"/>
      <c r="CQ56" s="846"/>
      <c r="CR56" s="846"/>
      <c r="CS56" s="846"/>
      <c r="CT56" s="846"/>
      <c r="CU56" s="846"/>
      <c r="CV56" s="846"/>
      <c r="CW56" s="846"/>
      <c r="CX56" s="846"/>
      <c r="CY56" s="846"/>
      <c r="CZ56" s="846"/>
      <c r="DA56" s="846"/>
      <c r="DB56" s="846"/>
      <c r="DC56" s="846"/>
      <c r="DD56" s="846"/>
      <c r="DE56" s="846"/>
      <c r="DF56" s="846"/>
      <c r="DG56" s="846"/>
      <c r="DH56" s="846"/>
      <c r="DI56" s="846"/>
      <c r="DJ56" s="846"/>
      <c r="DK56" s="846"/>
      <c r="DL56" s="846"/>
      <c r="DM56" s="846"/>
      <c r="DN56" s="846"/>
      <c r="DO56" s="846"/>
      <c r="DP56" s="846"/>
      <c r="DQ56" s="846"/>
      <c r="DR56" s="846"/>
      <c r="DS56" s="846"/>
      <c r="DT56" s="846"/>
      <c r="DU56" s="846"/>
      <c r="DV56" s="846"/>
      <c r="DW56" s="846"/>
      <c r="DX56" s="846"/>
      <c r="DY56" s="846"/>
      <c r="DZ56" s="846"/>
      <c r="EA56" s="846"/>
      <c r="EB56" s="846"/>
      <c r="EC56" s="846"/>
      <c r="ED56" s="846"/>
      <c r="EE56" s="846"/>
      <c r="EF56" s="846"/>
      <c r="EG56" s="846"/>
      <c r="EH56" s="846"/>
      <c r="EI56" s="846"/>
      <c r="EJ56" s="846"/>
      <c r="EK56" s="846"/>
      <c r="EL56" s="846"/>
      <c r="EM56" s="846"/>
      <c r="EN56" s="846"/>
      <c r="EO56" s="846"/>
      <c r="EP56" s="846"/>
      <c r="EQ56" s="846"/>
      <c r="ER56" s="846"/>
      <c r="ES56" s="846"/>
      <c r="ET56" s="846"/>
      <c r="EU56" s="846"/>
      <c r="EV56" s="846"/>
      <c r="EW56" s="846"/>
      <c r="EX56" s="846"/>
      <c r="EY56" s="846"/>
      <c r="EZ56" s="846"/>
      <c r="FA56" s="846"/>
      <c r="FB56" s="846"/>
      <c r="FC56" s="846"/>
      <c r="FD56" s="846"/>
      <c r="FE56" s="846"/>
      <c r="FF56" s="846"/>
      <c r="FG56" s="846"/>
      <c r="FH56" s="846"/>
      <c r="FI56" s="846"/>
      <c r="FJ56" s="846"/>
      <c r="FK56" s="846"/>
      <c r="FL56" s="846"/>
      <c r="FM56" s="846"/>
      <c r="FN56" s="846"/>
      <c r="FO56" s="846"/>
      <c r="FP56" s="846"/>
      <c r="FQ56" s="846"/>
      <c r="FR56" s="846"/>
      <c r="FS56" s="846"/>
      <c r="FT56" s="846"/>
      <c r="FU56" s="846"/>
      <c r="FV56" s="846"/>
      <c r="FW56" s="846"/>
      <c r="FX56" s="846"/>
      <c r="FY56" s="846"/>
      <c r="FZ56" s="846"/>
      <c r="GA56" s="846"/>
      <c r="GB56" s="846"/>
      <c r="GC56" s="846"/>
      <c r="GD56" s="846"/>
      <c r="GE56" s="846"/>
      <c r="GF56" s="846"/>
      <c r="GG56" s="846"/>
      <c r="GH56" s="846"/>
      <c r="GI56" s="846"/>
      <c r="GJ56" s="846"/>
      <c r="GK56" s="846"/>
      <c r="GL56" s="846"/>
      <c r="GM56" s="846"/>
      <c r="GN56" s="846"/>
      <c r="GO56" s="846"/>
      <c r="GP56" s="846"/>
      <c r="GQ56" s="846"/>
      <c r="GR56" s="846"/>
      <c r="GS56" s="846"/>
      <c r="GT56" s="846"/>
      <c r="GU56" s="846"/>
      <c r="GV56" s="846"/>
      <c r="GW56" s="846"/>
      <c r="GX56" s="846"/>
      <c r="GY56" s="846"/>
      <c r="GZ56" s="846"/>
      <c r="HA56" s="846"/>
      <c r="HB56" s="846"/>
      <c r="HC56" s="846"/>
      <c r="HD56" s="846"/>
      <c r="HE56" s="846"/>
      <c r="HF56" s="846"/>
      <c r="HG56" s="846"/>
      <c r="HH56" s="846"/>
      <c r="HI56" s="846"/>
      <c r="HJ56" s="846"/>
      <c r="HK56" s="846"/>
      <c r="HL56" s="846"/>
      <c r="HM56" s="846"/>
      <c r="HN56" s="846"/>
      <c r="HO56" s="846"/>
      <c r="HP56" s="846"/>
      <c r="HQ56" s="846"/>
      <c r="HR56" s="846"/>
      <c r="HS56" s="846"/>
      <c r="HT56" s="846"/>
      <c r="HU56" s="846"/>
      <c r="HV56" s="846"/>
      <c r="HW56" s="846"/>
      <c r="HX56" s="846"/>
      <c r="HY56" s="846"/>
      <c r="HZ56" s="846"/>
      <c r="IA56" s="846"/>
      <c r="IB56" s="846"/>
      <c r="IC56" s="846"/>
      <c r="ID56" s="846"/>
      <c r="IE56" s="846"/>
      <c r="IF56" s="846"/>
      <c r="IG56" s="846"/>
      <c r="IH56" s="846"/>
      <c r="II56" s="846"/>
      <c r="IJ56" s="846"/>
      <c r="IK56" s="846"/>
      <c r="IL56" s="846"/>
      <c r="IM56" s="846"/>
      <c r="IN56" s="846"/>
      <c r="IO56" s="846"/>
      <c r="IP56" s="846"/>
      <c r="IQ56" s="846"/>
      <c r="IR56" s="846"/>
      <c r="IS56" s="846"/>
      <c r="IT56" s="846"/>
    </row>
    <row r="57" spans="1:254" ht="15.75">
      <c r="A57" s="3" t="s">
        <v>368</v>
      </c>
      <c r="B57" s="283" t="s">
        <v>150</v>
      </c>
      <c r="C57" s="161">
        <f>SUM(C58:C59)</f>
        <v>0.7</v>
      </c>
      <c r="D57" s="161">
        <f>SUM(D58:D59)</f>
        <v>0.7</v>
      </c>
      <c r="E57" s="161">
        <f>SUM(E58:E59)</f>
        <v>0</v>
      </c>
      <c r="F57" s="161">
        <f>SUM(F58:F59)</f>
        <v>0</v>
      </c>
      <c r="G57" s="224"/>
      <c r="H57" s="161"/>
      <c r="I57" s="839"/>
      <c r="J57" s="847"/>
      <c r="K57" s="847"/>
      <c r="L57" s="847"/>
      <c r="M57" s="847"/>
      <c r="N57" s="847"/>
      <c r="O57" s="847"/>
      <c r="P57" s="847"/>
      <c r="Q57" s="847"/>
      <c r="R57" s="847"/>
      <c r="S57" s="847"/>
      <c r="T57" s="847"/>
      <c r="U57" s="847"/>
      <c r="V57" s="847"/>
      <c r="W57" s="847"/>
      <c r="X57" s="847"/>
      <c r="Y57" s="847"/>
      <c r="Z57" s="847"/>
      <c r="AA57" s="847"/>
      <c r="AB57" s="847"/>
      <c r="AC57" s="847"/>
      <c r="AD57" s="847"/>
      <c r="AE57" s="847"/>
      <c r="AF57" s="847"/>
      <c r="AG57" s="847"/>
      <c r="AH57" s="847"/>
      <c r="AI57" s="847"/>
      <c r="AJ57" s="847"/>
      <c r="AK57" s="847"/>
      <c r="AL57" s="847"/>
      <c r="AM57" s="847"/>
      <c r="AN57" s="847"/>
      <c r="AO57" s="847"/>
      <c r="AP57" s="847"/>
      <c r="AQ57" s="847"/>
      <c r="AR57" s="847"/>
      <c r="AS57" s="847"/>
      <c r="AT57" s="847"/>
      <c r="AU57" s="847"/>
      <c r="AV57" s="847"/>
      <c r="AW57" s="847"/>
      <c r="AX57" s="847"/>
      <c r="AY57" s="847"/>
      <c r="AZ57" s="847"/>
      <c r="BA57" s="847"/>
      <c r="BB57" s="847"/>
      <c r="BC57" s="847"/>
      <c r="BD57" s="847"/>
      <c r="BE57" s="847"/>
      <c r="BF57" s="847"/>
      <c r="BG57" s="847"/>
      <c r="BH57" s="847"/>
      <c r="BI57" s="847"/>
      <c r="BJ57" s="847"/>
      <c r="BK57" s="847"/>
      <c r="BL57" s="847"/>
      <c r="BM57" s="847"/>
      <c r="BN57" s="847"/>
      <c r="BO57" s="847"/>
      <c r="BP57" s="847"/>
      <c r="BQ57" s="847"/>
      <c r="BR57" s="847"/>
      <c r="BS57" s="847"/>
      <c r="BT57" s="847"/>
      <c r="BU57" s="847"/>
      <c r="BV57" s="847"/>
      <c r="BW57" s="847"/>
      <c r="BX57" s="847"/>
      <c r="BY57" s="847"/>
      <c r="BZ57" s="847"/>
      <c r="CA57" s="847"/>
      <c r="CB57" s="847"/>
      <c r="CC57" s="847"/>
      <c r="CD57" s="847"/>
      <c r="CE57" s="847"/>
      <c r="CF57" s="847"/>
      <c r="CG57" s="847"/>
      <c r="CH57" s="847"/>
      <c r="CI57" s="847"/>
      <c r="CJ57" s="847"/>
      <c r="CK57" s="847"/>
      <c r="CL57" s="847"/>
      <c r="CM57" s="847"/>
      <c r="CN57" s="847"/>
      <c r="CO57" s="847"/>
      <c r="CP57" s="847"/>
      <c r="CQ57" s="847"/>
      <c r="CR57" s="847"/>
      <c r="CS57" s="847"/>
      <c r="CT57" s="847"/>
      <c r="CU57" s="847"/>
      <c r="CV57" s="847"/>
      <c r="CW57" s="847"/>
      <c r="CX57" s="847"/>
      <c r="CY57" s="847"/>
      <c r="CZ57" s="847"/>
      <c r="DA57" s="847"/>
      <c r="DB57" s="847"/>
      <c r="DC57" s="847"/>
      <c r="DD57" s="847"/>
      <c r="DE57" s="847"/>
      <c r="DF57" s="847"/>
      <c r="DG57" s="847"/>
      <c r="DH57" s="847"/>
      <c r="DI57" s="847"/>
      <c r="DJ57" s="847"/>
      <c r="DK57" s="847"/>
      <c r="DL57" s="847"/>
      <c r="DM57" s="847"/>
      <c r="DN57" s="847"/>
      <c r="DO57" s="847"/>
      <c r="DP57" s="847"/>
      <c r="DQ57" s="847"/>
      <c r="DR57" s="847"/>
      <c r="DS57" s="847"/>
      <c r="DT57" s="847"/>
      <c r="DU57" s="847"/>
      <c r="DV57" s="847"/>
      <c r="DW57" s="847"/>
      <c r="DX57" s="847"/>
      <c r="DY57" s="847"/>
      <c r="DZ57" s="847"/>
      <c r="EA57" s="847"/>
      <c r="EB57" s="847"/>
      <c r="EC57" s="847"/>
      <c r="ED57" s="847"/>
      <c r="EE57" s="847"/>
      <c r="EF57" s="847"/>
      <c r="EG57" s="847"/>
      <c r="EH57" s="847"/>
      <c r="EI57" s="847"/>
      <c r="EJ57" s="847"/>
      <c r="EK57" s="847"/>
      <c r="EL57" s="847"/>
      <c r="EM57" s="847"/>
      <c r="EN57" s="847"/>
      <c r="EO57" s="847"/>
      <c r="EP57" s="847"/>
      <c r="EQ57" s="847"/>
      <c r="ER57" s="847"/>
      <c r="ES57" s="847"/>
      <c r="ET57" s="847"/>
      <c r="EU57" s="847"/>
      <c r="EV57" s="847"/>
      <c r="EW57" s="847"/>
      <c r="EX57" s="847"/>
      <c r="EY57" s="847"/>
      <c r="EZ57" s="847"/>
      <c r="FA57" s="847"/>
      <c r="FB57" s="847"/>
      <c r="FC57" s="847"/>
      <c r="FD57" s="847"/>
      <c r="FE57" s="847"/>
      <c r="FF57" s="847"/>
      <c r="FG57" s="847"/>
      <c r="FH57" s="847"/>
      <c r="FI57" s="847"/>
      <c r="FJ57" s="847"/>
      <c r="FK57" s="847"/>
      <c r="FL57" s="847"/>
      <c r="FM57" s="847"/>
      <c r="FN57" s="847"/>
      <c r="FO57" s="847"/>
      <c r="FP57" s="847"/>
      <c r="FQ57" s="847"/>
      <c r="FR57" s="847"/>
      <c r="FS57" s="847"/>
      <c r="FT57" s="847"/>
      <c r="FU57" s="847"/>
      <c r="FV57" s="847"/>
      <c r="FW57" s="847"/>
      <c r="FX57" s="847"/>
      <c r="FY57" s="847"/>
      <c r="FZ57" s="847"/>
      <c r="GA57" s="847"/>
      <c r="GB57" s="847"/>
      <c r="GC57" s="847"/>
      <c r="GD57" s="847"/>
      <c r="GE57" s="847"/>
      <c r="GF57" s="847"/>
      <c r="GG57" s="847"/>
      <c r="GH57" s="847"/>
      <c r="GI57" s="847"/>
      <c r="GJ57" s="847"/>
      <c r="GK57" s="847"/>
      <c r="GL57" s="847"/>
      <c r="GM57" s="847"/>
      <c r="GN57" s="847"/>
      <c r="GO57" s="847"/>
      <c r="GP57" s="847"/>
      <c r="GQ57" s="847"/>
      <c r="GR57" s="847"/>
      <c r="GS57" s="847"/>
      <c r="GT57" s="847"/>
      <c r="GU57" s="847"/>
      <c r="GV57" s="847"/>
      <c r="GW57" s="847"/>
      <c r="GX57" s="847"/>
      <c r="GY57" s="847"/>
      <c r="GZ57" s="847"/>
      <c r="HA57" s="847"/>
      <c r="HB57" s="847"/>
      <c r="HC57" s="847"/>
      <c r="HD57" s="847"/>
      <c r="HE57" s="847"/>
      <c r="HF57" s="847"/>
      <c r="HG57" s="847"/>
      <c r="HH57" s="847"/>
      <c r="HI57" s="847"/>
      <c r="HJ57" s="847"/>
      <c r="HK57" s="847"/>
      <c r="HL57" s="847"/>
      <c r="HM57" s="847"/>
      <c r="HN57" s="847"/>
      <c r="HO57" s="847"/>
      <c r="HP57" s="847"/>
      <c r="HQ57" s="847"/>
      <c r="HR57" s="847"/>
      <c r="HS57" s="847"/>
      <c r="HT57" s="847"/>
      <c r="HU57" s="847"/>
      <c r="HV57" s="847"/>
      <c r="HW57" s="847"/>
      <c r="HX57" s="847"/>
      <c r="HY57" s="847"/>
      <c r="HZ57" s="847"/>
      <c r="IA57" s="847"/>
      <c r="IB57" s="847"/>
      <c r="IC57" s="847"/>
      <c r="ID57" s="847"/>
      <c r="IE57" s="847"/>
      <c r="IF57" s="847"/>
      <c r="IG57" s="847"/>
      <c r="IH57" s="847"/>
      <c r="II57" s="847"/>
      <c r="IJ57" s="847"/>
      <c r="IK57" s="847"/>
      <c r="IL57" s="847"/>
      <c r="IM57" s="847"/>
      <c r="IN57" s="847"/>
      <c r="IO57" s="847"/>
      <c r="IP57" s="847"/>
      <c r="IQ57" s="847"/>
      <c r="IR57" s="847"/>
      <c r="IS57" s="847"/>
      <c r="IT57" s="847"/>
    </row>
    <row r="58" spans="1:254" ht="25.5">
      <c r="A58" s="318">
        <v>1</v>
      </c>
      <c r="B58" s="290" t="s">
        <v>1573</v>
      </c>
      <c r="C58" s="833">
        <v>0.3</v>
      </c>
      <c r="D58" s="833">
        <v>0.3</v>
      </c>
      <c r="E58" s="833"/>
      <c r="F58" s="833"/>
      <c r="G58" s="5" t="s">
        <v>1574</v>
      </c>
      <c r="H58" s="835" t="s">
        <v>158</v>
      </c>
      <c r="I58" s="839"/>
      <c r="J58" s="847"/>
      <c r="K58" s="847"/>
      <c r="L58" s="847"/>
      <c r="M58" s="847"/>
      <c r="N58" s="847"/>
      <c r="O58" s="847"/>
      <c r="P58" s="847"/>
      <c r="Q58" s="847"/>
      <c r="R58" s="847"/>
      <c r="S58" s="847"/>
      <c r="T58" s="847"/>
      <c r="U58" s="847"/>
      <c r="V58" s="847"/>
      <c r="W58" s="847"/>
      <c r="X58" s="847"/>
      <c r="Y58" s="847"/>
      <c r="Z58" s="847"/>
      <c r="AA58" s="847"/>
      <c r="AB58" s="847"/>
      <c r="AC58" s="847"/>
      <c r="AD58" s="847"/>
      <c r="AE58" s="847"/>
      <c r="AF58" s="847"/>
      <c r="AG58" s="847"/>
      <c r="AH58" s="847"/>
      <c r="AI58" s="847"/>
      <c r="AJ58" s="847"/>
      <c r="AK58" s="847"/>
      <c r="AL58" s="847"/>
      <c r="AM58" s="847"/>
      <c r="AN58" s="847"/>
      <c r="AO58" s="847"/>
      <c r="AP58" s="847"/>
      <c r="AQ58" s="847"/>
      <c r="AR58" s="847"/>
      <c r="AS58" s="847"/>
      <c r="AT58" s="847"/>
      <c r="AU58" s="847"/>
      <c r="AV58" s="847"/>
      <c r="AW58" s="847"/>
      <c r="AX58" s="847"/>
      <c r="AY58" s="847"/>
      <c r="AZ58" s="847"/>
      <c r="BA58" s="847"/>
      <c r="BB58" s="847"/>
      <c r="BC58" s="847"/>
      <c r="BD58" s="847"/>
      <c r="BE58" s="847"/>
      <c r="BF58" s="847"/>
      <c r="BG58" s="847"/>
      <c r="BH58" s="847"/>
      <c r="BI58" s="847"/>
      <c r="BJ58" s="847"/>
      <c r="BK58" s="847"/>
      <c r="BL58" s="847"/>
      <c r="BM58" s="847"/>
      <c r="BN58" s="847"/>
      <c r="BO58" s="847"/>
      <c r="BP58" s="847"/>
      <c r="BQ58" s="847"/>
      <c r="BR58" s="847"/>
      <c r="BS58" s="847"/>
      <c r="BT58" s="847"/>
      <c r="BU58" s="847"/>
      <c r="BV58" s="847"/>
      <c r="BW58" s="847"/>
      <c r="BX58" s="847"/>
      <c r="BY58" s="847"/>
      <c r="BZ58" s="847"/>
      <c r="CA58" s="847"/>
      <c r="CB58" s="847"/>
      <c r="CC58" s="847"/>
      <c r="CD58" s="847"/>
      <c r="CE58" s="847"/>
      <c r="CF58" s="847"/>
      <c r="CG58" s="847"/>
      <c r="CH58" s="847"/>
      <c r="CI58" s="847"/>
      <c r="CJ58" s="847"/>
      <c r="CK58" s="847"/>
      <c r="CL58" s="847"/>
      <c r="CM58" s="847"/>
      <c r="CN58" s="847"/>
      <c r="CO58" s="847"/>
      <c r="CP58" s="847"/>
      <c r="CQ58" s="847"/>
      <c r="CR58" s="847"/>
      <c r="CS58" s="847"/>
      <c r="CT58" s="847"/>
      <c r="CU58" s="847"/>
      <c r="CV58" s="847"/>
      <c r="CW58" s="847"/>
      <c r="CX58" s="847"/>
      <c r="CY58" s="847"/>
      <c r="CZ58" s="847"/>
      <c r="DA58" s="847"/>
      <c r="DB58" s="847"/>
      <c r="DC58" s="847"/>
      <c r="DD58" s="847"/>
      <c r="DE58" s="847"/>
      <c r="DF58" s="847"/>
      <c r="DG58" s="847"/>
      <c r="DH58" s="847"/>
      <c r="DI58" s="847"/>
      <c r="DJ58" s="847"/>
      <c r="DK58" s="847"/>
      <c r="DL58" s="847"/>
      <c r="DM58" s="847"/>
      <c r="DN58" s="847"/>
      <c r="DO58" s="847"/>
      <c r="DP58" s="847"/>
      <c r="DQ58" s="847"/>
      <c r="DR58" s="847"/>
      <c r="DS58" s="847"/>
      <c r="DT58" s="847"/>
      <c r="DU58" s="847"/>
      <c r="DV58" s="847"/>
      <c r="DW58" s="847"/>
      <c r="DX58" s="847"/>
      <c r="DY58" s="847"/>
      <c r="DZ58" s="847"/>
      <c r="EA58" s="847"/>
      <c r="EB58" s="847"/>
      <c r="EC58" s="847"/>
      <c r="ED58" s="847"/>
      <c r="EE58" s="847"/>
      <c r="EF58" s="847"/>
      <c r="EG58" s="847"/>
      <c r="EH58" s="847"/>
      <c r="EI58" s="847"/>
      <c r="EJ58" s="847"/>
      <c r="EK58" s="847"/>
      <c r="EL58" s="847"/>
      <c r="EM58" s="847"/>
      <c r="EN58" s="847"/>
      <c r="EO58" s="847"/>
      <c r="EP58" s="847"/>
      <c r="EQ58" s="847"/>
      <c r="ER58" s="847"/>
      <c r="ES58" s="847"/>
      <c r="ET58" s="847"/>
      <c r="EU58" s="847"/>
      <c r="EV58" s="847"/>
      <c r="EW58" s="847"/>
      <c r="EX58" s="847"/>
      <c r="EY58" s="847"/>
      <c r="EZ58" s="847"/>
      <c r="FA58" s="847"/>
      <c r="FB58" s="847"/>
      <c r="FC58" s="847"/>
      <c r="FD58" s="847"/>
      <c r="FE58" s="847"/>
      <c r="FF58" s="847"/>
      <c r="FG58" s="847"/>
      <c r="FH58" s="847"/>
      <c r="FI58" s="847"/>
      <c r="FJ58" s="847"/>
      <c r="FK58" s="847"/>
      <c r="FL58" s="847"/>
      <c r="FM58" s="847"/>
      <c r="FN58" s="847"/>
      <c r="FO58" s="847"/>
      <c r="FP58" s="847"/>
      <c r="FQ58" s="847"/>
      <c r="FR58" s="847"/>
      <c r="FS58" s="847"/>
      <c r="FT58" s="847"/>
      <c r="FU58" s="847"/>
      <c r="FV58" s="847"/>
      <c r="FW58" s="847"/>
      <c r="FX58" s="847"/>
      <c r="FY58" s="847"/>
      <c r="FZ58" s="847"/>
      <c r="GA58" s="847"/>
      <c r="GB58" s="847"/>
      <c r="GC58" s="847"/>
      <c r="GD58" s="847"/>
      <c r="GE58" s="847"/>
      <c r="GF58" s="847"/>
      <c r="GG58" s="847"/>
      <c r="GH58" s="847"/>
      <c r="GI58" s="847"/>
      <c r="GJ58" s="847"/>
      <c r="GK58" s="847"/>
      <c r="GL58" s="847"/>
      <c r="GM58" s="847"/>
      <c r="GN58" s="847"/>
      <c r="GO58" s="847"/>
      <c r="GP58" s="847"/>
      <c r="GQ58" s="847"/>
      <c r="GR58" s="847"/>
      <c r="GS58" s="847"/>
      <c r="GT58" s="847"/>
      <c r="GU58" s="847"/>
      <c r="GV58" s="847"/>
      <c r="GW58" s="847"/>
      <c r="GX58" s="847"/>
      <c r="GY58" s="847"/>
      <c r="GZ58" s="847"/>
      <c r="HA58" s="847"/>
      <c r="HB58" s="847"/>
      <c r="HC58" s="847"/>
      <c r="HD58" s="847"/>
      <c r="HE58" s="847"/>
      <c r="HF58" s="847"/>
      <c r="HG58" s="847"/>
      <c r="HH58" s="847"/>
      <c r="HI58" s="847"/>
      <c r="HJ58" s="847"/>
      <c r="HK58" s="847"/>
      <c r="HL58" s="847"/>
      <c r="HM58" s="847"/>
      <c r="HN58" s="847"/>
      <c r="HO58" s="847"/>
      <c r="HP58" s="847"/>
      <c r="HQ58" s="847"/>
      <c r="HR58" s="847"/>
      <c r="HS58" s="847"/>
      <c r="HT58" s="847"/>
      <c r="HU58" s="847"/>
      <c r="HV58" s="847"/>
      <c r="HW58" s="847"/>
      <c r="HX58" s="847"/>
      <c r="HY58" s="847"/>
      <c r="HZ58" s="847"/>
      <c r="IA58" s="847"/>
      <c r="IB58" s="847"/>
      <c r="IC58" s="847"/>
      <c r="ID58" s="847"/>
      <c r="IE58" s="847"/>
      <c r="IF58" s="847"/>
      <c r="IG58" s="847"/>
      <c r="IH58" s="847"/>
      <c r="II58" s="847"/>
      <c r="IJ58" s="847"/>
      <c r="IK58" s="847"/>
      <c r="IL58" s="847"/>
      <c r="IM58" s="847"/>
      <c r="IN58" s="847"/>
      <c r="IO58" s="847"/>
      <c r="IP58" s="847"/>
      <c r="IQ58" s="847"/>
      <c r="IR58" s="847"/>
      <c r="IS58" s="847"/>
      <c r="IT58" s="847"/>
    </row>
    <row r="59" spans="1:254" ht="25.5">
      <c r="A59" s="318">
        <v>2</v>
      </c>
      <c r="B59" s="290" t="s">
        <v>1575</v>
      </c>
      <c r="C59" s="833">
        <v>0.4</v>
      </c>
      <c r="D59" s="833">
        <v>0.4</v>
      </c>
      <c r="E59" s="833"/>
      <c r="F59" s="833"/>
      <c r="G59" s="5" t="s">
        <v>1568</v>
      </c>
      <c r="H59" s="835" t="s">
        <v>158</v>
      </c>
      <c r="I59" s="839"/>
      <c r="J59" s="847"/>
      <c r="K59" s="847"/>
      <c r="L59" s="847"/>
      <c r="M59" s="847"/>
      <c r="N59" s="847"/>
      <c r="O59" s="847"/>
      <c r="P59" s="847"/>
      <c r="Q59" s="847"/>
      <c r="R59" s="847"/>
      <c r="S59" s="847"/>
      <c r="T59" s="847"/>
      <c r="U59" s="847"/>
      <c r="V59" s="847"/>
      <c r="W59" s="847"/>
      <c r="X59" s="847"/>
      <c r="Y59" s="847"/>
      <c r="Z59" s="847"/>
      <c r="AA59" s="847"/>
      <c r="AB59" s="847"/>
      <c r="AC59" s="847"/>
      <c r="AD59" s="847"/>
      <c r="AE59" s="847"/>
      <c r="AF59" s="847"/>
      <c r="AG59" s="847"/>
      <c r="AH59" s="847"/>
      <c r="AI59" s="847"/>
      <c r="AJ59" s="847"/>
      <c r="AK59" s="847"/>
      <c r="AL59" s="847"/>
      <c r="AM59" s="847"/>
      <c r="AN59" s="847"/>
      <c r="AO59" s="847"/>
      <c r="AP59" s="847"/>
      <c r="AQ59" s="847"/>
      <c r="AR59" s="847"/>
      <c r="AS59" s="847"/>
      <c r="AT59" s="847"/>
      <c r="AU59" s="847"/>
      <c r="AV59" s="847"/>
      <c r="AW59" s="847"/>
      <c r="AX59" s="847"/>
      <c r="AY59" s="847"/>
      <c r="AZ59" s="847"/>
      <c r="BA59" s="847"/>
      <c r="BB59" s="847"/>
      <c r="BC59" s="847"/>
      <c r="BD59" s="847"/>
      <c r="BE59" s="847"/>
      <c r="BF59" s="847"/>
      <c r="BG59" s="847"/>
      <c r="BH59" s="847"/>
      <c r="BI59" s="847"/>
      <c r="BJ59" s="847"/>
      <c r="BK59" s="847"/>
      <c r="BL59" s="847"/>
      <c r="BM59" s="847"/>
      <c r="BN59" s="847"/>
      <c r="BO59" s="847"/>
      <c r="BP59" s="847"/>
      <c r="BQ59" s="847"/>
      <c r="BR59" s="847"/>
      <c r="BS59" s="847"/>
      <c r="BT59" s="847"/>
      <c r="BU59" s="847"/>
      <c r="BV59" s="847"/>
      <c r="BW59" s="847"/>
      <c r="BX59" s="847"/>
      <c r="BY59" s="847"/>
      <c r="BZ59" s="847"/>
      <c r="CA59" s="847"/>
      <c r="CB59" s="847"/>
      <c r="CC59" s="847"/>
      <c r="CD59" s="847"/>
      <c r="CE59" s="847"/>
      <c r="CF59" s="847"/>
      <c r="CG59" s="847"/>
      <c r="CH59" s="847"/>
      <c r="CI59" s="847"/>
      <c r="CJ59" s="847"/>
      <c r="CK59" s="847"/>
      <c r="CL59" s="847"/>
      <c r="CM59" s="847"/>
      <c r="CN59" s="847"/>
      <c r="CO59" s="847"/>
      <c r="CP59" s="847"/>
      <c r="CQ59" s="847"/>
      <c r="CR59" s="847"/>
      <c r="CS59" s="847"/>
      <c r="CT59" s="847"/>
      <c r="CU59" s="847"/>
      <c r="CV59" s="847"/>
      <c r="CW59" s="847"/>
      <c r="CX59" s="847"/>
      <c r="CY59" s="847"/>
      <c r="CZ59" s="847"/>
      <c r="DA59" s="847"/>
      <c r="DB59" s="847"/>
      <c r="DC59" s="847"/>
      <c r="DD59" s="847"/>
      <c r="DE59" s="847"/>
      <c r="DF59" s="847"/>
      <c r="DG59" s="847"/>
      <c r="DH59" s="847"/>
      <c r="DI59" s="847"/>
      <c r="DJ59" s="847"/>
      <c r="DK59" s="847"/>
      <c r="DL59" s="847"/>
      <c r="DM59" s="847"/>
      <c r="DN59" s="847"/>
      <c r="DO59" s="847"/>
      <c r="DP59" s="847"/>
      <c r="DQ59" s="847"/>
      <c r="DR59" s="847"/>
      <c r="DS59" s="847"/>
      <c r="DT59" s="847"/>
      <c r="DU59" s="847"/>
      <c r="DV59" s="847"/>
      <c r="DW59" s="847"/>
      <c r="DX59" s="847"/>
      <c r="DY59" s="847"/>
      <c r="DZ59" s="847"/>
      <c r="EA59" s="847"/>
      <c r="EB59" s="847"/>
      <c r="EC59" s="847"/>
      <c r="ED59" s="847"/>
      <c r="EE59" s="847"/>
      <c r="EF59" s="847"/>
      <c r="EG59" s="847"/>
      <c r="EH59" s="847"/>
      <c r="EI59" s="847"/>
      <c r="EJ59" s="847"/>
      <c r="EK59" s="847"/>
      <c r="EL59" s="847"/>
      <c r="EM59" s="847"/>
      <c r="EN59" s="847"/>
      <c r="EO59" s="847"/>
      <c r="EP59" s="847"/>
      <c r="EQ59" s="847"/>
      <c r="ER59" s="847"/>
      <c r="ES59" s="847"/>
      <c r="ET59" s="847"/>
      <c r="EU59" s="847"/>
      <c r="EV59" s="847"/>
      <c r="EW59" s="847"/>
      <c r="EX59" s="847"/>
      <c r="EY59" s="847"/>
      <c r="EZ59" s="847"/>
      <c r="FA59" s="847"/>
      <c r="FB59" s="847"/>
      <c r="FC59" s="847"/>
      <c r="FD59" s="847"/>
      <c r="FE59" s="847"/>
      <c r="FF59" s="847"/>
      <c r="FG59" s="847"/>
      <c r="FH59" s="847"/>
      <c r="FI59" s="847"/>
      <c r="FJ59" s="847"/>
      <c r="FK59" s="847"/>
      <c r="FL59" s="847"/>
      <c r="FM59" s="847"/>
      <c r="FN59" s="847"/>
      <c r="FO59" s="847"/>
      <c r="FP59" s="847"/>
      <c r="FQ59" s="847"/>
      <c r="FR59" s="847"/>
      <c r="FS59" s="847"/>
      <c r="FT59" s="847"/>
      <c r="FU59" s="847"/>
      <c r="FV59" s="847"/>
      <c r="FW59" s="847"/>
      <c r="FX59" s="847"/>
      <c r="FY59" s="847"/>
      <c r="FZ59" s="847"/>
      <c r="GA59" s="847"/>
      <c r="GB59" s="847"/>
      <c r="GC59" s="847"/>
      <c r="GD59" s="847"/>
      <c r="GE59" s="847"/>
      <c r="GF59" s="847"/>
      <c r="GG59" s="847"/>
      <c r="GH59" s="847"/>
      <c r="GI59" s="847"/>
      <c r="GJ59" s="847"/>
      <c r="GK59" s="847"/>
      <c r="GL59" s="847"/>
      <c r="GM59" s="847"/>
      <c r="GN59" s="847"/>
      <c r="GO59" s="847"/>
      <c r="GP59" s="847"/>
      <c r="GQ59" s="847"/>
      <c r="GR59" s="847"/>
      <c r="GS59" s="847"/>
      <c r="GT59" s="847"/>
      <c r="GU59" s="847"/>
      <c r="GV59" s="847"/>
      <c r="GW59" s="847"/>
      <c r="GX59" s="847"/>
      <c r="GY59" s="847"/>
      <c r="GZ59" s="847"/>
      <c r="HA59" s="847"/>
      <c r="HB59" s="847"/>
      <c r="HC59" s="847"/>
      <c r="HD59" s="847"/>
      <c r="HE59" s="847"/>
      <c r="HF59" s="847"/>
      <c r="HG59" s="847"/>
      <c r="HH59" s="847"/>
      <c r="HI59" s="847"/>
      <c r="HJ59" s="847"/>
      <c r="HK59" s="847"/>
      <c r="HL59" s="847"/>
      <c r="HM59" s="847"/>
      <c r="HN59" s="847"/>
      <c r="HO59" s="847"/>
      <c r="HP59" s="847"/>
      <c r="HQ59" s="847"/>
      <c r="HR59" s="847"/>
      <c r="HS59" s="847"/>
      <c r="HT59" s="847"/>
      <c r="HU59" s="847"/>
      <c r="HV59" s="847"/>
      <c r="HW59" s="847"/>
      <c r="HX59" s="847"/>
      <c r="HY59" s="847"/>
      <c r="HZ59" s="847"/>
      <c r="IA59" s="847"/>
      <c r="IB59" s="847"/>
      <c r="IC59" s="847"/>
      <c r="ID59" s="847"/>
      <c r="IE59" s="847"/>
      <c r="IF59" s="847"/>
      <c r="IG59" s="847"/>
      <c r="IH59" s="847"/>
      <c r="II59" s="847"/>
      <c r="IJ59" s="847"/>
      <c r="IK59" s="847"/>
      <c r="IL59" s="847"/>
      <c r="IM59" s="847"/>
      <c r="IN59" s="847"/>
      <c r="IO59" s="847"/>
      <c r="IP59" s="847"/>
      <c r="IQ59" s="847"/>
      <c r="IR59" s="847"/>
      <c r="IS59" s="847"/>
      <c r="IT59" s="847"/>
    </row>
    <row r="60" spans="1:254" ht="15.75">
      <c r="A60" s="3" t="s">
        <v>401</v>
      </c>
      <c r="B60" s="283" t="s">
        <v>369</v>
      </c>
      <c r="C60" s="161">
        <f>SUM(C61:C82)</f>
        <v>20.520000000000003</v>
      </c>
      <c r="D60" s="161">
        <f>SUM(D61:D82)</f>
        <v>20.520000000000003</v>
      </c>
      <c r="E60" s="161">
        <f>SUM(E61:E81)</f>
        <v>0</v>
      </c>
      <c r="F60" s="161">
        <f>SUM(F61:F81)</f>
        <v>0</v>
      </c>
      <c r="G60" s="224"/>
      <c r="H60" s="161"/>
      <c r="I60" s="839"/>
      <c r="J60" s="847"/>
      <c r="K60" s="847"/>
      <c r="L60" s="847"/>
      <c r="M60" s="847"/>
      <c r="N60" s="847"/>
      <c r="O60" s="847"/>
      <c r="P60" s="847"/>
      <c r="Q60" s="847"/>
      <c r="R60" s="847"/>
      <c r="S60" s="847"/>
      <c r="T60" s="847"/>
      <c r="U60" s="847"/>
      <c r="V60" s="847"/>
      <c r="W60" s="847"/>
      <c r="X60" s="847"/>
      <c r="Y60" s="847"/>
      <c r="Z60" s="847"/>
      <c r="AA60" s="847"/>
      <c r="AB60" s="847"/>
      <c r="AC60" s="847"/>
      <c r="AD60" s="847"/>
      <c r="AE60" s="847"/>
      <c r="AF60" s="847"/>
      <c r="AG60" s="847"/>
      <c r="AH60" s="847"/>
      <c r="AI60" s="847"/>
      <c r="AJ60" s="847"/>
      <c r="AK60" s="847"/>
      <c r="AL60" s="847"/>
      <c r="AM60" s="847"/>
      <c r="AN60" s="847"/>
      <c r="AO60" s="847"/>
      <c r="AP60" s="847"/>
      <c r="AQ60" s="847"/>
      <c r="AR60" s="847"/>
      <c r="AS60" s="847"/>
      <c r="AT60" s="847"/>
      <c r="AU60" s="847"/>
      <c r="AV60" s="847"/>
      <c r="AW60" s="847"/>
      <c r="AX60" s="847"/>
      <c r="AY60" s="847"/>
      <c r="AZ60" s="847"/>
      <c r="BA60" s="847"/>
      <c r="BB60" s="847"/>
      <c r="BC60" s="847"/>
      <c r="BD60" s="847"/>
      <c r="BE60" s="847"/>
      <c r="BF60" s="847"/>
      <c r="BG60" s="847"/>
      <c r="BH60" s="847"/>
      <c r="BI60" s="847"/>
      <c r="BJ60" s="847"/>
      <c r="BK60" s="847"/>
      <c r="BL60" s="847"/>
      <c r="BM60" s="847"/>
      <c r="BN60" s="847"/>
      <c r="BO60" s="847"/>
      <c r="BP60" s="847"/>
      <c r="BQ60" s="847"/>
      <c r="BR60" s="847"/>
      <c r="BS60" s="847"/>
      <c r="BT60" s="847"/>
      <c r="BU60" s="847"/>
      <c r="BV60" s="847"/>
      <c r="BW60" s="847"/>
      <c r="BX60" s="847"/>
      <c r="BY60" s="847"/>
      <c r="BZ60" s="847"/>
      <c r="CA60" s="847"/>
      <c r="CB60" s="847"/>
      <c r="CC60" s="847"/>
      <c r="CD60" s="847"/>
      <c r="CE60" s="847"/>
      <c r="CF60" s="847"/>
      <c r="CG60" s="847"/>
      <c r="CH60" s="847"/>
      <c r="CI60" s="847"/>
      <c r="CJ60" s="847"/>
      <c r="CK60" s="847"/>
      <c r="CL60" s="847"/>
      <c r="CM60" s="847"/>
      <c r="CN60" s="847"/>
      <c r="CO60" s="847"/>
      <c r="CP60" s="847"/>
      <c r="CQ60" s="847"/>
      <c r="CR60" s="847"/>
      <c r="CS60" s="847"/>
      <c r="CT60" s="847"/>
      <c r="CU60" s="847"/>
      <c r="CV60" s="847"/>
      <c r="CW60" s="847"/>
      <c r="CX60" s="847"/>
      <c r="CY60" s="847"/>
      <c r="CZ60" s="847"/>
      <c r="DA60" s="847"/>
      <c r="DB60" s="847"/>
      <c r="DC60" s="847"/>
      <c r="DD60" s="847"/>
      <c r="DE60" s="847"/>
      <c r="DF60" s="847"/>
      <c r="DG60" s="847"/>
      <c r="DH60" s="847"/>
      <c r="DI60" s="847"/>
      <c r="DJ60" s="847"/>
      <c r="DK60" s="847"/>
      <c r="DL60" s="847"/>
      <c r="DM60" s="847"/>
      <c r="DN60" s="847"/>
      <c r="DO60" s="847"/>
      <c r="DP60" s="847"/>
      <c r="DQ60" s="847"/>
      <c r="DR60" s="847"/>
      <c r="DS60" s="847"/>
      <c r="DT60" s="847"/>
      <c r="DU60" s="847"/>
      <c r="DV60" s="847"/>
      <c r="DW60" s="847"/>
      <c r="DX60" s="847"/>
      <c r="DY60" s="847"/>
      <c r="DZ60" s="847"/>
      <c r="EA60" s="847"/>
      <c r="EB60" s="847"/>
      <c r="EC60" s="847"/>
      <c r="ED60" s="847"/>
      <c r="EE60" s="847"/>
      <c r="EF60" s="847"/>
      <c r="EG60" s="847"/>
      <c r="EH60" s="847"/>
      <c r="EI60" s="847"/>
      <c r="EJ60" s="847"/>
      <c r="EK60" s="847"/>
      <c r="EL60" s="847"/>
      <c r="EM60" s="847"/>
      <c r="EN60" s="847"/>
      <c r="EO60" s="847"/>
      <c r="EP60" s="847"/>
      <c r="EQ60" s="847"/>
      <c r="ER60" s="847"/>
      <c r="ES60" s="847"/>
      <c r="ET60" s="847"/>
      <c r="EU60" s="847"/>
      <c r="EV60" s="847"/>
      <c r="EW60" s="847"/>
      <c r="EX60" s="847"/>
      <c r="EY60" s="847"/>
      <c r="EZ60" s="847"/>
      <c r="FA60" s="847"/>
      <c r="FB60" s="847"/>
      <c r="FC60" s="847"/>
      <c r="FD60" s="847"/>
      <c r="FE60" s="847"/>
      <c r="FF60" s="847"/>
      <c r="FG60" s="847"/>
      <c r="FH60" s="847"/>
      <c r="FI60" s="847"/>
      <c r="FJ60" s="847"/>
      <c r="FK60" s="847"/>
      <c r="FL60" s="847"/>
      <c r="FM60" s="847"/>
      <c r="FN60" s="847"/>
      <c r="FO60" s="847"/>
      <c r="FP60" s="847"/>
      <c r="FQ60" s="847"/>
      <c r="FR60" s="847"/>
      <c r="FS60" s="847"/>
      <c r="FT60" s="847"/>
      <c r="FU60" s="847"/>
      <c r="FV60" s="847"/>
      <c r="FW60" s="847"/>
      <c r="FX60" s="847"/>
      <c r="FY60" s="847"/>
      <c r="FZ60" s="847"/>
      <c r="GA60" s="847"/>
      <c r="GB60" s="847"/>
      <c r="GC60" s="847"/>
      <c r="GD60" s="847"/>
      <c r="GE60" s="847"/>
      <c r="GF60" s="847"/>
      <c r="GG60" s="847"/>
      <c r="GH60" s="847"/>
      <c r="GI60" s="847"/>
      <c r="GJ60" s="847"/>
      <c r="GK60" s="847"/>
      <c r="GL60" s="847"/>
      <c r="GM60" s="847"/>
      <c r="GN60" s="847"/>
      <c r="GO60" s="847"/>
      <c r="GP60" s="847"/>
      <c r="GQ60" s="847"/>
      <c r="GR60" s="847"/>
      <c r="GS60" s="847"/>
      <c r="GT60" s="847"/>
      <c r="GU60" s="847"/>
      <c r="GV60" s="847"/>
      <c r="GW60" s="847"/>
      <c r="GX60" s="847"/>
      <c r="GY60" s="847"/>
      <c r="GZ60" s="847"/>
      <c r="HA60" s="847"/>
      <c r="HB60" s="847"/>
      <c r="HC60" s="847"/>
      <c r="HD60" s="847"/>
      <c r="HE60" s="847"/>
      <c r="HF60" s="847"/>
      <c r="HG60" s="847"/>
      <c r="HH60" s="847"/>
      <c r="HI60" s="847"/>
      <c r="HJ60" s="847"/>
      <c r="HK60" s="847"/>
      <c r="HL60" s="847"/>
      <c r="HM60" s="847"/>
      <c r="HN60" s="847"/>
      <c r="HO60" s="847"/>
      <c r="HP60" s="847"/>
      <c r="HQ60" s="847"/>
      <c r="HR60" s="847"/>
      <c r="HS60" s="847"/>
      <c r="HT60" s="847"/>
      <c r="HU60" s="847"/>
      <c r="HV60" s="847"/>
      <c r="HW60" s="847"/>
      <c r="HX60" s="847"/>
      <c r="HY60" s="847"/>
      <c r="HZ60" s="847"/>
      <c r="IA60" s="847"/>
      <c r="IB60" s="847"/>
      <c r="IC60" s="847"/>
      <c r="ID60" s="847"/>
      <c r="IE60" s="847"/>
      <c r="IF60" s="847"/>
      <c r="IG60" s="847"/>
      <c r="IH60" s="847"/>
      <c r="II60" s="847"/>
      <c r="IJ60" s="847"/>
      <c r="IK60" s="847"/>
      <c r="IL60" s="847"/>
      <c r="IM60" s="847"/>
      <c r="IN60" s="847"/>
      <c r="IO60" s="847"/>
      <c r="IP60" s="847"/>
      <c r="IQ60" s="847"/>
      <c r="IR60" s="847"/>
      <c r="IS60" s="847"/>
      <c r="IT60" s="847"/>
    </row>
    <row r="61" spans="1:254" ht="25.5">
      <c r="A61" s="5">
        <v>1</v>
      </c>
      <c r="B61" s="290" t="s">
        <v>1576</v>
      </c>
      <c r="C61" s="833">
        <v>2</v>
      </c>
      <c r="D61" s="834">
        <v>2</v>
      </c>
      <c r="E61" s="834"/>
      <c r="F61" s="833"/>
      <c r="G61" s="5" t="s">
        <v>1558</v>
      </c>
      <c r="H61" s="835" t="s">
        <v>158</v>
      </c>
      <c r="I61" s="839"/>
      <c r="J61" s="847"/>
      <c r="K61" s="847"/>
      <c r="L61" s="847"/>
      <c r="M61" s="847"/>
      <c r="N61" s="847"/>
      <c r="O61" s="847"/>
      <c r="P61" s="847"/>
      <c r="Q61" s="847"/>
      <c r="R61" s="847"/>
      <c r="S61" s="847"/>
      <c r="T61" s="847"/>
      <c r="U61" s="847"/>
      <c r="V61" s="847"/>
      <c r="W61" s="847"/>
      <c r="X61" s="847"/>
      <c r="Y61" s="847"/>
      <c r="Z61" s="847"/>
      <c r="AA61" s="847"/>
      <c r="AB61" s="847"/>
      <c r="AC61" s="847"/>
      <c r="AD61" s="847"/>
      <c r="AE61" s="847"/>
      <c r="AF61" s="847"/>
      <c r="AG61" s="847"/>
      <c r="AH61" s="847"/>
      <c r="AI61" s="847"/>
      <c r="AJ61" s="847"/>
      <c r="AK61" s="847"/>
      <c r="AL61" s="847"/>
      <c r="AM61" s="847"/>
      <c r="AN61" s="847"/>
      <c r="AO61" s="847"/>
      <c r="AP61" s="847"/>
      <c r="AQ61" s="847"/>
      <c r="AR61" s="847"/>
      <c r="AS61" s="847"/>
      <c r="AT61" s="847"/>
      <c r="AU61" s="847"/>
      <c r="AV61" s="847"/>
      <c r="AW61" s="847"/>
      <c r="AX61" s="847"/>
      <c r="AY61" s="847"/>
      <c r="AZ61" s="847"/>
      <c r="BA61" s="847"/>
      <c r="BB61" s="847"/>
      <c r="BC61" s="847"/>
      <c r="BD61" s="847"/>
      <c r="BE61" s="847"/>
      <c r="BF61" s="847"/>
      <c r="BG61" s="847"/>
      <c r="BH61" s="847"/>
      <c r="BI61" s="847"/>
      <c r="BJ61" s="847"/>
      <c r="BK61" s="847"/>
      <c r="BL61" s="847"/>
      <c r="BM61" s="847"/>
      <c r="BN61" s="847"/>
      <c r="BO61" s="847"/>
      <c r="BP61" s="847"/>
      <c r="BQ61" s="847"/>
      <c r="BR61" s="847"/>
      <c r="BS61" s="847"/>
      <c r="BT61" s="847"/>
      <c r="BU61" s="847"/>
      <c r="BV61" s="847"/>
      <c r="BW61" s="847"/>
      <c r="BX61" s="847"/>
      <c r="BY61" s="847"/>
      <c r="BZ61" s="847"/>
      <c r="CA61" s="847"/>
      <c r="CB61" s="847"/>
      <c r="CC61" s="847"/>
      <c r="CD61" s="847"/>
      <c r="CE61" s="847"/>
      <c r="CF61" s="847"/>
      <c r="CG61" s="847"/>
      <c r="CH61" s="847"/>
      <c r="CI61" s="847"/>
      <c r="CJ61" s="847"/>
      <c r="CK61" s="847"/>
      <c r="CL61" s="847"/>
      <c r="CM61" s="847"/>
      <c r="CN61" s="847"/>
      <c r="CO61" s="847"/>
      <c r="CP61" s="847"/>
      <c r="CQ61" s="847"/>
      <c r="CR61" s="847"/>
      <c r="CS61" s="847"/>
      <c r="CT61" s="847"/>
      <c r="CU61" s="847"/>
      <c r="CV61" s="847"/>
      <c r="CW61" s="847"/>
      <c r="CX61" s="847"/>
      <c r="CY61" s="847"/>
      <c r="CZ61" s="847"/>
      <c r="DA61" s="847"/>
      <c r="DB61" s="847"/>
      <c r="DC61" s="847"/>
      <c r="DD61" s="847"/>
      <c r="DE61" s="847"/>
      <c r="DF61" s="847"/>
      <c r="DG61" s="847"/>
      <c r="DH61" s="847"/>
      <c r="DI61" s="847"/>
      <c r="DJ61" s="847"/>
      <c r="DK61" s="847"/>
      <c r="DL61" s="847"/>
      <c r="DM61" s="847"/>
      <c r="DN61" s="847"/>
      <c r="DO61" s="847"/>
      <c r="DP61" s="847"/>
      <c r="DQ61" s="847"/>
      <c r="DR61" s="847"/>
      <c r="DS61" s="847"/>
      <c r="DT61" s="847"/>
      <c r="DU61" s="847"/>
      <c r="DV61" s="847"/>
      <c r="DW61" s="847"/>
      <c r="DX61" s="847"/>
      <c r="DY61" s="847"/>
      <c r="DZ61" s="847"/>
      <c r="EA61" s="847"/>
      <c r="EB61" s="847"/>
      <c r="EC61" s="847"/>
      <c r="ED61" s="847"/>
      <c r="EE61" s="847"/>
      <c r="EF61" s="847"/>
      <c r="EG61" s="847"/>
      <c r="EH61" s="847"/>
      <c r="EI61" s="847"/>
      <c r="EJ61" s="847"/>
      <c r="EK61" s="847"/>
      <c r="EL61" s="847"/>
      <c r="EM61" s="847"/>
      <c r="EN61" s="847"/>
      <c r="EO61" s="847"/>
      <c r="EP61" s="847"/>
      <c r="EQ61" s="847"/>
      <c r="ER61" s="847"/>
      <c r="ES61" s="847"/>
      <c r="ET61" s="847"/>
      <c r="EU61" s="847"/>
      <c r="EV61" s="847"/>
      <c r="EW61" s="847"/>
      <c r="EX61" s="847"/>
      <c r="EY61" s="847"/>
      <c r="EZ61" s="847"/>
      <c r="FA61" s="847"/>
      <c r="FB61" s="847"/>
      <c r="FC61" s="847"/>
      <c r="FD61" s="847"/>
      <c r="FE61" s="847"/>
      <c r="FF61" s="847"/>
      <c r="FG61" s="847"/>
      <c r="FH61" s="847"/>
      <c r="FI61" s="847"/>
      <c r="FJ61" s="847"/>
      <c r="FK61" s="847"/>
      <c r="FL61" s="847"/>
      <c r="FM61" s="847"/>
      <c r="FN61" s="847"/>
      <c r="FO61" s="847"/>
      <c r="FP61" s="847"/>
      <c r="FQ61" s="847"/>
      <c r="FR61" s="847"/>
      <c r="FS61" s="847"/>
      <c r="FT61" s="847"/>
      <c r="FU61" s="847"/>
      <c r="FV61" s="847"/>
      <c r="FW61" s="847"/>
      <c r="FX61" s="847"/>
      <c r="FY61" s="847"/>
      <c r="FZ61" s="847"/>
      <c r="GA61" s="847"/>
      <c r="GB61" s="847"/>
      <c r="GC61" s="847"/>
      <c r="GD61" s="847"/>
      <c r="GE61" s="847"/>
      <c r="GF61" s="847"/>
      <c r="GG61" s="847"/>
      <c r="GH61" s="847"/>
      <c r="GI61" s="847"/>
      <c r="GJ61" s="847"/>
      <c r="GK61" s="847"/>
      <c r="GL61" s="847"/>
      <c r="GM61" s="847"/>
      <c r="GN61" s="847"/>
      <c r="GO61" s="847"/>
      <c r="GP61" s="847"/>
      <c r="GQ61" s="847"/>
      <c r="GR61" s="847"/>
      <c r="GS61" s="847"/>
      <c r="GT61" s="847"/>
      <c r="GU61" s="847"/>
      <c r="GV61" s="847"/>
      <c r="GW61" s="847"/>
      <c r="GX61" s="847"/>
      <c r="GY61" s="847"/>
      <c r="GZ61" s="847"/>
      <c r="HA61" s="847"/>
      <c r="HB61" s="847"/>
      <c r="HC61" s="847"/>
      <c r="HD61" s="847"/>
      <c r="HE61" s="847"/>
      <c r="HF61" s="847"/>
      <c r="HG61" s="847"/>
      <c r="HH61" s="847"/>
      <c r="HI61" s="847"/>
      <c r="HJ61" s="847"/>
      <c r="HK61" s="847"/>
      <c r="HL61" s="847"/>
      <c r="HM61" s="847"/>
      <c r="HN61" s="847"/>
      <c r="HO61" s="847"/>
      <c r="HP61" s="847"/>
      <c r="HQ61" s="847"/>
      <c r="HR61" s="847"/>
      <c r="HS61" s="847"/>
      <c r="HT61" s="847"/>
      <c r="HU61" s="847"/>
      <c r="HV61" s="847"/>
      <c r="HW61" s="847"/>
      <c r="HX61" s="847"/>
      <c r="HY61" s="847"/>
      <c r="HZ61" s="847"/>
      <c r="IA61" s="847"/>
      <c r="IB61" s="847"/>
      <c r="IC61" s="847"/>
      <c r="ID61" s="847"/>
      <c r="IE61" s="847"/>
      <c r="IF61" s="847"/>
      <c r="IG61" s="847"/>
      <c r="IH61" s="847"/>
      <c r="II61" s="847"/>
      <c r="IJ61" s="847"/>
      <c r="IK61" s="847"/>
      <c r="IL61" s="847"/>
      <c r="IM61" s="847"/>
      <c r="IN61" s="847"/>
      <c r="IO61" s="847"/>
      <c r="IP61" s="847"/>
      <c r="IQ61" s="847"/>
      <c r="IR61" s="847"/>
      <c r="IS61" s="847"/>
      <c r="IT61" s="847"/>
    </row>
    <row r="62" spans="1:254" ht="25.5">
      <c r="A62" s="5">
        <v>2</v>
      </c>
      <c r="B62" s="290" t="s">
        <v>1577</v>
      </c>
      <c r="C62" s="833">
        <v>0.03</v>
      </c>
      <c r="D62" s="833">
        <v>0.03</v>
      </c>
      <c r="E62" s="833"/>
      <c r="F62" s="833"/>
      <c r="G62" s="5" t="s">
        <v>1578</v>
      </c>
      <c r="H62" s="835" t="s">
        <v>158</v>
      </c>
      <c r="I62" s="839"/>
      <c r="J62" s="847"/>
      <c r="K62" s="847"/>
      <c r="L62" s="847"/>
      <c r="M62" s="847"/>
      <c r="N62" s="847"/>
      <c r="O62" s="847"/>
      <c r="P62" s="847"/>
      <c r="Q62" s="847"/>
      <c r="R62" s="847"/>
      <c r="S62" s="847"/>
      <c r="T62" s="847"/>
      <c r="U62" s="847"/>
      <c r="V62" s="847"/>
      <c r="W62" s="847"/>
      <c r="X62" s="847"/>
      <c r="Y62" s="847"/>
      <c r="Z62" s="847"/>
      <c r="AA62" s="847"/>
      <c r="AB62" s="847"/>
      <c r="AC62" s="847"/>
      <c r="AD62" s="847"/>
      <c r="AE62" s="847"/>
      <c r="AF62" s="847"/>
      <c r="AG62" s="847"/>
      <c r="AH62" s="847"/>
      <c r="AI62" s="847"/>
      <c r="AJ62" s="847"/>
      <c r="AK62" s="847"/>
      <c r="AL62" s="847"/>
      <c r="AM62" s="847"/>
      <c r="AN62" s="847"/>
      <c r="AO62" s="847"/>
      <c r="AP62" s="847"/>
      <c r="AQ62" s="847"/>
      <c r="AR62" s="847"/>
      <c r="AS62" s="847"/>
      <c r="AT62" s="847"/>
      <c r="AU62" s="847"/>
      <c r="AV62" s="847"/>
      <c r="AW62" s="847"/>
      <c r="AX62" s="847"/>
      <c r="AY62" s="847"/>
      <c r="AZ62" s="847"/>
      <c r="BA62" s="847"/>
      <c r="BB62" s="847"/>
      <c r="BC62" s="847"/>
      <c r="BD62" s="847"/>
      <c r="BE62" s="847"/>
      <c r="BF62" s="847"/>
      <c r="BG62" s="847"/>
      <c r="BH62" s="847"/>
      <c r="BI62" s="847"/>
      <c r="BJ62" s="847"/>
      <c r="BK62" s="847"/>
      <c r="BL62" s="847"/>
      <c r="BM62" s="847"/>
      <c r="BN62" s="847"/>
      <c r="BO62" s="847"/>
      <c r="BP62" s="847"/>
      <c r="BQ62" s="847"/>
      <c r="BR62" s="847"/>
      <c r="BS62" s="847"/>
      <c r="BT62" s="847"/>
      <c r="BU62" s="847"/>
      <c r="BV62" s="847"/>
      <c r="BW62" s="847"/>
      <c r="BX62" s="847"/>
      <c r="BY62" s="847"/>
      <c r="BZ62" s="847"/>
      <c r="CA62" s="847"/>
      <c r="CB62" s="847"/>
      <c r="CC62" s="847"/>
      <c r="CD62" s="847"/>
      <c r="CE62" s="847"/>
      <c r="CF62" s="847"/>
      <c r="CG62" s="847"/>
      <c r="CH62" s="847"/>
      <c r="CI62" s="847"/>
      <c r="CJ62" s="847"/>
      <c r="CK62" s="847"/>
      <c r="CL62" s="847"/>
      <c r="CM62" s="847"/>
      <c r="CN62" s="847"/>
      <c r="CO62" s="847"/>
      <c r="CP62" s="847"/>
      <c r="CQ62" s="847"/>
      <c r="CR62" s="847"/>
      <c r="CS62" s="847"/>
      <c r="CT62" s="847"/>
      <c r="CU62" s="847"/>
      <c r="CV62" s="847"/>
      <c r="CW62" s="847"/>
      <c r="CX62" s="847"/>
      <c r="CY62" s="847"/>
      <c r="CZ62" s="847"/>
      <c r="DA62" s="847"/>
      <c r="DB62" s="847"/>
      <c r="DC62" s="847"/>
      <c r="DD62" s="847"/>
      <c r="DE62" s="847"/>
      <c r="DF62" s="847"/>
      <c r="DG62" s="847"/>
      <c r="DH62" s="847"/>
      <c r="DI62" s="847"/>
      <c r="DJ62" s="847"/>
      <c r="DK62" s="847"/>
      <c r="DL62" s="847"/>
      <c r="DM62" s="847"/>
      <c r="DN62" s="847"/>
      <c r="DO62" s="847"/>
      <c r="DP62" s="847"/>
      <c r="DQ62" s="847"/>
      <c r="DR62" s="847"/>
      <c r="DS62" s="847"/>
      <c r="DT62" s="847"/>
      <c r="DU62" s="847"/>
      <c r="DV62" s="847"/>
      <c r="DW62" s="847"/>
      <c r="DX62" s="847"/>
      <c r="DY62" s="847"/>
      <c r="DZ62" s="847"/>
      <c r="EA62" s="847"/>
      <c r="EB62" s="847"/>
      <c r="EC62" s="847"/>
      <c r="ED62" s="847"/>
      <c r="EE62" s="847"/>
      <c r="EF62" s="847"/>
      <c r="EG62" s="847"/>
      <c r="EH62" s="847"/>
      <c r="EI62" s="847"/>
      <c r="EJ62" s="847"/>
      <c r="EK62" s="847"/>
      <c r="EL62" s="847"/>
      <c r="EM62" s="847"/>
      <c r="EN62" s="847"/>
      <c r="EO62" s="847"/>
      <c r="EP62" s="847"/>
      <c r="EQ62" s="847"/>
      <c r="ER62" s="847"/>
      <c r="ES62" s="847"/>
      <c r="ET62" s="847"/>
      <c r="EU62" s="847"/>
      <c r="EV62" s="847"/>
      <c r="EW62" s="847"/>
      <c r="EX62" s="847"/>
      <c r="EY62" s="847"/>
      <c r="EZ62" s="847"/>
      <c r="FA62" s="847"/>
      <c r="FB62" s="847"/>
      <c r="FC62" s="847"/>
      <c r="FD62" s="847"/>
      <c r="FE62" s="847"/>
      <c r="FF62" s="847"/>
      <c r="FG62" s="847"/>
      <c r="FH62" s="847"/>
      <c r="FI62" s="847"/>
      <c r="FJ62" s="847"/>
      <c r="FK62" s="847"/>
      <c r="FL62" s="847"/>
      <c r="FM62" s="847"/>
      <c r="FN62" s="847"/>
      <c r="FO62" s="847"/>
      <c r="FP62" s="847"/>
      <c r="FQ62" s="847"/>
      <c r="FR62" s="847"/>
      <c r="FS62" s="847"/>
      <c r="FT62" s="847"/>
      <c r="FU62" s="847"/>
      <c r="FV62" s="847"/>
      <c r="FW62" s="847"/>
      <c r="FX62" s="847"/>
      <c r="FY62" s="847"/>
      <c r="FZ62" s="847"/>
      <c r="GA62" s="847"/>
      <c r="GB62" s="847"/>
      <c r="GC62" s="847"/>
      <c r="GD62" s="847"/>
      <c r="GE62" s="847"/>
      <c r="GF62" s="847"/>
      <c r="GG62" s="847"/>
      <c r="GH62" s="847"/>
      <c r="GI62" s="847"/>
      <c r="GJ62" s="847"/>
      <c r="GK62" s="847"/>
      <c r="GL62" s="847"/>
      <c r="GM62" s="847"/>
      <c r="GN62" s="847"/>
      <c r="GO62" s="847"/>
      <c r="GP62" s="847"/>
      <c r="GQ62" s="847"/>
      <c r="GR62" s="847"/>
      <c r="GS62" s="847"/>
      <c r="GT62" s="847"/>
      <c r="GU62" s="847"/>
      <c r="GV62" s="847"/>
      <c r="GW62" s="847"/>
      <c r="GX62" s="847"/>
      <c r="GY62" s="847"/>
      <c r="GZ62" s="847"/>
      <c r="HA62" s="847"/>
      <c r="HB62" s="847"/>
      <c r="HC62" s="847"/>
      <c r="HD62" s="847"/>
      <c r="HE62" s="847"/>
      <c r="HF62" s="847"/>
      <c r="HG62" s="847"/>
      <c r="HH62" s="847"/>
      <c r="HI62" s="847"/>
      <c r="HJ62" s="847"/>
      <c r="HK62" s="847"/>
      <c r="HL62" s="847"/>
      <c r="HM62" s="847"/>
      <c r="HN62" s="847"/>
      <c r="HO62" s="847"/>
      <c r="HP62" s="847"/>
      <c r="HQ62" s="847"/>
      <c r="HR62" s="847"/>
      <c r="HS62" s="847"/>
      <c r="HT62" s="847"/>
      <c r="HU62" s="847"/>
      <c r="HV62" s="847"/>
      <c r="HW62" s="847"/>
      <c r="HX62" s="847"/>
      <c r="HY62" s="847"/>
      <c r="HZ62" s="847"/>
      <c r="IA62" s="847"/>
      <c r="IB62" s="847"/>
      <c r="IC62" s="847"/>
      <c r="ID62" s="847"/>
      <c r="IE62" s="847"/>
      <c r="IF62" s="847"/>
      <c r="IG62" s="847"/>
      <c r="IH62" s="847"/>
      <c r="II62" s="847"/>
      <c r="IJ62" s="847"/>
      <c r="IK62" s="847"/>
      <c r="IL62" s="847"/>
      <c r="IM62" s="847"/>
      <c r="IN62" s="847"/>
      <c r="IO62" s="847"/>
      <c r="IP62" s="847"/>
      <c r="IQ62" s="847"/>
      <c r="IR62" s="847"/>
      <c r="IS62" s="847"/>
      <c r="IT62" s="847"/>
    </row>
    <row r="63" spans="1:254" ht="25.5">
      <c r="A63" s="5">
        <v>3</v>
      </c>
      <c r="B63" s="290" t="s">
        <v>1579</v>
      </c>
      <c r="C63" s="833">
        <v>0.22</v>
      </c>
      <c r="D63" s="833">
        <v>0.22</v>
      </c>
      <c r="E63" s="833"/>
      <c r="F63" s="833"/>
      <c r="G63" s="5" t="s">
        <v>1578</v>
      </c>
      <c r="H63" s="835" t="s">
        <v>158</v>
      </c>
      <c r="I63" s="839"/>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7"/>
      <c r="AP63" s="847"/>
      <c r="AQ63" s="847"/>
      <c r="AR63" s="847"/>
      <c r="AS63" s="847"/>
      <c r="AT63" s="847"/>
      <c r="AU63" s="847"/>
      <c r="AV63" s="847"/>
      <c r="AW63" s="847"/>
      <c r="AX63" s="847"/>
      <c r="AY63" s="847"/>
      <c r="AZ63" s="847"/>
      <c r="BA63" s="847"/>
      <c r="BB63" s="847"/>
      <c r="BC63" s="847"/>
      <c r="BD63" s="847"/>
      <c r="BE63" s="847"/>
      <c r="BF63" s="847"/>
      <c r="BG63" s="847"/>
      <c r="BH63" s="847"/>
      <c r="BI63" s="847"/>
      <c r="BJ63" s="847"/>
      <c r="BK63" s="847"/>
      <c r="BL63" s="847"/>
      <c r="BM63" s="847"/>
      <c r="BN63" s="847"/>
      <c r="BO63" s="847"/>
      <c r="BP63" s="847"/>
      <c r="BQ63" s="847"/>
      <c r="BR63" s="847"/>
      <c r="BS63" s="847"/>
      <c r="BT63" s="847"/>
      <c r="BU63" s="847"/>
      <c r="BV63" s="847"/>
      <c r="BW63" s="847"/>
      <c r="BX63" s="847"/>
      <c r="BY63" s="847"/>
      <c r="BZ63" s="847"/>
      <c r="CA63" s="847"/>
      <c r="CB63" s="847"/>
      <c r="CC63" s="847"/>
      <c r="CD63" s="847"/>
      <c r="CE63" s="847"/>
      <c r="CF63" s="847"/>
      <c r="CG63" s="847"/>
      <c r="CH63" s="847"/>
      <c r="CI63" s="847"/>
      <c r="CJ63" s="847"/>
      <c r="CK63" s="847"/>
      <c r="CL63" s="847"/>
      <c r="CM63" s="847"/>
      <c r="CN63" s="847"/>
      <c r="CO63" s="847"/>
      <c r="CP63" s="847"/>
      <c r="CQ63" s="847"/>
      <c r="CR63" s="847"/>
      <c r="CS63" s="847"/>
      <c r="CT63" s="847"/>
      <c r="CU63" s="847"/>
      <c r="CV63" s="847"/>
      <c r="CW63" s="847"/>
      <c r="CX63" s="847"/>
      <c r="CY63" s="847"/>
      <c r="CZ63" s="847"/>
      <c r="DA63" s="847"/>
      <c r="DB63" s="847"/>
      <c r="DC63" s="847"/>
      <c r="DD63" s="847"/>
      <c r="DE63" s="847"/>
      <c r="DF63" s="847"/>
      <c r="DG63" s="847"/>
      <c r="DH63" s="847"/>
      <c r="DI63" s="847"/>
      <c r="DJ63" s="847"/>
      <c r="DK63" s="847"/>
      <c r="DL63" s="847"/>
      <c r="DM63" s="847"/>
      <c r="DN63" s="847"/>
      <c r="DO63" s="847"/>
      <c r="DP63" s="847"/>
      <c r="DQ63" s="847"/>
      <c r="DR63" s="847"/>
      <c r="DS63" s="847"/>
      <c r="DT63" s="847"/>
      <c r="DU63" s="847"/>
      <c r="DV63" s="847"/>
      <c r="DW63" s="847"/>
      <c r="DX63" s="847"/>
      <c r="DY63" s="847"/>
      <c r="DZ63" s="847"/>
      <c r="EA63" s="847"/>
      <c r="EB63" s="847"/>
      <c r="EC63" s="847"/>
      <c r="ED63" s="847"/>
      <c r="EE63" s="847"/>
      <c r="EF63" s="847"/>
      <c r="EG63" s="847"/>
      <c r="EH63" s="847"/>
      <c r="EI63" s="847"/>
      <c r="EJ63" s="847"/>
      <c r="EK63" s="847"/>
      <c r="EL63" s="847"/>
      <c r="EM63" s="847"/>
      <c r="EN63" s="847"/>
      <c r="EO63" s="847"/>
      <c r="EP63" s="847"/>
      <c r="EQ63" s="847"/>
      <c r="ER63" s="847"/>
      <c r="ES63" s="847"/>
      <c r="ET63" s="847"/>
      <c r="EU63" s="847"/>
      <c r="EV63" s="847"/>
      <c r="EW63" s="847"/>
      <c r="EX63" s="847"/>
      <c r="EY63" s="847"/>
      <c r="EZ63" s="847"/>
      <c r="FA63" s="847"/>
      <c r="FB63" s="847"/>
      <c r="FC63" s="847"/>
      <c r="FD63" s="847"/>
      <c r="FE63" s="847"/>
      <c r="FF63" s="847"/>
      <c r="FG63" s="847"/>
      <c r="FH63" s="847"/>
      <c r="FI63" s="847"/>
      <c r="FJ63" s="847"/>
      <c r="FK63" s="847"/>
      <c r="FL63" s="847"/>
      <c r="FM63" s="847"/>
      <c r="FN63" s="847"/>
      <c r="FO63" s="847"/>
      <c r="FP63" s="847"/>
      <c r="FQ63" s="847"/>
      <c r="FR63" s="847"/>
      <c r="FS63" s="847"/>
      <c r="FT63" s="847"/>
      <c r="FU63" s="847"/>
      <c r="FV63" s="847"/>
      <c r="FW63" s="847"/>
      <c r="FX63" s="847"/>
      <c r="FY63" s="847"/>
      <c r="FZ63" s="847"/>
      <c r="GA63" s="847"/>
      <c r="GB63" s="847"/>
      <c r="GC63" s="847"/>
      <c r="GD63" s="847"/>
      <c r="GE63" s="847"/>
      <c r="GF63" s="847"/>
      <c r="GG63" s="847"/>
      <c r="GH63" s="847"/>
      <c r="GI63" s="847"/>
      <c r="GJ63" s="847"/>
      <c r="GK63" s="847"/>
      <c r="GL63" s="847"/>
      <c r="GM63" s="847"/>
      <c r="GN63" s="847"/>
      <c r="GO63" s="847"/>
      <c r="GP63" s="847"/>
      <c r="GQ63" s="847"/>
      <c r="GR63" s="847"/>
      <c r="GS63" s="847"/>
      <c r="GT63" s="847"/>
      <c r="GU63" s="847"/>
      <c r="GV63" s="847"/>
      <c r="GW63" s="847"/>
      <c r="GX63" s="847"/>
      <c r="GY63" s="847"/>
      <c r="GZ63" s="847"/>
      <c r="HA63" s="847"/>
      <c r="HB63" s="847"/>
      <c r="HC63" s="847"/>
      <c r="HD63" s="847"/>
      <c r="HE63" s="847"/>
      <c r="HF63" s="847"/>
      <c r="HG63" s="847"/>
      <c r="HH63" s="847"/>
      <c r="HI63" s="847"/>
      <c r="HJ63" s="847"/>
      <c r="HK63" s="847"/>
      <c r="HL63" s="847"/>
      <c r="HM63" s="847"/>
      <c r="HN63" s="847"/>
      <c r="HO63" s="847"/>
      <c r="HP63" s="847"/>
      <c r="HQ63" s="847"/>
      <c r="HR63" s="847"/>
      <c r="HS63" s="847"/>
      <c r="HT63" s="847"/>
      <c r="HU63" s="847"/>
      <c r="HV63" s="847"/>
      <c r="HW63" s="847"/>
      <c r="HX63" s="847"/>
      <c r="HY63" s="847"/>
      <c r="HZ63" s="847"/>
      <c r="IA63" s="847"/>
      <c r="IB63" s="847"/>
      <c r="IC63" s="847"/>
      <c r="ID63" s="847"/>
      <c r="IE63" s="847"/>
      <c r="IF63" s="847"/>
      <c r="IG63" s="847"/>
      <c r="IH63" s="847"/>
      <c r="II63" s="847"/>
      <c r="IJ63" s="847"/>
      <c r="IK63" s="847"/>
      <c r="IL63" s="847"/>
      <c r="IM63" s="847"/>
      <c r="IN63" s="847"/>
      <c r="IO63" s="847"/>
      <c r="IP63" s="847"/>
      <c r="IQ63" s="847"/>
      <c r="IR63" s="847"/>
      <c r="IS63" s="847"/>
      <c r="IT63" s="847"/>
    </row>
    <row r="64" spans="1:254" ht="25.5">
      <c r="A64" s="5">
        <v>4</v>
      </c>
      <c r="B64" s="290" t="s">
        <v>1580</v>
      </c>
      <c r="C64" s="833">
        <v>0.5</v>
      </c>
      <c r="D64" s="833">
        <v>0.5</v>
      </c>
      <c r="E64" s="833"/>
      <c r="F64" s="833"/>
      <c r="G64" s="5" t="s">
        <v>1581</v>
      </c>
      <c r="H64" s="835" t="s">
        <v>158</v>
      </c>
      <c r="I64" s="839"/>
      <c r="J64" s="846"/>
      <c r="K64" s="846"/>
      <c r="L64" s="846"/>
      <c r="M64" s="846"/>
      <c r="N64" s="846"/>
      <c r="O64" s="846"/>
      <c r="P64" s="846"/>
      <c r="Q64" s="846"/>
      <c r="R64" s="846"/>
      <c r="S64" s="846"/>
      <c r="T64" s="846"/>
      <c r="U64" s="846"/>
      <c r="V64" s="846"/>
      <c r="W64" s="846"/>
      <c r="X64" s="846"/>
      <c r="Y64" s="846"/>
      <c r="Z64" s="846"/>
      <c r="AA64" s="846"/>
      <c r="AB64" s="846"/>
      <c r="AC64" s="846"/>
      <c r="AD64" s="846"/>
      <c r="AE64" s="846"/>
      <c r="AF64" s="846"/>
      <c r="AG64" s="846"/>
      <c r="AH64" s="846"/>
      <c r="AI64" s="846"/>
      <c r="AJ64" s="846"/>
      <c r="AK64" s="846"/>
      <c r="AL64" s="846"/>
      <c r="AM64" s="846"/>
      <c r="AN64" s="846"/>
      <c r="AO64" s="846"/>
      <c r="AP64" s="846"/>
      <c r="AQ64" s="846"/>
      <c r="AR64" s="846"/>
      <c r="AS64" s="846"/>
      <c r="AT64" s="846"/>
      <c r="AU64" s="846"/>
      <c r="AV64" s="846"/>
      <c r="AW64" s="846"/>
      <c r="AX64" s="846"/>
      <c r="AY64" s="846"/>
      <c r="AZ64" s="846"/>
      <c r="BA64" s="846"/>
      <c r="BB64" s="846"/>
      <c r="BC64" s="846"/>
      <c r="BD64" s="846"/>
      <c r="BE64" s="846"/>
      <c r="BF64" s="846"/>
      <c r="BG64" s="846"/>
      <c r="BH64" s="846"/>
      <c r="BI64" s="846"/>
      <c r="BJ64" s="846"/>
      <c r="BK64" s="846"/>
      <c r="BL64" s="846"/>
      <c r="BM64" s="846"/>
      <c r="BN64" s="846"/>
      <c r="BO64" s="846"/>
      <c r="BP64" s="846"/>
      <c r="BQ64" s="846"/>
      <c r="BR64" s="846"/>
      <c r="BS64" s="846"/>
      <c r="BT64" s="846"/>
      <c r="BU64" s="846"/>
      <c r="BV64" s="846"/>
      <c r="BW64" s="846"/>
      <c r="BX64" s="846"/>
      <c r="BY64" s="846"/>
      <c r="BZ64" s="846"/>
      <c r="CA64" s="846"/>
      <c r="CB64" s="846"/>
      <c r="CC64" s="846"/>
      <c r="CD64" s="846"/>
      <c r="CE64" s="846"/>
      <c r="CF64" s="846"/>
      <c r="CG64" s="846"/>
      <c r="CH64" s="846"/>
      <c r="CI64" s="846"/>
      <c r="CJ64" s="846"/>
      <c r="CK64" s="846"/>
      <c r="CL64" s="846"/>
      <c r="CM64" s="846"/>
      <c r="CN64" s="846"/>
      <c r="CO64" s="846"/>
      <c r="CP64" s="846"/>
      <c r="CQ64" s="846"/>
      <c r="CR64" s="846"/>
      <c r="CS64" s="846"/>
      <c r="CT64" s="846"/>
      <c r="CU64" s="846"/>
      <c r="CV64" s="846"/>
      <c r="CW64" s="846"/>
      <c r="CX64" s="846"/>
      <c r="CY64" s="846"/>
      <c r="CZ64" s="846"/>
      <c r="DA64" s="846"/>
      <c r="DB64" s="846"/>
      <c r="DC64" s="846"/>
      <c r="DD64" s="846"/>
      <c r="DE64" s="846"/>
      <c r="DF64" s="846"/>
      <c r="DG64" s="846"/>
      <c r="DH64" s="846"/>
      <c r="DI64" s="846"/>
      <c r="DJ64" s="846"/>
      <c r="DK64" s="846"/>
      <c r="DL64" s="846"/>
      <c r="DM64" s="846"/>
      <c r="DN64" s="846"/>
      <c r="DO64" s="846"/>
      <c r="DP64" s="846"/>
      <c r="DQ64" s="846"/>
      <c r="DR64" s="846"/>
      <c r="DS64" s="846"/>
      <c r="DT64" s="846"/>
      <c r="DU64" s="846"/>
      <c r="DV64" s="846"/>
      <c r="DW64" s="846"/>
      <c r="DX64" s="846"/>
      <c r="DY64" s="846"/>
      <c r="DZ64" s="846"/>
      <c r="EA64" s="846"/>
      <c r="EB64" s="846"/>
      <c r="EC64" s="846"/>
      <c r="ED64" s="846"/>
      <c r="EE64" s="846"/>
      <c r="EF64" s="846"/>
      <c r="EG64" s="846"/>
      <c r="EH64" s="846"/>
      <c r="EI64" s="846"/>
      <c r="EJ64" s="846"/>
      <c r="EK64" s="846"/>
      <c r="EL64" s="846"/>
      <c r="EM64" s="846"/>
      <c r="EN64" s="846"/>
      <c r="EO64" s="846"/>
      <c r="EP64" s="846"/>
      <c r="EQ64" s="846"/>
      <c r="ER64" s="846"/>
      <c r="ES64" s="846"/>
      <c r="ET64" s="846"/>
      <c r="EU64" s="846"/>
      <c r="EV64" s="846"/>
      <c r="EW64" s="846"/>
      <c r="EX64" s="846"/>
      <c r="EY64" s="846"/>
      <c r="EZ64" s="846"/>
      <c r="FA64" s="846"/>
      <c r="FB64" s="846"/>
      <c r="FC64" s="846"/>
      <c r="FD64" s="846"/>
      <c r="FE64" s="846"/>
      <c r="FF64" s="846"/>
      <c r="FG64" s="846"/>
      <c r="FH64" s="846"/>
      <c r="FI64" s="846"/>
      <c r="FJ64" s="846"/>
      <c r="FK64" s="846"/>
      <c r="FL64" s="846"/>
      <c r="FM64" s="846"/>
      <c r="FN64" s="846"/>
      <c r="FO64" s="846"/>
      <c r="FP64" s="846"/>
      <c r="FQ64" s="846"/>
      <c r="FR64" s="846"/>
      <c r="FS64" s="846"/>
      <c r="FT64" s="846"/>
      <c r="FU64" s="846"/>
      <c r="FV64" s="846"/>
      <c r="FW64" s="846"/>
      <c r="FX64" s="846"/>
      <c r="FY64" s="846"/>
      <c r="FZ64" s="846"/>
      <c r="GA64" s="846"/>
      <c r="GB64" s="846"/>
      <c r="GC64" s="846"/>
      <c r="GD64" s="846"/>
      <c r="GE64" s="846"/>
      <c r="GF64" s="846"/>
      <c r="GG64" s="846"/>
      <c r="GH64" s="846"/>
      <c r="GI64" s="846"/>
      <c r="GJ64" s="846"/>
      <c r="GK64" s="846"/>
      <c r="GL64" s="846"/>
      <c r="GM64" s="846"/>
      <c r="GN64" s="846"/>
      <c r="GO64" s="846"/>
      <c r="GP64" s="846"/>
      <c r="GQ64" s="846"/>
      <c r="GR64" s="846"/>
      <c r="GS64" s="846"/>
      <c r="GT64" s="846"/>
      <c r="GU64" s="846"/>
      <c r="GV64" s="846"/>
      <c r="GW64" s="846"/>
      <c r="GX64" s="846"/>
      <c r="GY64" s="846"/>
      <c r="GZ64" s="846"/>
      <c r="HA64" s="846"/>
      <c r="HB64" s="846"/>
      <c r="HC64" s="846"/>
      <c r="HD64" s="846"/>
      <c r="HE64" s="846"/>
      <c r="HF64" s="846"/>
      <c r="HG64" s="846"/>
      <c r="HH64" s="846"/>
      <c r="HI64" s="846"/>
      <c r="HJ64" s="846"/>
      <c r="HK64" s="846"/>
      <c r="HL64" s="846"/>
      <c r="HM64" s="846"/>
      <c r="HN64" s="846"/>
      <c r="HO64" s="846"/>
      <c r="HP64" s="846"/>
      <c r="HQ64" s="846"/>
      <c r="HR64" s="846"/>
      <c r="HS64" s="846"/>
      <c r="HT64" s="846"/>
      <c r="HU64" s="846"/>
      <c r="HV64" s="846"/>
      <c r="HW64" s="846"/>
      <c r="HX64" s="846"/>
      <c r="HY64" s="846"/>
      <c r="HZ64" s="846"/>
      <c r="IA64" s="846"/>
      <c r="IB64" s="846"/>
      <c r="IC64" s="846"/>
      <c r="ID64" s="846"/>
      <c r="IE64" s="846"/>
      <c r="IF64" s="846"/>
      <c r="IG64" s="846"/>
      <c r="IH64" s="846"/>
      <c r="II64" s="846"/>
      <c r="IJ64" s="846"/>
      <c r="IK64" s="846"/>
      <c r="IL64" s="846"/>
      <c r="IM64" s="846"/>
      <c r="IN64" s="846"/>
      <c r="IO64" s="846"/>
      <c r="IP64" s="846"/>
      <c r="IQ64" s="846"/>
      <c r="IR64" s="846"/>
      <c r="IS64" s="846"/>
      <c r="IT64" s="846"/>
    </row>
    <row r="65" spans="1:254" ht="25.5">
      <c r="A65" s="5">
        <v>5</v>
      </c>
      <c r="B65" s="290" t="s">
        <v>1582</v>
      </c>
      <c r="C65" s="833">
        <v>0.8</v>
      </c>
      <c r="D65" s="833">
        <v>0.8</v>
      </c>
      <c r="E65" s="833"/>
      <c r="F65" s="74"/>
      <c r="G65" s="293" t="s">
        <v>1583</v>
      </c>
      <c r="H65" s="835" t="s">
        <v>158</v>
      </c>
      <c r="I65" s="839"/>
      <c r="J65" s="847"/>
      <c r="K65" s="847"/>
      <c r="L65" s="847"/>
      <c r="M65" s="847"/>
      <c r="N65" s="847"/>
      <c r="O65" s="847"/>
      <c r="P65" s="847"/>
      <c r="Q65" s="847"/>
      <c r="R65" s="847"/>
      <c r="S65" s="847"/>
      <c r="T65" s="847"/>
      <c r="U65" s="847"/>
      <c r="V65" s="847"/>
      <c r="W65" s="847"/>
      <c r="X65" s="847"/>
      <c r="Y65" s="847"/>
      <c r="Z65" s="847"/>
      <c r="AA65" s="847"/>
      <c r="AB65" s="847"/>
      <c r="AC65" s="847"/>
      <c r="AD65" s="847"/>
      <c r="AE65" s="847"/>
      <c r="AF65" s="847"/>
      <c r="AG65" s="847"/>
      <c r="AH65" s="847"/>
      <c r="AI65" s="847"/>
      <c r="AJ65" s="847"/>
      <c r="AK65" s="847"/>
      <c r="AL65" s="847"/>
      <c r="AM65" s="847"/>
      <c r="AN65" s="847"/>
      <c r="AO65" s="847"/>
      <c r="AP65" s="847"/>
      <c r="AQ65" s="847"/>
      <c r="AR65" s="847"/>
      <c r="AS65" s="847"/>
      <c r="AT65" s="847"/>
      <c r="AU65" s="847"/>
      <c r="AV65" s="847"/>
      <c r="AW65" s="847"/>
      <c r="AX65" s="847"/>
      <c r="AY65" s="847"/>
      <c r="AZ65" s="847"/>
      <c r="BA65" s="847"/>
      <c r="BB65" s="847"/>
      <c r="BC65" s="847"/>
      <c r="BD65" s="847"/>
      <c r="BE65" s="847"/>
      <c r="BF65" s="847"/>
      <c r="BG65" s="847"/>
      <c r="BH65" s="847"/>
      <c r="BI65" s="847"/>
      <c r="BJ65" s="847"/>
      <c r="BK65" s="847"/>
      <c r="BL65" s="847"/>
      <c r="BM65" s="847"/>
      <c r="BN65" s="847"/>
      <c r="BO65" s="847"/>
      <c r="BP65" s="847"/>
      <c r="BQ65" s="847"/>
      <c r="BR65" s="847"/>
      <c r="BS65" s="847"/>
      <c r="BT65" s="847"/>
      <c r="BU65" s="847"/>
      <c r="BV65" s="847"/>
      <c r="BW65" s="847"/>
      <c r="BX65" s="847"/>
      <c r="BY65" s="847"/>
      <c r="BZ65" s="847"/>
      <c r="CA65" s="847"/>
      <c r="CB65" s="847"/>
      <c r="CC65" s="847"/>
      <c r="CD65" s="847"/>
      <c r="CE65" s="847"/>
      <c r="CF65" s="847"/>
      <c r="CG65" s="847"/>
      <c r="CH65" s="847"/>
      <c r="CI65" s="847"/>
      <c r="CJ65" s="847"/>
      <c r="CK65" s="847"/>
      <c r="CL65" s="847"/>
      <c r="CM65" s="847"/>
      <c r="CN65" s="847"/>
      <c r="CO65" s="847"/>
      <c r="CP65" s="847"/>
      <c r="CQ65" s="847"/>
      <c r="CR65" s="847"/>
      <c r="CS65" s="847"/>
      <c r="CT65" s="847"/>
      <c r="CU65" s="847"/>
      <c r="CV65" s="847"/>
      <c r="CW65" s="847"/>
      <c r="CX65" s="847"/>
      <c r="CY65" s="847"/>
      <c r="CZ65" s="847"/>
      <c r="DA65" s="847"/>
      <c r="DB65" s="847"/>
      <c r="DC65" s="847"/>
      <c r="DD65" s="847"/>
      <c r="DE65" s="847"/>
      <c r="DF65" s="847"/>
      <c r="DG65" s="847"/>
      <c r="DH65" s="847"/>
      <c r="DI65" s="847"/>
      <c r="DJ65" s="847"/>
      <c r="DK65" s="847"/>
      <c r="DL65" s="847"/>
      <c r="DM65" s="847"/>
      <c r="DN65" s="847"/>
      <c r="DO65" s="847"/>
      <c r="DP65" s="847"/>
      <c r="DQ65" s="847"/>
      <c r="DR65" s="847"/>
      <c r="DS65" s="847"/>
      <c r="DT65" s="847"/>
      <c r="DU65" s="847"/>
      <c r="DV65" s="847"/>
      <c r="DW65" s="847"/>
      <c r="DX65" s="847"/>
      <c r="DY65" s="847"/>
      <c r="DZ65" s="847"/>
      <c r="EA65" s="847"/>
      <c r="EB65" s="847"/>
      <c r="EC65" s="847"/>
      <c r="ED65" s="847"/>
      <c r="EE65" s="847"/>
      <c r="EF65" s="847"/>
      <c r="EG65" s="847"/>
      <c r="EH65" s="847"/>
      <c r="EI65" s="847"/>
      <c r="EJ65" s="847"/>
      <c r="EK65" s="847"/>
      <c r="EL65" s="847"/>
      <c r="EM65" s="847"/>
      <c r="EN65" s="847"/>
      <c r="EO65" s="847"/>
      <c r="EP65" s="847"/>
      <c r="EQ65" s="847"/>
      <c r="ER65" s="847"/>
      <c r="ES65" s="847"/>
      <c r="ET65" s="847"/>
      <c r="EU65" s="847"/>
      <c r="EV65" s="847"/>
      <c r="EW65" s="847"/>
      <c r="EX65" s="847"/>
      <c r="EY65" s="847"/>
      <c r="EZ65" s="847"/>
      <c r="FA65" s="847"/>
      <c r="FB65" s="847"/>
      <c r="FC65" s="847"/>
      <c r="FD65" s="847"/>
      <c r="FE65" s="847"/>
      <c r="FF65" s="847"/>
      <c r="FG65" s="847"/>
      <c r="FH65" s="847"/>
      <c r="FI65" s="847"/>
      <c r="FJ65" s="847"/>
      <c r="FK65" s="847"/>
      <c r="FL65" s="847"/>
      <c r="FM65" s="847"/>
      <c r="FN65" s="847"/>
      <c r="FO65" s="847"/>
      <c r="FP65" s="847"/>
      <c r="FQ65" s="847"/>
      <c r="FR65" s="847"/>
      <c r="FS65" s="847"/>
      <c r="FT65" s="847"/>
      <c r="FU65" s="847"/>
      <c r="FV65" s="847"/>
      <c r="FW65" s="847"/>
      <c r="FX65" s="847"/>
      <c r="FY65" s="847"/>
      <c r="FZ65" s="847"/>
      <c r="GA65" s="847"/>
      <c r="GB65" s="847"/>
      <c r="GC65" s="847"/>
      <c r="GD65" s="847"/>
      <c r="GE65" s="847"/>
      <c r="GF65" s="847"/>
      <c r="GG65" s="847"/>
      <c r="GH65" s="847"/>
      <c r="GI65" s="847"/>
      <c r="GJ65" s="847"/>
      <c r="GK65" s="847"/>
      <c r="GL65" s="847"/>
      <c r="GM65" s="847"/>
      <c r="GN65" s="847"/>
      <c r="GO65" s="847"/>
      <c r="GP65" s="847"/>
      <c r="GQ65" s="847"/>
      <c r="GR65" s="847"/>
      <c r="GS65" s="847"/>
      <c r="GT65" s="847"/>
      <c r="GU65" s="847"/>
      <c r="GV65" s="847"/>
      <c r="GW65" s="847"/>
      <c r="GX65" s="847"/>
      <c r="GY65" s="847"/>
      <c r="GZ65" s="847"/>
      <c r="HA65" s="847"/>
      <c r="HB65" s="847"/>
      <c r="HC65" s="847"/>
      <c r="HD65" s="847"/>
      <c r="HE65" s="847"/>
      <c r="HF65" s="847"/>
      <c r="HG65" s="847"/>
      <c r="HH65" s="847"/>
      <c r="HI65" s="847"/>
      <c r="HJ65" s="847"/>
      <c r="HK65" s="847"/>
      <c r="HL65" s="847"/>
      <c r="HM65" s="847"/>
      <c r="HN65" s="847"/>
      <c r="HO65" s="847"/>
      <c r="HP65" s="847"/>
      <c r="HQ65" s="847"/>
      <c r="HR65" s="847"/>
      <c r="HS65" s="847"/>
      <c r="HT65" s="847"/>
      <c r="HU65" s="847"/>
      <c r="HV65" s="847"/>
      <c r="HW65" s="847"/>
      <c r="HX65" s="847"/>
      <c r="HY65" s="847"/>
      <c r="HZ65" s="847"/>
      <c r="IA65" s="847"/>
      <c r="IB65" s="847"/>
      <c r="IC65" s="847"/>
      <c r="ID65" s="847"/>
      <c r="IE65" s="847"/>
      <c r="IF65" s="847"/>
      <c r="IG65" s="847"/>
      <c r="IH65" s="847"/>
      <c r="II65" s="847"/>
      <c r="IJ65" s="847"/>
      <c r="IK65" s="847"/>
      <c r="IL65" s="847"/>
      <c r="IM65" s="847"/>
      <c r="IN65" s="847"/>
      <c r="IO65" s="847"/>
      <c r="IP65" s="847"/>
      <c r="IQ65" s="847"/>
      <c r="IR65" s="847"/>
      <c r="IS65" s="847"/>
      <c r="IT65" s="847"/>
    </row>
    <row r="66" spans="1:254" ht="25.5">
      <c r="A66" s="5">
        <v>6</v>
      </c>
      <c r="B66" s="290" t="s">
        <v>1584</v>
      </c>
      <c r="C66" s="833">
        <v>1.5</v>
      </c>
      <c r="D66" s="833">
        <v>1.5</v>
      </c>
      <c r="E66" s="833"/>
      <c r="F66" s="833"/>
      <c r="G66" s="5" t="s">
        <v>1531</v>
      </c>
      <c r="H66" s="835" t="s">
        <v>158</v>
      </c>
      <c r="I66" s="839"/>
      <c r="J66" s="846"/>
      <c r="K66" s="846"/>
      <c r="L66" s="846"/>
      <c r="M66" s="846"/>
      <c r="N66" s="846"/>
      <c r="O66" s="846"/>
      <c r="P66" s="846"/>
      <c r="Q66" s="846"/>
      <c r="R66" s="846"/>
      <c r="S66" s="846"/>
      <c r="T66" s="846"/>
      <c r="U66" s="846"/>
      <c r="V66" s="846"/>
      <c r="W66" s="846"/>
      <c r="X66" s="846"/>
      <c r="Y66" s="846"/>
      <c r="Z66" s="846"/>
      <c r="AA66" s="846"/>
      <c r="AB66" s="846"/>
      <c r="AC66" s="846"/>
      <c r="AD66" s="846"/>
      <c r="AE66" s="846"/>
      <c r="AF66" s="846"/>
      <c r="AG66" s="846"/>
      <c r="AH66" s="846"/>
      <c r="AI66" s="846"/>
      <c r="AJ66" s="846"/>
      <c r="AK66" s="846"/>
      <c r="AL66" s="846"/>
      <c r="AM66" s="846"/>
      <c r="AN66" s="846"/>
      <c r="AO66" s="846"/>
      <c r="AP66" s="846"/>
      <c r="AQ66" s="846"/>
      <c r="AR66" s="846"/>
      <c r="AS66" s="846"/>
      <c r="AT66" s="846"/>
      <c r="AU66" s="846"/>
      <c r="AV66" s="846"/>
      <c r="AW66" s="846"/>
      <c r="AX66" s="846"/>
      <c r="AY66" s="846"/>
      <c r="AZ66" s="846"/>
      <c r="BA66" s="846"/>
      <c r="BB66" s="846"/>
      <c r="BC66" s="846"/>
      <c r="BD66" s="846"/>
      <c r="BE66" s="846"/>
      <c r="BF66" s="846"/>
      <c r="BG66" s="846"/>
      <c r="BH66" s="846"/>
      <c r="BI66" s="846"/>
      <c r="BJ66" s="846"/>
      <c r="BK66" s="846"/>
      <c r="BL66" s="846"/>
      <c r="BM66" s="846"/>
      <c r="BN66" s="846"/>
      <c r="BO66" s="846"/>
      <c r="BP66" s="846"/>
      <c r="BQ66" s="846"/>
      <c r="BR66" s="846"/>
      <c r="BS66" s="846"/>
      <c r="BT66" s="846"/>
      <c r="BU66" s="846"/>
      <c r="BV66" s="846"/>
      <c r="BW66" s="846"/>
      <c r="BX66" s="846"/>
      <c r="BY66" s="846"/>
      <c r="BZ66" s="846"/>
      <c r="CA66" s="846"/>
      <c r="CB66" s="846"/>
      <c r="CC66" s="846"/>
      <c r="CD66" s="846"/>
      <c r="CE66" s="846"/>
      <c r="CF66" s="846"/>
      <c r="CG66" s="846"/>
      <c r="CH66" s="846"/>
      <c r="CI66" s="846"/>
      <c r="CJ66" s="846"/>
      <c r="CK66" s="846"/>
      <c r="CL66" s="846"/>
      <c r="CM66" s="846"/>
      <c r="CN66" s="846"/>
      <c r="CO66" s="846"/>
      <c r="CP66" s="846"/>
      <c r="CQ66" s="846"/>
      <c r="CR66" s="846"/>
      <c r="CS66" s="846"/>
      <c r="CT66" s="846"/>
      <c r="CU66" s="846"/>
      <c r="CV66" s="846"/>
      <c r="CW66" s="846"/>
      <c r="CX66" s="846"/>
      <c r="CY66" s="846"/>
      <c r="CZ66" s="846"/>
      <c r="DA66" s="846"/>
      <c r="DB66" s="846"/>
      <c r="DC66" s="846"/>
      <c r="DD66" s="846"/>
      <c r="DE66" s="846"/>
      <c r="DF66" s="846"/>
      <c r="DG66" s="846"/>
      <c r="DH66" s="846"/>
      <c r="DI66" s="846"/>
      <c r="DJ66" s="846"/>
      <c r="DK66" s="846"/>
      <c r="DL66" s="846"/>
      <c r="DM66" s="846"/>
      <c r="DN66" s="846"/>
      <c r="DO66" s="846"/>
      <c r="DP66" s="846"/>
      <c r="DQ66" s="846"/>
      <c r="DR66" s="846"/>
      <c r="DS66" s="846"/>
      <c r="DT66" s="846"/>
      <c r="DU66" s="846"/>
      <c r="DV66" s="846"/>
      <c r="DW66" s="846"/>
      <c r="DX66" s="846"/>
      <c r="DY66" s="846"/>
      <c r="DZ66" s="846"/>
      <c r="EA66" s="846"/>
      <c r="EB66" s="846"/>
      <c r="EC66" s="846"/>
      <c r="ED66" s="846"/>
      <c r="EE66" s="846"/>
      <c r="EF66" s="846"/>
      <c r="EG66" s="846"/>
      <c r="EH66" s="846"/>
      <c r="EI66" s="846"/>
      <c r="EJ66" s="846"/>
      <c r="EK66" s="846"/>
      <c r="EL66" s="846"/>
      <c r="EM66" s="846"/>
      <c r="EN66" s="846"/>
      <c r="EO66" s="846"/>
      <c r="EP66" s="846"/>
      <c r="EQ66" s="846"/>
      <c r="ER66" s="846"/>
      <c r="ES66" s="846"/>
      <c r="ET66" s="846"/>
      <c r="EU66" s="846"/>
      <c r="EV66" s="846"/>
      <c r="EW66" s="846"/>
      <c r="EX66" s="846"/>
      <c r="EY66" s="846"/>
      <c r="EZ66" s="846"/>
      <c r="FA66" s="846"/>
      <c r="FB66" s="846"/>
      <c r="FC66" s="846"/>
      <c r="FD66" s="846"/>
      <c r="FE66" s="846"/>
      <c r="FF66" s="846"/>
      <c r="FG66" s="846"/>
      <c r="FH66" s="846"/>
      <c r="FI66" s="846"/>
      <c r="FJ66" s="846"/>
      <c r="FK66" s="846"/>
      <c r="FL66" s="846"/>
      <c r="FM66" s="846"/>
      <c r="FN66" s="846"/>
      <c r="FO66" s="846"/>
      <c r="FP66" s="846"/>
      <c r="FQ66" s="846"/>
      <c r="FR66" s="846"/>
      <c r="FS66" s="846"/>
      <c r="FT66" s="846"/>
      <c r="FU66" s="846"/>
      <c r="FV66" s="846"/>
      <c r="FW66" s="846"/>
      <c r="FX66" s="846"/>
      <c r="FY66" s="846"/>
      <c r="FZ66" s="846"/>
      <c r="GA66" s="846"/>
      <c r="GB66" s="846"/>
      <c r="GC66" s="846"/>
      <c r="GD66" s="846"/>
      <c r="GE66" s="846"/>
      <c r="GF66" s="846"/>
      <c r="GG66" s="846"/>
      <c r="GH66" s="846"/>
      <c r="GI66" s="846"/>
      <c r="GJ66" s="846"/>
      <c r="GK66" s="846"/>
      <c r="GL66" s="846"/>
      <c r="GM66" s="846"/>
      <c r="GN66" s="846"/>
      <c r="GO66" s="846"/>
      <c r="GP66" s="846"/>
      <c r="GQ66" s="846"/>
      <c r="GR66" s="846"/>
      <c r="GS66" s="846"/>
      <c r="GT66" s="846"/>
      <c r="GU66" s="846"/>
      <c r="GV66" s="846"/>
      <c r="GW66" s="846"/>
      <c r="GX66" s="846"/>
      <c r="GY66" s="846"/>
      <c r="GZ66" s="846"/>
      <c r="HA66" s="846"/>
      <c r="HB66" s="846"/>
      <c r="HC66" s="846"/>
      <c r="HD66" s="846"/>
      <c r="HE66" s="846"/>
      <c r="HF66" s="846"/>
      <c r="HG66" s="846"/>
      <c r="HH66" s="846"/>
      <c r="HI66" s="846"/>
      <c r="HJ66" s="846"/>
      <c r="HK66" s="846"/>
      <c r="HL66" s="846"/>
      <c r="HM66" s="846"/>
      <c r="HN66" s="846"/>
      <c r="HO66" s="846"/>
      <c r="HP66" s="846"/>
      <c r="HQ66" s="846"/>
      <c r="HR66" s="846"/>
      <c r="HS66" s="846"/>
      <c r="HT66" s="846"/>
      <c r="HU66" s="846"/>
      <c r="HV66" s="846"/>
      <c r="HW66" s="846"/>
      <c r="HX66" s="846"/>
      <c r="HY66" s="846"/>
      <c r="HZ66" s="846"/>
      <c r="IA66" s="846"/>
      <c r="IB66" s="846"/>
      <c r="IC66" s="846"/>
      <c r="ID66" s="846"/>
      <c r="IE66" s="846"/>
      <c r="IF66" s="846"/>
      <c r="IG66" s="846"/>
      <c r="IH66" s="846"/>
      <c r="II66" s="846"/>
      <c r="IJ66" s="846"/>
      <c r="IK66" s="846"/>
      <c r="IL66" s="846"/>
      <c r="IM66" s="846"/>
      <c r="IN66" s="846"/>
      <c r="IO66" s="846"/>
      <c r="IP66" s="846"/>
      <c r="IQ66" s="846"/>
      <c r="IR66" s="846"/>
      <c r="IS66" s="846"/>
      <c r="IT66" s="846"/>
    </row>
    <row r="67" spans="1:254" ht="25.5">
      <c r="A67" s="5">
        <v>7</v>
      </c>
      <c r="B67" s="290" t="s">
        <v>1585</v>
      </c>
      <c r="C67" s="833">
        <v>0.2</v>
      </c>
      <c r="D67" s="833">
        <v>0.2</v>
      </c>
      <c r="E67" s="833"/>
      <c r="F67" s="833"/>
      <c r="G67" s="5" t="s">
        <v>1531</v>
      </c>
      <c r="H67" s="835" t="s">
        <v>158</v>
      </c>
      <c r="I67" s="839"/>
      <c r="J67" s="847"/>
      <c r="K67" s="847"/>
      <c r="L67" s="847"/>
      <c r="M67" s="847"/>
      <c r="N67" s="847"/>
      <c r="O67" s="847"/>
      <c r="P67" s="847"/>
      <c r="Q67" s="847"/>
      <c r="R67" s="847"/>
      <c r="S67" s="847"/>
      <c r="T67" s="847"/>
      <c r="U67" s="847"/>
      <c r="V67" s="847"/>
      <c r="W67" s="847"/>
      <c r="X67" s="847"/>
      <c r="Y67" s="847"/>
      <c r="Z67" s="847"/>
      <c r="AA67" s="847"/>
      <c r="AB67" s="847"/>
      <c r="AC67" s="847"/>
      <c r="AD67" s="847"/>
      <c r="AE67" s="847"/>
      <c r="AF67" s="847"/>
      <c r="AG67" s="847"/>
      <c r="AH67" s="847"/>
      <c r="AI67" s="847"/>
      <c r="AJ67" s="847"/>
      <c r="AK67" s="847"/>
      <c r="AL67" s="847"/>
      <c r="AM67" s="847"/>
      <c r="AN67" s="847"/>
      <c r="AO67" s="847"/>
      <c r="AP67" s="847"/>
      <c r="AQ67" s="847"/>
      <c r="AR67" s="847"/>
      <c r="AS67" s="847"/>
      <c r="AT67" s="847"/>
      <c r="AU67" s="847"/>
      <c r="AV67" s="847"/>
      <c r="AW67" s="847"/>
      <c r="AX67" s="847"/>
      <c r="AY67" s="847"/>
      <c r="AZ67" s="847"/>
      <c r="BA67" s="847"/>
      <c r="BB67" s="847"/>
      <c r="BC67" s="847"/>
      <c r="BD67" s="847"/>
      <c r="BE67" s="847"/>
      <c r="BF67" s="847"/>
      <c r="BG67" s="847"/>
      <c r="BH67" s="847"/>
      <c r="BI67" s="847"/>
      <c r="BJ67" s="847"/>
      <c r="BK67" s="847"/>
      <c r="BL67" s="847"/>
      <c r="BM67" s="847"/>
      <c r="BN67" s="847"/>
      <c r="BO67" s="847"/>
      <c r="BP67" s="847"/>
      <c r="BQ67" s="847"/>
      <c r="BR67" s="847"/>
      <c r="BS67" s="847"/>
      <c r="BT67" s="847"/>
      <c r="BU67" s="847"/>
      <c r="BV67" s="847"/>
      <c r="BW67" s="847"/>
      <c r="BX67" s="847"/>
      <c r="BY67" s="847"/>
      <c r="BZ67" s="847"/>
      <c r="CA67" s="847"/>
      <c r="CB67" s="847"/>
      <c r="CC67" s="847"/>
      <c r="CD67" s="847"/>
      <c r="CE67" s="847"/>
      <c r="CF67" s="847"/>
      <c r="CG67" s="847"/>
      <c r="CH67" s="847"/>
      <c r="CI67" s="847"/>
      <c r="CJ67" s="847"/>
      <c r="CK67" s="847"/>
      <c r="CL67" s="847"/>
      <c r="CM67" s="847"/>
      <c r="CN67" s="847"/>
      <c r="CO67" s="847"/>
      <c r="CP67" s="847"/>
      <c r="CQ67" s="847"/>
      <c r="CR67" s="847"/>
      <c r="CS67" s="847"/>
      <c r="CT67" s="847"/>
      <c r="CU67" s="847"/>
      <c r="CV67" s="847"/>
      <c r="CW67" s="847"/>
      <c r="CX67" s="847"/>
      <c r="CY67" s="847"/>
      <c r="CZ67" s="847"/>
      <c r="DA67" s="847"/>
      <c r="DB67" s="847"/>
      <c r="DC67" s="847"/>
      <c r="DD67" s="847"/>
      <c r="DE67" s="847"/>
      <c r="DF67" s="847"/>
      <c r="DG67" s="847"/>
      <c r="DH67" s="847"/>
      <c r="DI67" s="847"/>
      <c r="DJ67" s="847"/>
      <c r="DK67" s="847"/>
      <c r="DL67" s="847"/>
      <c r="DM67" s="847"/>
      <c r="DN67" s="847"/>
      <c r="DO67" s="847"/>
      <c r="DP67" s="847"/>
      <c r="DQ67" s="847"/>
      <c r="DR67" s="847"/>
      <c r="DS67" s="847"/>
      <c r="DT67" s="847"/>
      <c r="DU67" s="847"/>
      <c r="DV67" s="847"/>
      <c r="DW67" s="847"/>
      <c r="DX67" s="847"/>
      <c r="DY67" s="847"/>
      <c r="DZ67" s="847"/>
      <c r="EA67" s="847"/>
      <c r="EB67" s="847"/>
      <c r="EC67" s="847"/>
      <c r="ED67" s="847"/>
      <c r="EE67" s="847"/>
      <c r="EF67" s="847"/>
      <c r="EG67" s="847"/>
      <c r="EH67" s="847"/>
      <c r="EI67" s="847"/>
      <c r="EJ67" s="847"/>
      <c r="EK67" s="847"/>
      <c r="EL67" s="847"/>
      <c r="EM67" s="847"/>
      <c r="EN67" s="847"/>
      <c r="EO67" s="847"/>
      <c r="EP67" s="847"/>
      <c r="EQ67" s="847"/>
      <c r="ER67" s="847"/>
      <c r="ES67" s="847"/>
      <c r="ET67" s="847"/>
      <c r="EU67" s="847"/>
      <c r="EV67" s="847"/>
      <c r="EW67" s="847"/>
      <c r="EX67" s="847"/>
      <c r="EY67" s="847"/>
      <c r="EZ67" s="847"/>
      <c r="FA67" s="847"/>
      <c r="FB67" s="847"/>
      <c r="FC67" s="847"/>
      <c r="FD67" s="847"/>
      <c r="FE67" s="847"/>
      <c r="FF67" s="847"/>
      <c r="FG67" s="847"/>
      <c r="FH67" s="847"/>
      <c r="FI67" s="847"/>
      <c r="FJ67" s="847"/>
      <c r="FK67" s="847"/>
      <c r="FL67" s="847"/>
      <c r="FM67" s="847"/>
      <c r="FN67" s="847"/>
      <c r="FO67" s="847"/>
      <c r="FP67" s="847"/>
      <c r="FQ67" s="847"/>
      <c r="FR67" s="847"/>
      <c r="FS67" s="847"/>
      <c r="FT67" s="847"/>
      <c r="FU67" s="847"/>
      <c r="FV67" s="847"/>
      <c r="FW67" s="847"/>
      <c r="FX67" s="847"/>
      <c r="FY67" s="847"/>
      <c r="FZ67" s="847"/>
      <c r="GA67" s="847"/>
      <c r="GB67" s="847"/>
      <c r="GC67" s="847"/>
      <c r="GD67" s="847"/>
      <c r="GE67" s="847"/>
      <c r="GF67" s="847"/>
      <c r="GG67" s="847"/>
      <c r="GH67" s="847"/>
      <c r="GI67" s="847"/>
      <c r="GJ67" s="847"/>
      <c r="GK67" s="847"/>
      <c r="GL67" s="847"/>
      <c r="GM67" s="847"/>
      <c r="GN67" s="847"/>
      <c r="GO67" s="847"/>
      <c r="GP67" s="847"/>
      <c r="GQ67" s="847"/>
      <c r="GR67" s="847"/>
      <c r="GS67" s="847"/>
      <c r="GT67" s="847"/>
      <c r="GU67" s="847"/>
      <c r="GV67" s="847"/>
      <c r="GW67" s="847"/>
      <c r="GX67" s="847"/>
      <c r="GY67" s="847"/>
      <c r="GZ67" s="847"/>
      <c r="HA67" s="847"/>
      <c r="HB67" s="847"/>
      <c r="HC67" s="847"/>
      <c r="HD67" s="847"/>
      <c r="HE67" s="847"/>
      <c r="HF67" s="847"/>
      <c r="HG67" s="847"/>
      <c r="HH67" s="847"/>
      <c r="HI67" s="847"/>
      <c r="HJ67" s="847"/>
      <c r="HK67" s="847"/>
      <c r="HL67" s="847"/>
      <c r="HM67" s="847"/>
      <c r="HN67" s="847"/>
      <c r="HO67" s="847"/>
      <c r="HP67" s="847"/>
      <c r="HQ67" s="847"/>
      <c r="HR67" s="847"/>
      <c r="HS67" s="847"/>
      <c r="HT67" s="847"/>
      <c r="HU67" s="847"/>
      <c r="HV67" s="847"/>
      <c r="HW67" s="847"/>
      <c r="HX67" s="847"/>
      <c r="HY67" s="847"/>
      <c r="HZ67" s="847"/>
      <c r="IA67" s="847"/>
      <c r="IB67" s="847"/>
      <c r="IC67" s="847"/>
      <c r="ID67" s="847"/>
      <c r="IE67" s="847"/>
      <c r="IF67" s="847"/>
      <c r="IG67" s="847"/>
      <c r="IH67" s="847"/>
      <c r="II67" s="847"/>
      <c r="IJ67" s="847"/>
      <c r="IK67" s="847"/>
      <c r="IL67" s="847"/>
      <c r="IM67" s="847"/>
      <c r="IN67" s="847"/>
      <c r="IO67" s="847"/>
      <c r="IP67" s="847"/>
      <c r="IQ67" s="847"/>
      <c r="IR67" s="847"/>
      <c r="IS67" s="847"/>
      <c r="IT67" s="847"/>
    </row>
    <row r="68" spans="1:254" ht="25.5">
      <c r="A68" s="5">
        <v>8</v>
      </c>
      <c r="B68" s="290" t="s">
        <v>1586</v>
      </c>
      <c r="C68" s="833">
        <v>0.12</v>
      </c>
      <c r="D68" s="833">
        <v>0.12</v>
      </c>
      <c r="E68" s="833"/>
      <c r="F68" s="833"/>
      <c r="G68" s="5" t="s">
        <v>1587</v>
      </c>
      <c r="H68" s="835" t="s">
        <v>158</v>
      </c>
      <c r="I68" s="839"/>
      <c r="J68" s="847"/>
      <c r="K68" s="847"/>
      <c r="L68" s="847"/>
      <c r="M68" s="847"/>
      <c r="N68" s="847"/>
      <c r="O68" s="847"/>
      <c r="P68" s="847"/>
      <c r="Q68" s="847"/>
      <c r="R68" s="847"/>
      <c r="S68" s="847"/>
      <c r="T68" s="847"/>
      <c r="U68" s="847"/>
      <c r="V68" s="847"/>
      <c r="W68" s="847"/>
      <c r="X68" s="847"/>
      <c r="Y68" s="847"/>
      <c r="Z68" s="847"/>
      <c r="AA68" s="847"/>
      <c r="AB68" s="847"/>
      <c r="AC68" s="847"/>
      <c r="AD68" s="847"/>
      <c r="AE68" s="847"/>
      <c r="AF68" s="847"/>
      <c r="AG68" s="847"/>
      <c r="AH68" s="847"/>
      <c r="AI68" s="847"/>
      <c r="AJ68" s="847"/>
      <c r="AK68" s="847"/>
      <c r="AL68" s="847"/>
      <c r="AM68" s="847"/>
      <c r="AN68" s="847"/>
      <c r="AO68" s="847"/>
      <c r="AP68" s="847"/>
      <c r="AQ68" s="847"/>
      <c r="AR68" s="847"/>
      <c r="AS68" s="847"/>
      <c r="AT68" s="847"/>
      <c r="AU68" s="847"/>
      <c r="AV68" s="847"/>
      <c r="AW68" s="847"/>
      <c r="AX68" s="847"/>
      <c r="AY68" s="847"/>
      <c r="AZ68" s="847"/>
      <c r="BA68" s="847"/>
      <c r="BB68" s="847"/>
      <c r="BC68" s="847"/>
      <c r="BD68" s="847"/>
      <c r="BE68" s="847"/>
      <c r="BF68" s="847"/>
      <c r="BG68" s="847"/>
      <c r="BH68" s="847"/>
      <c r="BI68" s="847"/>
      <c r="BJ68" s="847"/>
      <c r="BK68" s="847"/>
      <c r="BL68" s="847"/>
      <c r="BM68" s="847"/>
      <c r="BN68" s="847"/>
      <c r="BO68" s="847"/>
      <c r="BP68" s="847"/>
      <c r="BQ68" s="847"/>
      <c r="BR68" s="847"/>
      <c r="BS68" s="847"/>
      <c r="BT68" s="847"/>
      <c r="BU68" s="847"/>
      <c r="BV68" s="847"/>
      <c r="BW68" s="847"/>
      <c r="BX68" s="847"/>
      <c r="BY68" s="847"/>
      <c r="BZ68" s="847"/>
      <c r="CA68" s="847"/>
      <c r="CB68" s="847"/>
      <c r="CC68" s="847"/>
      <c r="CD68" s="847"/>
      <c r="CE68" s="847"/>
      <c r="CF68" s="847"/>
      <c r="CG68" s="847"/>
      <c r="CH68" s="847"/>
      <c r="CI68" s="847"/>
      <c r="CJ68" s="847"/>
      <c r="CK68" s="847"/>
      <c r="CL68" s="847"/>
      <c r="CM68" s="847"/>
      <c r="CN68" s="847"/>
      <c r="CO68" s="847"/>
      <c r="CP68" s="847"/>
      <c r="CQ68" s="847"/>
      <c r="CR68" s="847"/>
      <c r="CS68" s="847"/>
      <c r="CT68" s="847"/>
      <c r="CU68" s="847"/>
      <c r="CV68" s="847"/>
      <c r="CW68" s="847"/>
      <c r="CX68" s="847"/>
      <c r="CY68" s="847"/>
      <c r="CZ68" s="847"/>
      <c r="DA68" s="847"/>
      <c r="DB68" s="847"/>
      <c r="DC68" s="847"/>
      <c r="DD68" s="847"/>
      <c r="DE68" s="847"/>
      <c r="DF68" s="847"/>
      <c r="DG68" s="847"/>
      <c r="DH68" s="847"/>
      <c r="DI68" s="847"/>
      <c r="DJ68" s="847"/>
      <c r="DK68" s="847"/>
      <c r="DL68" s="847"/>
      <c r="DM68" s="847"/>
      <c r="DN68" s="847"/>
      <c r="DO68" s="847"/>
      <c r="DP68" s="847"/>
      <c r="DQ68" s="847"/>
      <c r="DR68" s="847"/>
      <c r="DS68" s="847"/>
      <c r="DT68" s="847"/>
      <c r="DU68" s="847"/>
      <c r="DV68" s="847"/>
      <c r="DW68" s="847"/>
      <c r="DX68" s="847"/>
      <c r="DY68" s="847"/>
      <c r="DZ68" s="847"/>
      <c r="EA68" s="847"/>
      <c r="EB68" s="847"/>
      <c r="EC68" s="847"/>
      <c r="ED68" s="847"/>
      <c r="EE68" s="847"/>
      <c r="EF68" s="847"/>
      <c r="EG68" s="847"/>
      <c r="EH68" s="847"/>
      <c r="EI68" s="847"/>
      <c r="EJ68" s="847"/>
      <c r="EK68" s="847"/>
      <c r="EL68" s="847"/>
      <c r="EM68" s="847"/>
      <c r="EN68" s="847"/>
      <c r="EO68" s="847"/>
      <c r="EP68" s="847"/>
      <c r="EQ68" s="847"/>
      <c r="ER68" s="847"/>
      <c r="ES68" s="847"/>
      <c r="ET68" s="847"/>
      <c r="EU68" s="847"/>
      <c r="EV68" s="847"/>
      <c r="EW68" s="847"/>
      <c r="EX68" s="847"/>
      <c r="EY68" s="847"/>
      <c r="EZ68" s="847"/>
      <c r="FA68" s="847"/>
      <c r="FB68" s="847"/>
      <c r="FC68" s="847"/>
      <c r="FD68" s="847"/>
      <c r="FE68" s="847"/>
      <c r="FF68" s="847"/>
      <c r="FG68" s="847"/>
      <c r="FH68" s="847"/>
      <c r="FI68" s="847"/>
      <c r="FJ68" s="847"/>
      <c r="FK68" s="847"/>
      <c r="FL68" s="847"/>
      <c r="FM68" s="847"/>
      <c r="FN68" s="847"/>
      <c r="FO68" s="847"/>
      <c r="FP68" s="847"/>
      <c r="FQ68" s="847"/>
      <c r="FR68" s="847"/>
      <c r="FS68" s="847"/>
      <c r="FT68" s="847"/>
      <c r="FU68" s="847"/>
      <c r="FV68" s="847"/>
      <c r="FW68" s="847"/>
      <c r="FX68" s="847"/>
      <c r="FY68" s="847"/>
      <c r="FZ68" s="847"/>
      <c r="GA68" s="847"/>
      <c r="GB68" s="847"/>
      <c r="GC68" s="847"/>
      <c r="GD68" s="847"/>
      <c r="GE68" s="847"/>
      <c r="GF68" s="847"/>
      <c r="GG68" s="847"/>
      <c r="GH68" s="847"/>
      <c r="GI68" s="847"/>
      <c r="GJ68" s="847"/>
      <c r="GK68" s="847"/>
      <c r="GL68" s="847"/>
      <c r="GM68" s="847"/>
      <c r="GN68" s="847"/>
      <c r="GO68" s="847"/>
      <c r="GP68" s="847"/>
      <c r="GQ68" s="847"/>
      <c r="GR68" s="847"/>
      <c r="GS68" s="847"/>
      <c r="GT68" s="847"/>
      <c r="GU68" s="847"/>
      <c r="GV68" s="847"/>
      <c r="GW68" s="847"/>
      <c r="GX68" s="847"/>
      <c r="GY68" s="847"/>
      <c r="GZ68" s="847"/>
      <c r="HA68" s="847"/>
      <c r="HB68" s="847"/>
      <c r="HC68" s="847"/>
      <c r="HD68" s="847"/>
      <c r="HE68" s="847"/>
      <c r="HF68" s="847"/>
      <c r="HG68" s="847"/>
      <c r="HH68" s="847"/>
      <c r="HI68" s="847"/>
      <c r="HJ68" s="847"/>
      <c r="HK68" s="847"/>
      <c r="HL68" s="847"/>
      <c r="HM68" s="847"/>
      <c r="HN68" s="847"/>
      <c r="HO68" s="847"/>
      <c r="HP68" s="847"/>
      <c r="HQ68" s="847"/>
      <c r="HR68" s="847"/>
      <c r="HS68" s="847"/>
      <c r="HT68" s="847"/>
      <c r="HU68" s="847"/>
      <c r="HV68" s="847"/>
      <c r="HW68" s="847"/>
      <c r="HX68" s="847"/>
      <c r="HY68" s="847"/>
      <c r="HZ68" s="847"/>
      <c r="IA68" s="847"/>
      <c r="IB68" s="847"/>
      <c r="IC68" s="847"/>
      <c r="ID68" s="847"/>
      <c r="IE68" s="847"/>
      <c r="IF68" s="847"/>
      <c r="IG68" s="847"/>
      <c r="IH68" s="847"/>
      <c r="II68" s="847"/>
      <c r="IJ68" s="847"/>
      <c r="IK68" s="847"/>
      <c r="IL68" s="847"/>
      <c r="IM68" s="847"/>
      <c r="IN68" s="847"/>
      <c r="IO68" s="847"/>
      <c r="IP68" s="847"/>
      <c r="IQ68" s="847"/>
      <c r="IR68" s="847"/>
      <c r="IS68" s="847"/>
      <c r="IT68" s="847"/>
    </row>
    <row r="69" spans="1:254" ht="25.5">
      <c r="A69" s="5">
        <v>9</v>
      </c>
      <c r="B69" s="290" t="s">
        <v>1588</v>
      </c>
      <c r="C69" s="833">
        <f>+D69</f>
        <v>0.51</v>
      </c>
      <c r="D69" s="833">
        <v>0.51</v>
      </c>
      <c r="E69" s="833"/>
      <c r="F69" s="74"/>
      <c r="G69" s="823" t="s">
        <v>1551</v>
      </c>
      <c r="H69" s="835" t="s">
        <v>158</v>
      </c>
      <c r="I69" s="839"/>
      <c r="J69" s="847"/>
      <c r="K69" s="847"/>
      <c r="L69" s="847"/>
      <c r="M69" s="847"/>
      <c r="N69" s="847"/>
      <c r="O69" s="847"/>
      <c r="P69" s="847"/>
      <c r="Q69" s="847"/>
      <c r="R69" s="847"/>
      <c r="S69" s="847"/>
      <c r="T69" s="847"/>
      <c r="U69" s="847"/>
      <c r="V69" s="847"/>
      <c r="W69" s="847"/>
      <c r="X69" s="847"/>
      <c r="Y69" s="847"/>
      <c r="Z69" s="847"/>
      <c r="AA69" s="847"/>
      <c r="AB69" s="847"/>
      <c r="AC69" s="847"/>
      <c r="AD69" s="847"/>
      <c r="AE69" s="847"/>
      <c r="AF69" s="847"/>
      <c r="AG69" s="847"/>
      <c r="AH69" s="847"/>
      <c r="AI69" s="847"/>
      <c r="AJ69" s="847"/>
      <c r="AK69" s="847"/>
      <c r="AL69" s="847"/>
      <c r="AM69" s="847"/>
      <c r="AN69" s="847"/>
      <c r="AO69" s="847"/>
      <c r="AP69" s="847"/>
      <c r="AQ69" s="847"/>
      <c r="AR69" s="847"/>
      <c r="AS69" s="847"/>
      <c r="AT69" s="847"/>
      <c r="AU69" s="847"/>
      <c r="AV69" s="847"/>
      <c r="AW69" s="847"/>
      <c r="AX69" s="847"/>
      <c r="AY69" s="847"/>
      <c r="AZ69" s="847"/>
      <c r="BA69" s="847"/>
      <c r="BB69" s="847"/>
      <c r="BC69" s="847"/>
      <c r="BD69" s="847"/>
      <c r="BE69" s="847"/>
      <c r="BF69" s="847"/>
      <c r="BG69" s="847"/>
      <c r="BH69" s="847"/>
      <c r="BI69" s="847"/>
      <c r="BJ69" s="847"/>
      <c r="BK69" s="847"/>
      <c r="BL69" s="847"/>
      <c r="BM69" s="847"/>
      <c r="BN69" s="847"/>
      <c r="BO69" s="847"/>
      <c r="BP69" s="847"/>
      <c r="BQ69" s="847"/>
      <c r="BR69" s="847"/>
      <c r="BS69" s="847"/>
      <c r="BT69" s="847"/>
      <c r="BU69" s="847"/>
      <c r="BV69" s="847"/>
      <c r="BW69" s="847"/>
      <c r="BX69" s="847"/>
      <c r="BY69" s="847"/>
      <c r="BZ69" s="847"/>
      <c r="CA69" s="847"/>
      <c r="CB69" s="847"/>
      <c r="CC69" s="847"/>
      <c r="CD69" s="847"/>
      <c r="CE69" s="847"/>
      <c r="CF69" s="847"/>
      <c r="CG69" s="847"/>
      <c r="CH69" s="847"/>
      <c r="CI69" s="847"/>
      <c r="CJ69" s="847"/>
      <c r="CK69" s="847"/>
      <c r="CL69" s="847"/>
      <c r="CM69" s="847"/>
      <c r="CN69" s="847"/>
      <c r="CO69" s="847"/>
      <c r="CP69" s="847"/>
      <c r="CQ69" s="847"/>
      <c r="CR69" s="847"/>
      <c r="CS69" s="847"/>
      <c r="CT69" s="847"/>
      <c r="CU69" s="847"/>
      <c r="CV69" s="847"/>
      <c r="CW69" s="847"/>
      <c r="CX69" s="847"/>
      <c r="CY69" s="847"/>
      <c r="CZ69" s="847"/>
      <c r="DA69" s="847"/>
      <c r="DB69" s="847"/>
      <c r="DC69" s="847"/>
      <c r="DD69" s="847"/>
      <c r="DE69" s="847"/>
      <c r="DF69" s="847"/>
      <c r="DG69" s="847"/>
      <c r="DH69" s="847"/>
      <c r="DI69" s="847"/>
      <c r="DJ69" s="847"/>
      <c r="DK69" s="847"/>
      <c r="DL69" s="847"/>
      <c r="DM69" s="847"/>
      <c r="DN69" s="847"/>
      <c r="DO69" s="847"/>
      <c r="DP69" s="847"/>
      <c r="DQ69" s="847"/>
      <c r="DR69" s="847"/>
      <c r="DS69" s="847"/>
      <c r="DT69" s="847"/>
      <c r="DU69" s="847"/>
      <c r="DV69" s="847"/>
      <c r="DW69" s="847"/>
      <c r="DX69" s="847"/>
      <c r="DY69" s="847"/>
      <c r="DZ69" s="847"/>
      <c r="EA69" s="847"/>
      <c r="EB69" s="847"/>
      <c r="EC69" s="847"/>
      <c r="ED69" s="847"/>
      <c r="EE69" s="847"/>
      <c r="EF69" s="847"/>
      <c r="EG69" s="847"/>
      <c r="EH69" s="847"/>
      <c r="EI69" s="847"/>
      <c r="EJ69" s="847"/>
      <c r="EK69" s="847"/>
      <c r="EL69" s="847"/>
      <c r="EM69" s="847"/>
      <c r="EN69" s="847"/>
      <c r="EO69" s="847"/>
      <c r="EP69" s="847"/>
      <c r="EQ69" s="847"/>
      <c r="ER69" s="847"/>
      <c r="ES69" s="847"/>
      <c r="ET69" s="847"/>
      <c r="EU69" s="847"/>
      <c r="EV69" s="847"/>
      <c r="EW69" s="847"/>
      <c r="EX69" s="847"/>
      <c r="EY69" s="847"/>
      <c r="EZ69" s="847"/>
      <c r="FA69" s="847"/>
      <c r="FB69" s="847"/>
      <c r="FC69" s="847"/>
      <c r="FD69" s="847"/>
      <c r="FE69" s="847"/>
      <c r="FF69" s="847"/>
      <c r="FG69" s="847"/>
      <c r="FH69" s="847"/>
      <c r="FI69" s="847"/>
      <c r="FJ69" s="847"/>
      <c r="FK69" s="847"/>
      <c r="FL69" s="847"/>
      <c r="FM69" s="847"/>
      <c r="FN69" s="847"/>
      <c r="FO69" s="847"/>
      <c r="FP69" s="847"/>
      <c r="FQ69" s="847"/>
      <c r="FR69" s="847"/>
      <c r="FS69" s="847"/>
      <c r="FT69" s="847"/>
      <c r="FU69" s="847"/>
      <c r="FV69" s="847"/>
      <c r="FW69" s="847"/>
      <c r="FX69" s="847"/>
      <c r="FY69" s="847"/>
      <c r="FZ69" s="847"/>
      <c r="GA69" s="847"/>
      <c r="GB69" s="847"/>
      <c r="GC69" s="847"/>
      <c r="GD69" s="847"/>
      <c r="GE69" s="847"/>
      <c r="GF69" s="847"/>
      <c r="GG69" s="847"/>
      <c r="GH69" s="847"/>
      <c r="GI69" s="847"/>
      <c r="GJ69" s="847"/>
      <c r="GK69" s="847"/>
      <c r="GL69" s="847"/>
      <c r="GM69" s="847"/>
      <c r="GN69" s="847"/>
      <c r="GO69" s="847"/>
      <c r="GP69" s="847"/>
      <c r="GQ69" s="847"/>
      <c r="GR69" s="847"/>
      <c r="GS69" s="847"/>
      <c r="GT69" s="847"/>
      <c r="GU69" s="847"/>
      <c r="GV69" s="847"/>
      <c r="GW69" s="847"/>
      <c r="GX69" s="847"/>
      <c r="GY69" s="847"/>
      <c r="GZ69" s="847"/>
      <c r="HA69" s="847"/>
      <c r="HB69" s="847"/>
      <c r="HC69" s="847"/>
      <c r="HD69" s="847"/>
      <c r="HE69" s="847"/>
      <c r="HF69" s="847"/>
      <c r="HG69" s="847"/>
      <c r="HH69" s="847"/>
      <c r="HI69" s="847"/>
      <c r="HJ69" s="847"/>
      <c r="HK69" s="847"/>
      <c r="HL69" s="847"/>
      <c r="HM69" s="847"/>
      <c r="HN69" s="847"/>
      <c r="HO69" s="847"/>
      <c r="HP69" s="847"/>
      <c r="HQ69" s="847"/>
      <c r="HR69" s="847"/>
      <c r="HS69" s="847"/>
      <c r="HT69" s="847"/>
      <c r="HU69" s="847"/>
      <c r="HV69" s="847"/>
      <c r="HW69" s="847"/>
      <c r="HX69" s="847"/>
      <c r="HY69" s="847"/>
      <c r="HZ69" s="847"/>
      <c r="IA69" s="847"/>
      <c r="IB69" s="847"/>
      <c r="IC69" s="847"/>
      <c r="ID69" s="847"/>
      <c r="IE69" s="847"/>
      <c r="IF69" s="847"/>
      <c r="IG69" s="847"/>
      <c r="IH69" s="847"/>
      <c r="II69" s="847"/>
      <c r="IJ69" s="847"/>
      <c r="IK69" s="847"/>
      <c r="IL69" s="847"/>
      <c r="IM69" s="847"/>
      <c r="IN69" s="847"/>
      <c r="IO69" s="847"/>
      <c r="IP69" s="847"/>
      <c r="IQ69" s="847"/>
      <c r="IR69" s="847"/>
      <c r="IS69" s="847"/>
      <c r="IT69" s="847"/>
    </row>
    <row r="70" spans="1:254" ht="25.5">
      <c r="A70" s="5">
        <v>10</v>
      </c>
      <c r="B70" s="290" t="s">
        <v>1589</v>
      </c>
      <c r="C70" s="833">
        <v>0.6</v>
      </c>
      <c r="D70" s="833">
        <v>0.6</v>
      </c>
      <c r="E70" s="833"/>
      <c r="F70" s="833"/>
      <c r="G70" s="5" t="s">
        <v>1533</v>
      </c>
      <c r="H70" s="835" t="s">
        <v>158</v>
      </c>
      <c r="I70" s="839"/>
      <c r="J70" s="847"/>
      <c r="K70" s="847"/>
      <c r="L70" s="847"/>
      <c r="M70" s="847"/>
      <c r="N70" s="847"/>
      <c r="O70" s="847"/>
      <c r="P70" s="847"/>
      <c r="Q70" s="847"/>
      <c r="R70" s="847"/>
      <c r="S70" s="847"/>
      <c r="T70" s="847"/>
      <c r="U70" s="847"/>
      <c r="V70" s="847"/>
      <c r="W70" s="847"/>
      <c r="X70" s="847"/>
      <c r="Y70" s="847"/>
      <c r="Z70" s="847"/>
      <c r="AA70" s="847"/>
      <c r="AB70" s="847"/>
      <c r="AC70" s="847"/>
      <c r="AD70" s="847"/>
      <c r="AE70" s="847"/>
      <c r="AF70" s="847"/>
      <c r="AG70" s="847"/>
      <c r="AH70" s="847"/>
      <c r="AI70" s="847"/>
      <c r="AJ70" s="847"/>
      <c r="AK70" s="847"/>
      <c r="AL70" s="847"/>
      <c r="AM70" s="847"/>
      <c r="AN70" s="847"/>
      <c r="AO70" s="847"/>
      <c r="AP70" s="847"/>
      <c r="AQ70" s="847"/>
      <c r="AR70" s="847"/>
      <c r="AS70" s="847"/>
      <c r="AT70" s="847"/>
      <c r="AU70" s="847"/>
      <c r="AV70" s="847"/>
      <c r="AW70" s="847"/>
      <c r="AX70" s="847"/>
      <c r="AY70" s="847"/>
      <c r="AZ70" s="847"/>
      <c r="BA70" s="847"/>
      <c r="BB70" s="847"/>
      <c r="BC70" s="847"/>
      <c r="BD70" s="847"/>
      <c r="BE70" s="847"/>
      <c r="BF70" s="847"/>
      <c r="BG70" s="847"/>
      <c r="BH70" s="847"/>
      <c r="BI70" s="847"/>
      <c r="BJ70" s="847"/>
      <c r="BK70" s="847"/>
      <c r="BL70" s="847"/>
      <c r="BM70" s="847"/>
      <c r="BN70" s="847"/>
      <c r="BO70" s="847"/>
      <c r="BP70" s="847"/>
      <c r="BQ70" s="847"/>
      <c r="BR70" s="847"/>
      <c r="BS70" s="847"/>
      <c r="BT70" s="847"/>
      <c r="BU70" s="847"/>
      <c r="BV70" s="847"/>
      <c r="BW70" s="847"/>
      <c r="BX70" s="847"/>
      <c r="BY70" s="847"/>
      <c r="BZ70" s="847"/>
      <c r="CA70" s="847"/>
      <c r="CB70" s="847"/>
      <c r="CC70" s="847"/>
      <c r="CD70" s="847"/>
      <c r="CE70" s="847"/>
      <c r="CF70" s="847"/>
      <c r="CG70" s="847"/>
      <c r="CH70" s="847"/>
      <c r="CI70" s="847"/>
      <c r="CJ70" s="847"/>
      <c r="CK70" s="847"/>
      <c r="CL70" s="847"/>
      <c r="CM70" s="847"/>
      <c r="CN70" s="847"/>
      <c r="CO70" s="847"/>
      <c r="CP70" s="847"/>
      <c r="CQ70" s="847"/>
      <c r="CR70" s="847"/>
      <c r="CS70" s="847"/>
      <c r="CT70" s="847"/>
      <c r="CU70" s="847"/>
      <c r="CV70" s="847"/>
      <c r="CW70" s="847"/>
      <c r="CX70" s="847"/>
      <c r="CY70" s="847"/>
      <c r="CZ70" s="847"/>
      <c r="DA70" s="847"/>
      <c r="DB70" s="847"/>
      <c r="DC70" s="847"/>
      <c r="DD70" s="847"/>
      <c r="DE70" s="847"/>
      <c r="DF70" s="847"/>
      <c r="DG70" s="847"/>
      <c r="DH70" s="847"/>
      <c r="DI70" s="847"/>
      <c r="DJ70" s="847"/>
      <c r="DK70" s="847"/>
      <c r="DL70" s="847"/>
      <c r="DM70" s="847"/>
      <c r="DN70" s="847"/>
      <c r="DO70" s="847"/>
      <c r="DP70" s="847"/>
      <c r="DQ70" s="847"/>
      <c r="DR70" s="847"/>
      <c r="DS70" s="847"/>
      <c r="DT70" s="847"/>
      <c r="DU70" s="847"/>
      <c r="DV70" s="847"/>
      <c r="DW70" s="847"/>
      <c r="DX70" s="847"/>
      <c r="DY70" s="847"/>
      <c r="DZ70" s="847"/>
      <c r="EA70" s="847"/>
      <c r="EB70" s="847"/>
      <c r="EC70" s="847"/>
      <c r="ED70" s="847"/>
      <c r="EE70" s="847"/>
      <c r="EF70" s="847"/>
      <c r="EG70" s="847"/>
      <c r="EH70" s="847"/>
      <c r="EI70" s="847"/>
      <c r="EJ70" s="847"/>
      <c r="EK70" s="847"/>
      <c r="EL70" s="847"/>
      <c r="EM70" s="847"/>
      <c r="EN70" s="847"/>
      <c r="EO70" s="847"/>
      <c r="EP70" s="847"/>
      <c r="EQ70" s="847"/>
      <c r="ER70" s="847"/>
      <c r="ES70" s="847"/>
      <c r="ET70" s="847"/>
      <c r="EU70" s="847"/>
      <c r="EV70" s="847"/>
      <c r="EW70" s="847"/>
      <c r="EX70" s="847"/>
      <c r="EY70" s="847"/>
      <c r="EZ70" s="847"/>
      <c r="FA70" s="847"/>
      <c r="FB70" s="847"/>
      <c r="FC70" s="847"/>
      <c r="FD70" s="847"/>
      <c r="FE70" s="847"/>
      <c r="FF70" s="847"/>
      <c r="FG70" s="847"/>
      <c r="FH70" s="847"/>
      <c r="FI70" s="847"/>
      <c r="FJ70" s="847"/>
      <c r="FK70" s="847"/>
      <c r="FL70" s="847"/>
      <c r="FM70" s="847"/>
      <c r="FN70" s="847"/>
      <c r="FO70" s="847"/>
      <c r="FP70" s="847"/>
      <c r="FQ70" s="847"/>
      <c r="FR70" s="847"/>
      <c r="FS70" s="847"/>
      <c r="FT70" s="847"/>
      <c r="FU70" s="847"/>
      <c r="FV70" s="847"/>
      <c r="FW70" s="847"/>
      <c r="FX70" s="847"/>
      <c r="FY70" s="847"/>
      <c r="FZ70" s="847"/>
      <c r="GA70" s="847"/>
      <c r="GB70" s="847"/>
      <c r="GC70" s="847"/>
      <c r="GD70" s="847"/>
      <c r="GE70" s="847"/>
      <c r="GF70" s="847"/>
      <c r="GG70" s="847"/>
      <c r="GH70" s="847"/>
      <c r="GI70" s="847"/>
      <c r="GJ70" s="847"/>
      <c r="GK70" s="847"/>
      <c r="GL70" s="847"/>
      <c r="GM70" s="847"/>
      <c r="GN70" s="847"/>
      <c r="GO70" s="847"/>
      <c r="GP70" s="847"/>
      <c r="GQ70" s="847"/>
      <c r="GR70" s="847"/>
      <c r="GS70" s="847"/>
      <c r="GT70" s="847"/>
      <c r="GU70" s="847"/>
      <c r="GV70" s="847"/>
      <c r="GW70" s="847"/>
      <c r="GX70" s="847"/>
      <c r="GY70" s="847"/>
      <c r="GZ70" s="847"/>
      <c r="HA70" s="847"/>
      <c r="HB70" s="847"/>
      <c r="HC70" s="847"/>
      <c r="HD70" s="847"/>
      <c r="HE70" s="847"/>
      <c r="HF70" s="847"/>
      <c r="HG70" s="847"/>
      <c r="HH70" s="847"/>
      <c r="HI70" s="847"/>
      <c r="HJ70" s="847"/>
      <c r="HK70" s="847"/>
      <c r="HL70" s="847"/>
      <c r="HM70" s="847"/>
      <c r="HN70" s="847"/>
      <c r="HO70" s="847"/>
      <c r="HP70" s="847"/>
      <c r="HQ70" s="847"/>
      <c r="HR70" s="847"/>
      <c r="HS70" s="847"/>
      <c r="HT70" s="847"/>
      <c r="HU70" s="847"/>
      <c r="HV70" s="847"/>
      <c r="HW70" s="847"/>
      <c r="HX70" s="847"/>
      <c r="HY70" s="847"/>
      <c r="HZ70" s="847"/>
      <c r="IA70" s="847"/>
      <c r="IB70" s="847"/>
      <c r="IC70" s="847"/>
      <c r="ID70" s="847"/>
      <c r="IE70" s="847"/>
      <c r="IF70" s="847"/>
      <c r="IG70" s="847"/>
      <c r="IH70" s="847"/>
      <c r="II70" s="847"/>
      <c r="IJ70" s="847"/>
      <c r="IK70" s="847"/>
      <c r="IL70" s="847"/>
      <c r="IM70" s="847"/>
      <c r="IN70" s="847"/>
      <c r="IO70" s="847"/>
      <c r="IP70" s="847"/>
      <c r="IQ70" s="847"/>
      <c r="IR70" s="847"/>
      <c r="IS70" s="847"/>
      <c r="IT70" s="847"/>
    </row>
    <row r="71" spans="1:254" ht="25.5">
      <c r="A71" s="5">
        <v>11</v>
      </c>
      <c r="B71" s="838" t="s">
        <v>1590</v>
      </c>
      <c r="C71" s="304">
        <f>SUM(D71:F71)</f>
        <v>0.1</v>
      </c>
      <c r="D71" s="294">
        <v>0.1</v>
      </c>
      <c r="E71" s="294"/>
      <c r="F71" s="294"/>
      <c r="G71" s="318" t="s">
        <v>1558</v>
      </c>
      <c r="H71" s="835" t="s">
        <v>1554</v>
      </c>
      <c r="I71" s="839"/>
      <c r="J71" s="847"/>
      <c r="K71" s="847"/>
      <c r="L71" s="847"/>
      <c r="M71" s="847"/>
      <c r="N71" s="847"/>
      <c r="O71" s="847"/>
      <c r="P71" s="847"/>
      <c r="Q71" s="847"/>
      <c r="R71" s="847"/>
      <c r="S71" s="847"/>
      <c r="T71" s="847"/>
      <c r="U71" s="847"/>
      <c r="V71" s="847"/>
      <c r="W71" s="847"/>
      <c r="X71" s="847"/>
      <c r="Y71" s="847"/>
      <c r="Z71" s="847"/>
      <c r="AA71" s="847"/>
      <c r="AB71" s="847"/>
      <c r="AC71" s="847"/>
      <c r="AD71" s="847"/>
      <c r="AE71" s="847"/>
      <c r="AF71" s="847"/>
      <c r="AG71" s="847"/>
      <c r="AH71" s="847"/>
      <c r="AI71" s="847"/>
      <c r="AJ71" s="847"/>
      <c r="AK71" s="847"/>
      <c r="AL71" s="847"/>
      <c r="AM71" s="847"/>
      <c r="AN71" s="847"/>
      <c r="AO71" s="847"/>
      <c r="AP71" s="847"/>
      <c r="AQ71" s="847"/>
      <c r="AR71" s="847"/>
      <c r="AS71" s="847"/>
      <c r="AT71" s="847"/>
      <c r="AU71" s="847"/>
      <c r="AV71" s="847"/>
      <c r="AW71" s="847"/>
      <c r="AX71" s="847"/>
      <c r="AY71" s="847"/>
      <c r="AZ71" s="847"/>
      <c r="BA71" s="847"/>
      <c r="BB71" s="847"/>
      <c r="BC71" s="847"/>
      <c r="BD71" s="847"/>
      <c r="BE71" s="847"/>
      <c r="BF71" s="847"/>
      <c r="BG71" s="847"/>
      <c r="BH71" s="847"/>
      <c r="BI71" s="847"/>
      <c r="BJ71" s="847"/>
      <c r="BK71" s="847"/>
      <c r="BL71" s="847"/>
      <c r="BM71" s="847"/>
      <c r="BN71" s="847"/>
      <c r="BO71" s="847"/>
      <c r="BP71" s="847"/>
      <c r="BQ71" s="847"/>
      <c r="BR71" s="847"/>
      <c r="BS71" s="847"/>
      <c r="BT71" s="847"/>
      <c r="BU71" s="847"/>
      <c r="BV71" s="847"/>
      <c r="BW71" s="847"/>
      <c r="BX71" s="847"/>
      <c r="BY71" s="847"/>
      <c r="BZ71" s="847"/>
      <c r="CA71" s="847"/>
      <c r="CB71" s="847"/>
      <c r="CC71" s="847"/>
      <c r="CD71" s="847"/>
      <c r="CE71" s="847"/>
      <c r="CF71" s="847"/>
      <c r="CG71" s="847"/>
      <c r="CH71" s="847"/>
      <c r="CI71" s="847"/>
      <c r="CJ71" s="847"/>
      <c r="CK71" s="847"/>
      <c r="CL71" s="847"/>
      <c r="CM71" s="847"/>
      <c r="CN71" s="847"/>
      <c r="CO71" s="847"/>
      <c r="CP71" s="847"/>
      <c r="CQ71" s="847"/>
      <c r="CR71" s="847"/>
      <c r="CS71" s="847"/>
      <c r="CT71" s="847"/>
      <c r="CU71" s="847"/>
      <c r="CV71" s="847"/>
      <c r="CW71" s="847"/>
      <c r="CX71" s="847"/>
      <c r="CY71" s="847"/>
      <c r="CZ71" s="847"/>
      <c r="DA71" s="847"/>
      <c r="DB71" s="847"/>
      <c r="DC71" s="847"/>
      <c r="DD71" s="847"/>
      <c r="DE71" s="847"/>
      <c r="DF71" s="847"/>
      <c r="DG71" s="847"/>
      <c r="DH71" s="847"/>
      <c r="DI71" s="847"/>
      <c r="DJ71" s="847"/>
      <c r="DK71" s="847"/>
      <c r="DL71" s="847"/>
      <c r="DM71" s="847"/>
      <c r="DN71" s="847"/>
      <c r="DO71" s="847"/>
      <c r="DP71" s="847"/>
      <c r="DQ71" s="847"/>
      <c r="DR71" s="847"/>
      <c r="DS71" s="847"/>
      <c r="DT71" s="847"/>
      <c r="DU71" s="847"/>
      <c r="DV71" s="847"/>
      <c r="DW71" s="847"/>
      <c r="DX71" s="847"/>
      <c r="DY71" s="847"/>
      <c r="DZ71" s="847"/>
      <c r="EA71" s="847"/>
      <c r="EB71" s="847"/>
      <c r="EC71" s="847"/>
      <c r="ED71" s="847"/>
      <c r="EE71" s="847"/>
      <c r="EF71" s="847"/>
      <c r="EG71" s="847"/>
      <c r="EH71" s="847"/>
      <c r="EI71" s="847"/>
      <c r="EJ71" s="847"/>
      <c r="EK71" s="847"/>
      <c r="EL71" s="847"/>
      <c r="EM71" s="847"/>
      <c r="EN71" s="847"/>
      <c r="EO71" s="847"/>
      <c r="EP71" s="847"/>
      <c r="EQ71" s="847"/>
      <c r="ER71" s="847"/>
      <c r="ES71" s="847"/>
      <c r="ET71" s="847"/>
      <c r="EU71" s="847"/>
      <c r="EV71" s="847"/>
      <c r="EW71" s="847"/>
      <c r="EX71" s="847"/>
      <c r="EY71" s="847"/>
      <c r="EZ71" s="847"/>
      <c r="FA71" s="847"/>
      <c r="FB71" s="847"/>
      <c r="FC71" s="847"/>
      <c r="FD71" s="847"/>
      <c r="FE71" s="847"/>
      <c r="FF71" s="847"/>
      <c r="FG71" s="847"/>
      <c r="FH71" s="847"/>
      <c r="FI71" s="847"/>
      <c r="FJ71" s="847"/>
      <c r="FK71" s="847"/>
      <c r="FL71" s="847"/>
      <c r="FM71" s="847"/>
      <c r="FN71" s="847"/>
      <c r="FO71" s="847"/>
      <c r="FP71" s="847"/>
      <c r="FQ71" s="847"/>
      <c r="FR71" s="847"/>
      <c r="FS71" s="847"/>
      <c r="FT71" s="847"/>
      <c r="FU71" s="847"/>
      <c r="FV71" s="847"/>
      <c r="FW71" s="847"/>
      <c r="FX71" s="847"/>
      <c r="FY71" s="847"/>
      <c r="FZ71" s="847"/>
      <c r="GA71" s="847"/>
      <c r="GB71" s="847"/>
      <c r="GC71" s="847"/>
      <c r="GD71" s="847"/>
      <c r="GE71" s="847"/>
      <c r="GF71" s="847"/>
      <c r="GG71" s="847"/>
      <c r="GH71" s="847"/>
      <c r="GI71" s="847"/>
      <c r="GJ71" s="847"/>
      <c r="GK71" s="847"/>
      <c r="GL71" s="847"/>
      <c r="GM71" s="847"/>
      <c r="GN71" s="847"/>
      <c r="GO71" s="847"/>
      <c r="GP71" s="847"/>
      <c r="GQ71" s="847"/>
      <c r="GR71" s="847"/>
      <c r="GS71" s="847"/>
      <c r="GT71" s="847"/>
      <c r="GU71" s="847"/>
      <c r="GV71" s="847"/>
      <c r="GW71" s="847"/>
      <c r="GX71" s="847"/>
      <c r="GY71" s="847"/>
      <c r="GZ71" s="847"/>
      <c r="HA71" s="847"/>
      <c r="HB71" s="847"/>
      <c r="HC71" s="847"/>
      <c r="HD71" s="847"/>
      <c r="HE71" s="847"/>
      <c r="HF71" s="847"/>
      <c r="HG71" s="847"/>
      <c r="HH71" s="847"/>
      <c r="HI71" s="847"/>
      <c r="HJ71" s="847"/>
      <c r="HK71" s="847"/>
      <c r="HL71" s="847"/>
      <c r="HM71" s="847"/>
      <c r="HN71" s="847"/>
      <c r="HO71" s="847"/>
      <c r="HP71" s="847"/>
      <c r="HQ71" s="847"/>
      <c r="HR71" s="847"/>
      <c r="HS71" s="847"/>
      <c r="HT71" s="847"/>
      <c r="HU71" s="847"/>
      <c r="HV71" s="847"/>
      <c r="HW71" s="847"/>
      <c r="HX71" s="847"/>
      <c r="HY71" s="847"/>
      <c r="HZ71" s="847"/>
      <c r="IA71" s="847"/>
      <c r="IB71" s="847"/>
      <c r="IC71" s="847"/>
      <c r="ID71" s="847"/>
      <c r="IE71" s="847"/>
      <c r="IF71" s="847"/>
      <c r="IG71" s="847"/>
      <c r="IH71" s="847"/>
      <c r="II71" s="847"/>
      <c r="IJ71" s="847"/>
      <c r="IK71" s="847"/>
      <c r="IL71" s="847"/>
      <c r="IM71" s="847"/>
      <c r="IN71" s="847"/>
      <c r="IO71" s="847"/>
      <c r="IP71" s="847"/>
      <c r="IQ71" s="847"/>
      <c r="IR71" s="847"/>
      <c r="IS71" s="847"/>
      <c r="IT71" s="847"/>
    </row>
    <row r="72" spans="1:254" ht="38.25">
      <c r="A72" s="5">
        <v>12</v>
      </c>
      <c r="B72" s="838" t="s">
        <v>1591</v>
      </c>
      <c r="C72" s="294">
        <f>SUM(D72:F72)</f>
        <v>0.15</v>
      </c>
      <c r="D72" s="294">
        <v>0.15</v>
      </c>
      <c r="E72" s="294"/>
      <c r="F72" s="294"/>
      <c r="G72" s="318" t="s">
        <v>1592</v>
      </c>
      <c r="H72" s="835" t="s">
        <v>1554</v>
      </c>
      <c r="I72" s="839"/>
      <c r="J72" s="847"/>
      <c r="K72" s="847"/>
      <c r="L72" s="847"/>
      <c r="M72" s="847"/>
      <c r="N72" s="847"/>
      <c r="O72" s="847"/>
      <c r="P72" s="847"/>
      <c r="Q72" s="847"/>
      <c r="R72" s="847"/>
      <c r="S72" s="847"/>
      <c r="T72" s="847"/>
      <c r="U72" s="847"/>
      <c r="V72" s="847"/>
      <c r="W72" s="847"/>
      <c r="X72" s="847"/>
      <c r="Y72" s="847"/>
      <c r="Z72" s="847"/>
      <c r="AA72" s="847"/>
      <c r="AB72" s="847"/>
      <c r="AC72" s="847"/>
      <c r="AD72" s="847"/>
      <c r="AE72" s="847"/>
      <c r="AF72" s="847"/>
      <c r="AG72" s="847"/>
      <c r="AH72" s="847"/>
      <c r="AI72" s="847"/>
      <c r="AJ72" s="847"/>
      <c r="AK72" s="847"/>
      <c r="AL72" s="847"/>
      <c r="AM72" s="847"/>
      <c r="AN72" s="847"/>
      <c r="AO72" s="847"/>
      <c r="AP72" s="847"/>
      <c r="AQ72" s="847"/>
      <c r="AR72" s="847"/>
      <c r="AS72" s="847"/>
      <c r="AT72" s="847"/>
      <c r="AU72" s="847"/>
      <c r="AV72" s="847"/>
      <c r="AW72" s="847"/>
      <c r="AX72" s="847"/>
      <c r="AY72" s="847"/>
      <c r="AZ72" s="847"/>
      <c r="BA72" s="847"/>
      <c r="BB72" s="847"/>
      <c r="BC72" s="847"/>
      <c r="BD72" s="847"/>
      <c r="BE72" s="847"/>
      <c r="BF72" s="847"/>
      <c r="BG72" s="847"/>
      <c r="BH72" s="847"/>
      <c r="BI72" s="847"/>
      <c r="BJ72" s="847"/>
      <c r="BK72" s="847"/>
      <c r="BL72" s="847"/>
      <c r="BM72" s="847"/>
      <c r="BN72" s="847"/>
      <c r="BO72" s="847"/>
      <c r="BP72" s="847"/>
      <c r="BQ72" s="847"/>
      <c r="BR72" s="847"/>
      <c r="BS72" s="847"/>
      <c r="BT72" s="847"/>
      <c r="BU72" s="847"/>
      <c r="BV72" s="847"/>
      <c r="BW72" s="847"/>
      <c r="BX72" s="847"/>
      <c r="BY72" s="847"/>
      <c r="BZ72" s="847"/>
      <c r="CA72" s="847"/>
      <c r="CB72" s="847"/>
      <c r="CC72" s="847"/>
      <c r="CD72" s="847"/>
      <c r="CE72" s="847"/>
      <c r="CF72" s="847"/>
      <c r="CG72" s="847"/>
      <c r="CH72" s="847"/>
      <c r="CI72" s="847"/>
      <c r="CJ72" s="847"/>
      <c r="CK72" s="847"/>
      <c r="CL72" s="847"/>
      <c r="CM72" s="847"/>
      <c r="CN72" s="847"/>
      <c r="CO72" s="847"/>
      <c r="CP72" s="847"/>
      <c r="CQ72" s="847"/>
      <c r="CR72" s="847"/>
      <c r="CS72" s="847"/>
      <c r="CT72" s="847"/>
      <c r="CU72" s="847"/>
      <c r="CV72" s="847"/>
      <c r="CW72" s="847"/>
      <c r="CX72" s="847"/>
      <c r="CY72" s="847"/>
      <c r="CZ72" s="847"/>
      <c r="DA72" s="847"/>
      <c r="DB72" s="847"/>
      <c r="DC72" s="847"/>
      <c r="DD72" s="847"/>
      <c r="DE72" s="847"/>
      <c r="DF72" s="847"/>
      <c r="DG72" s="847"/>
      <c r="DH72" s="847"/>
      <c r="DI72" s="847"/>
      <c r="DJ72" s="847"/>
      <c r="DK72" s="847"/>
      <c r="DL72" s="847"/>
      <c r="DM72" s="847"/>
      <c r="DN72" s="847"/>
      <c r="DO72" s="847"/>
      <c r="DP72" s="847"/>
      <c r="DQ72" s="847"/>
      <c r="DR72" s="847"/>
      <c r="DS72" s="847"/>
      <c r="DT72" s="847"/>
      <c r="DU72" s="847"/>
      <c r="DV72" s="847"/>
      <c r="DW72" s="847"/>
      <c r="DX72" s="847"/>
      <c r="DY72" s="847"/>
      <c r="DZ72" s="847"/>
      <c r="EA72" s="847"/>
      <c r="EB72" s="847"/>
      <c r="EC72" s="847"/>
      <c r="ED72" s="847"/>
      <c r="EE72" s="847"/>
      <c r="EF72" s="847"/>
      <c r="EG72" s="847"/>
      <c r="EH72" s="847"/>
      <c r="EI72" s="847"/>
      <c r="EJ72" s="847"/>
      <c r="EK72" s="847"/>
      <c r="EL72" s="847"/>
      <c r="EM72" s="847"/>
      <c r="EN72" s="847"/>
      <c r="EO72" s="847"/>
      <c r="EP72" s="847"/>
      <c r="EQ72" s="847"/>
      <c r="ER72" s="847"/>
      <c r="ES72" s="847"/>
      <c r="ET72" s="847"/>
      <c r="EU72" s="847"/>
      <c r="EV72" s="847"/>
      <c r="EW72" s="847"/>
      <c r="EX72" s="847"/>
      <c r="EY72" s="847"/>
      <c r="EZ72" s="847"/>
      <c r="FA72" s="847"/>
      <c r="FB72" s="847"/>
      <c r="FC72" s="847"/>
      <c r="FD72" s="847"/>
      <c r="FE72" s="847"/>
      <c r="FF72" s="847"/>
      <c r="FG72" s="847"/>
      <c r="FH72" s="847"/>
      <c r="FI72" s="847"/>
      <c r="FJ72" s="847"/>
      <c r="FK72" s="847"/>
      <c r="FL72" s="847"/>
      <c r="FM72" s="847"/>
      <c r="FN72" s="847"/>
      <c r="FO72" s="847"/>
      <c r="FP72" s="847"/>
      <c r="FQ72" s="847"/>
      <c r="FR72" s="847"/>
      <c r="FS72" s="847"/>
      <c r="FT72" s="847"/>
      <c r="FU72" s="847"/>
      <c r="FV72" s="847"/>
      <c r="FW72" s="847"/>
      <c r="FX72" s="847"/>
      <c r="FY72" s="847"/>
      <c r="FZ72" s="847"/>
      <c r="GA72" s="847"/>
      <c r="GB72" s="847"/>
      <c r="GC72" s="847"/>
      <c r="GD72" s="847"/>
      <c r="GE72" s="847"/>
      <c r="GF72" s="847"/>
      <c r="GG72" s="847"/>
      <c r="GH72" s="847"/>
      <c r="GI72" s="847"/>
      <c r="GJ72" s="847"/>
      <c r="GK72" s="847"/>
      <c r="GL72" s="847"/>
      <c r="GM72" s="847"/>
      <c r="GN72" s="847"/>
      <c r="GO72" s="847"/>
      <c r="GP72" s="847"/>
      <c r="GQ72" s="847"/>
      <c r="GR72" s="847"/>
      <c r="GS72" s="847"/>
      <c r="GT72" s="847"/>
      <c r="GU72" s="847"/>
      <c r="GV72" s="847"/>
      <c r="GW72" s="847"/>
      <c r="GX72" s="847"/>
      <c r="GY72" s="847"/>
      <c r="GZ72" s="847"/>
      <c r="HA72" s="847"/>
      <c r="HB72" s="847"/>
      <c r="HC72" s="847"/>
      <c r="HD72" s="847"/>
      <c r="HE72" s="847"/>
      <c r="HF72" s="847"/>
      <c r="HG72" s="847"/>
      <c r="HH72" s="847"/>
      <c r="HI72" s="847"/>
      <c r="HJ72" s="847"/>
      <c r="HK72" s="847"/>
      <c r="HL72" s="847"/>
      <c r="HM72" s="847"/>
      <c r="HN72" s="847"/>
      <c r="HO72" s="847"/>
      <c r="HP72" s="847"/>
      <c r="HQ72" s="847"/>
      <c r="HR72" s="847"/>
      <c r="HS72" s="847"/>
      <c r="HT72" s="847"/>
      <c r="HU72" s="847"/>
      <c r="HV72" s="847"/>
      <c r="HW72" s="847"/>
      <c r="HX72" s="847"/>
      <c r="HY72" s="847"/>
      <c r="HZ72" s="847"/>
      <c r="IA72" s="847"/>
      <c r="IB72" s="847"/>
      <c r="IC72" s="847"/>
      <c r="ID72" s="847"/>
      <c r="IE72" s="847"/>
      <c r="IF72" s="847"/>
      <c r="IG72" s="847"/>
      <c r="IH72" s="847"/>
      <c r="II72" s="847"/>
      <c r="IJ72" s="847"/>
      <c r="IK72" s="847"/>
      <c r="IL72" s="847"/>
      <c r="IM72" s="847"/>
      <c r="IN72" s="847"/>
      <c r="IO72" s="847"/>
      <c r="IP72" s="847"/>
      <c r="IQ72" s="847"/>
      <c r="IR72" s="847"/>
      <c r="IS72" s="847"/>
      <c r="IT72" s="847"/>
    </row>
    <row r="73" spans="1:254" ht="25.5">
      <c r="A73" s="5">
        <v>13</v>
      </c>
      <c r="B73" s="290" t="s">
        <v>1593</v>
      </c>
      <c r="C73" s="833">
        <v>0.2</v>
      </c>
      <c r="D73" s="833">
        <v>0.2</v>
      </c>
      <c r="E73" s="833"/>
      <c r="F73" s="833"/>
      <c r="G73" s="842" t="s">
        <v>1594</v>
      </c>
      <c r="H73" s="835" t="s">
        <v>158</v>
      </c>
      <c r="I73" s="836"/>
      <c r="J73" s="846"/>
      <c r="K73" s="846"/>
      <c r="L73" s="846"/>
      <c r="M73" s="846"/>
      <c r="N73" s="846"/>
      <c r="O73" s="846"/>
      <c r="P73" s="846"/>
      <c r="Q73" s="846"/>
      <c r="R73" s="846"/>
      <c r="S73" s="846"/>
      <c r="T73" s="846"/>
      <c r="U73" s="846"/>
      <c r="V73" s="846"/>
      <c r="W73" s="846"/>
      <c r="X73" s="846"/>
      <c r="Y73" s="846"/>
      <c r="Z73" s="846"/>
      <c r="AA73" s="846"/>
      <c r="AB73" s="846"/>
      <c r="AC73" s="846"/>
      <c r="AD73" s="846"/>
      <c r="AE73" s="846"/>
      <c r="AF73" s="846"/>
      <c r="AG73" s="846"/>
      <c r="AH73" s="846"/>
      <c r="AI73" s="846"/>
      <c r="AJ73" s="846"/>
      <c r="AK73" s="846"/>
      <c r="AL73" s="846"/>
      <c r="AM73" s="846"/>
      <c r="AN73" s="846"/>
      <c r="AO73" s="846"/>
      <c r="AP73" s="846"/>
      <c r="AQ73" s="846"/>
      <c r="AR73" s="846"/>
      <c r="AS73" s="846"/>
      <c r="AT73" s="846"/>
      <c r="AU73" s="846"/>
      <c r="AV73" s="846"/>
      <c r="AW73" s="846"/>
      <c r="AX73" s="846"/>
      <c r="AY73" s="846"/>
      <c r="AZ73" s="846"/>
      <c r="BA73" s="846"/>
      <c r="BB73" s="846"/>
      <c r="BC73" s="846"/>
      <c r="BD73" s="846"/>
      <c r="BE73" s="846"/>
      <c r="BF73" s="846"/>
      <c r="BG73" s="846"/>
      <c r="BH73" s="846"/>
      <c r="BI73" s="846"/>
      <c r="BJ73" s="846"/>
      <c r="BK73" s="846"/>
      <c r="BL73" s="846"/>
      <c r="BM73" s="846"/>
      <c r="BN73" s="846"/>
      <c r="BO73" s="846"/>
      <c r="BP73" s="846"/>
      <c r="BQ73" s="846"/>
      <c r="BR73" s="846"/>
      <c r="BS73" s="846"/>
      <c r="BT73" s="846"/>
      <c r="BU73" s="846"/>
      <c r="BV73" s="846"/>
      <c r="BW73" s="846"/>
      <c r="BX73" s="846"/>
      <c r="BY73" s="846"/>
      <c r="BZ73" s="846"/>
      <c r="CA73" s="846"/>
      <c r="CB73" s="846"/>
      <c r="CC73" s="846"/>
      <c r="CD73" s="846"/>
      <c r="CE73" s="846"/>
      <c r="CF73" s="846"/>
      <c r="CG73" s="846"/>
      <c r="CH73" s="846"/>
      <c r="CI73" s="846"/>
      <c r="CJ73" s="846"/>
      <c r="CK73" s="846"/>
      <c r="CL73" s="846"/>
      <c r="CM73" s="846"/>
      <c r="CN73" s="846"/>
      <c r="CO73" s="846"/>
      <c r="CP73" s="846"/>
      <c r="CQ73" s="846"/>
      <c r="CR73" s="846"/>
      <c r="CS73" s="846"/>
      <c r="CT73" s="846"/>
      <c r="CU73" s="846"/>
      <c r="CV73" s="846"/>
      <c r="CW73" s="846"/>
      <c r="CX73" s="846"/>
      <c r="CY73" s="846"/>
      <c r="CZ73" s="846"/>
      <c r="DA73" s="846"/>
      <c r="DB73" s="846"/>
      <c r="DC73" s="846"/>
      <c r="DD73" s="846"/>
      <c r="DE73" s="846"/>
      <c r="DF73" s="846"/>
      <c r="DG73" s="846"/>
      <c r="DH73" s="846"/>
      <c r="DI73" s="846"/>
      <c r="DJ73" s="846"/>
      <c r="DK73" s="846"/>
      <c r="DL73" s="846"/>
      <c r="DM73" s="846"/>
      <c r="DN73" s="846"/>
      <c r="DO73" s="846"/>
      <c r="DP73" s="846"/>
      <c r="DQ73" s="846"/>
      <c r="DR73" s="846"/>
      <c r="DS73" s="846"/>
      <c r="DT73" s="846"/>
      <c r="DU73" s="846"/>
      <c r="DV73" s="846"/>
      <c r="DW73" s="846"/>
      <c r="DX73" s="846"/>
      <c r="DY73" s="846"/>
      <c r="DZ73" s="846"/>
      <c r="EA73" s="846"/>
      <c r="EB73" s="846"/>
      <c r="EC73" s="846"/>
      <c r="ED73" s="846"/>
      <c r="EE73" s="846"/>
      <c r="EF73" s="846"/>
      <c r="EG73" s="846"/>
      <c r="EH73" s="846"/>
      <c r="EI73" s="846"/>
      <c r="EJ73" s="846"/>
      <c r="EK73" s="846"/>
      <c r="EL73" s="846"/>
      <c r="EM73" s="846"/>
      <c r="EN73" s="846"/>
      <c r="EO73" s="846"/>
      <c r="EP73" s="846"/>
      <c r="EQ73" s="846"/>
      <c r="ER73" s="846"/>
      <c r="ES73" s="846"/>
      <c r="ET73" s="846"/>
      <c r="EU73" s="846"/>
      <c r="EV73" s="846"/>
      <c r="EW73" s="846"/>
      <c r="EX73" s="846"/>
      <c r="EY73" s="846"/>
      <c r="EZ73" s="846"/>
      <c r="FA73" s="846"/>
      <c r="FB73" s="846"/>
      <c r="FC73" s="846"/>
      <c r="FD73" s="846"/>
      <c r="FE73" s="846"/>
      <c r="FF73" s="846"/>
      <c r="FG73" s="846"/>
      <c r="FH73" s="846"/>
      <c r="FI73" s="846"/>
      <c r="FJ73" s="846"/>
      <c r="FK73" s="846"/>
      <c r="FL73" s="846"/>
      <c r="FM73" s="846"/>
      <c r="FN73" s="846"/>
      <c r="FO73" s="846"/>
      <c r="FP73" s="846"/>
      <c r="FQ73" s="846"/>
      <c r="FR73" s="846"/>
      <c r="FS73" s="846"/>
      <c r="FT73" s="846"/>
      <c r="FU73" s="846"/>
      <c r="FV73" s="846"/>
      <c r="FW73" s="846"/>
      <c r="FX73" s="846"/>
      <c r="FY73" s="846"/>
      <c r="FZ73" s="846"/>
      <c r="GA73" s="846"/>
      <c r="GB73" s="846"/>
      <c r="GC73" s="846"/>
      <c r="GD73" s="846"/>
      <c r="GE73" s="846"/>
      <c r="GF73" s="846"/>
      <c r="GG73" s="846"/>
      <c r="GH73" s="846"/>
      <c r="GI73" s="846"/>
      <c r="GJ73" s="846"/>
      <c r="GK73" s="846"/>
      <c r="GL73" s="846"/>
      <c r="GM73" s="846"/>
      <c r="GN73" s="846"/>
      <c r="GO73" s="846"/>
      <c r="GP73" s="846"/>
      <c r="GQ73" s="846"/>
      <c r="GR73" s="846"/>
      <c r="GS73" s="846"/>
      <c r="GT73" s="846"/>
      <c r="GU73" s="846"/>
      <c r="GV73" s="846"/>
      <c r="GW73" s="846"/>
      <c r="GX73" s="846"/>
      <c r="GY73" s="846"/>
      <c r="GZ73" s="846"/>
      <c r="HA73" s="846"/>
      <c r="HB73" s="846"/>
      <c r="HC73" s="846"/>
      <c r="HD73" s="846"/>
      <c r="HE73" s="846"/>
      <c r="HF73" s="846"/>
      <c r="HG73" s="846"/>
      <c r="HH73" s="846"/>
      <c r="HI73" s="846"/>
      <c r="HJ73" s="846"/>
      <c r="HK73" s="846"/>
      <c r="HL73" s="846"/>
      <c r="HM73" s="846"/>
      <c r="HN73" s="846"/>
      <c r="HO73" s="846"/>
      <c r="HP73" s="846"/>
      <c r="HQ73" s="846"/>
      <c r="HR73" s="846"/>
      <c r="HS73" s="846"/>
      <c r="HT73" s="846"/>
      <c r="HU73" s="846"/>
      <c r="HV73" s="846"/>
      <c r="HW73" s="846"/>
      <c r="HX73" s="846"/>
      <c r="HY73" s="846"/>
      <c r="HZ73" s="846"/>
      <c r="IA73" s="846"/>
      <c r="IB73" s="846"/>
      <c r="IC73" s="846"/>
      <c r="ID73" s="846"/>
      <c r="IE73" s="846"/>
      <c r="IF73" s="846"/>
      <c r="IG73" s="846"/>
      <c r="IH73" s="846"/>
      <c r="II73" s="846"/>
      <c r="IJ73" s="846"/>
      <c r="IK73" s="846"/>
      <c r="IL73" s="846"/>
      <c r="IM73" s="846"/>
      <c r="IN73" s="846"/>
      <c r="IO73" s="846"/>
      <c r="IP73" s="846"/>
      <c r="IQ73" s="846"/>
      <c r="IR73" s="846"/>
      <c r="IS73" s="846"/>
      <c r="IT73" s="846"/>
    </row>
    <row r="74" spans="1:254" ht="25.5">
      <c r="A74" s="5">
        <v>14</v>
      </c>
      <c r="B74" s="290" t="s">
        <v>1595</v>
      </c>
      <c r="C74" s="833">
        <v>0.3</v>
      </c>
      <c r="D74" s="833">
        <v>0.3</v>
      </c>
      <c r="E74" s="833"/>
      <c r="F74" s="833"/>
      <c r="G74" s="5" t="s">
        <v>1596</v>
      </c>
      <c r="H74" s="835" t="s">
        <v>158</v>
      </c>
      <c r="I74" s="836"/>
      <c r="J74" s="846"/>
      <c r="K74" s="846"/>
      <c r="L74" s="846"/>
      <c r="M74" s="846"/>
      <c r="N74" s="846"/>
      <c r="O74" s="846"/>
      <c r="P74" s="846"/>
      <c r="Q74" s="846"/>
      <c r="R74" s="846"/>
      <c r="S74" s="846"/>
      <c r="T74" s="846"/>
      <c r="U74" s="846"/>
      <c r="V74" s="846"/>
      <c r="W74" s="846"/>
      <c r="X74" s="846"/>
      <c r="Y74" s="846"/>
      <c r="Z74" s="846"/>
      <c r="AA74" s="846"/>
      <c r="AB74" s="846"/>
      <c r="AC74" s="846"/>
      <c r="AD74" s="846"/>
      <c r="AE74" s="846"/>
      <c r="AF74" s="846"/>
      <c r="AG74" s="846"/>
      <c r="AH74" s="846"/>
      <c r="AI74" s="846"/>
      <c r="AJ74" s="846"/>
      <c r="AK74" s="846"/>
      <c r="AL74" s="846"/>
      <c r="AM74" s="846"/>
      <c r="AN74" s="846"/>
      <c r="AO74" s="846"/>
      <c r="AP74" s="846"/>
      <c r="AQ74" s="846"/>
      <c r="AR74" s="846"/>
      <c r="AS74" s="846"/>
      <c r="AT74" s="846"/>
      <c r="AU74" s="846"/>
      <c r="AV74" s="846"/>
      <c r="AW74" s="846"/>
      <c r="AX74" s="846"/>
      <c r="AY74" s="846"/>
      <c r="AZ74" s="846"/>
      <c r="BA74" s="846"/>
      <c r="BB74" s="846"/>
      <c r="BC74" s="846"/>
      <c r="BD74" s="846"/>
      <c r="BE74" s="846"/>
      <c r="BF74" s="846"/>
      <c r="BG74" s="846"/>
      <c r="BH74" s="846"/>
      <c r="BI74" s="846"/>
      <c r="BJ74" s="846"/>
      <c r="BK74" s="846"/>
      <c r="BL74" s="846"/>
      <c r="BM74" s="846"/>
      <c r="BN74" s="846"/>
      <c r="BO74" s="846"/>
      <c r="BP74" s="846"/>
      <c r="BQ74" s="846"/>
      <c r="BR74" s="846"/>
      <c r="BS74" s="846"/>
      <c r="BT74" s="846"/>
      <c r="BU74" s="846"/>
      <c r="BV74" s="846"/>
      <c r="BW74" s="846"/>
      <c r="BX74" s="846"/>
      <c r="BY74" s="846"/>
      <c r="BZ74" s="846"/>
      <c r="CA74" s="846"/>
      <c r="CB74" s="846"/>
      <c r="CC74" s="846"/>
      <c r="CD74" s="846"/>
      <c r="CE74" s="846"/>
      <c r="CF74" s="846"/>
      <c r="CG74" s="846"/>
      <c r="CH74" s="846"/>
      <c r="CI74" s="846"/>
      <c r="CJ74" s="846"/>
      <c r="CK74" s="846"/>
      <c r="CL74" s="846"/>
      <c r="CM74" s="846"/>
      <c r="CN74" s="846"/>
      <c r="CO74" s="846"/>
      <c r="CP74" s="846"/>
      <c r="CQ74" s="846"/>
      <c r="CR74" s="846"/>
      <c r="CS74" s="846"/>
      <c r="CT74" s="846"/>
      <c r="CU74" s="846"/>
      <c r="CV74" s="846"/>
      <c r="CW74" s="846"/>
      <c r="CX74" s="846"/>
      <c r="CY74" s="846"/>
      <c r="CZ74" s="846"/>
      <c r="DA74" s="846"/>
      <c r="DB74" s="846"/>
      <c r="DC74" s="846"/>
      <c r="DD74" s="846"/>
      <c r="DE74" s="846"/>
      <c r="DF74" s="846"/>
      <c r="DG74" s="846"/>
      <c r="DH74" s="846"/>
      <c r="DI74" s="846"/>
      <c r="DJ74" s="846"/>
      <c r="DK74" s="846"/>
      <c r="DL74" s="846"/>
      <c r="DM74" s="846"/>
      <c r="DN74" s="846"/>
      <c r="DO74" s="846"/>
      <c r="DP74" s="846"/>
      <c r="DQ74" s="846"/>
      <c r="DR74" s="846"/>
      <c r="DS74" s="846"/>
      <c r="DT74" s="846"/>
      <c r="DU74" s="846"/>
      <c r="DV74" s="846"/>
      <c r="DW74" s="846"/>
      <c r="DX74" s="846"/>
      <c r="DY74" s="846"/>
      <c r="DZ74" s="846"/>
      <c r="EA74" s="846"/>
      <c r="EB74" s="846"/>
      <c r="EC74" s="846"/>
      <c r="ED74" s="846"/>
      <c r="EE74" s="846"/>
      <c r="EF74" s="846"/>
      <c r="EG74" s="846"/>
      <c r="EH74" s="846"/>
      <c r="EI74" s="846"/>
      <c r="EJ74" s="846"/>
      <c r="EK74" s="846"/>
      <c r="EL74" s="846"/>
      <c r="EM74" s="846"/>
      <c r="EN74" s="846"/>
      <c r="EO74" s="846"/>
      <c r="EP74" s="846"/>
      <c r="EQ74" s="846"/>
      <c r="ER74" s="846"/>
      <c r="ES74" s="846"/>
      <c r="ET74" s="846"/>
      <c r="EU74" s="846"/>
      <c r="EV74" s="846"/>
      <c r="EW74" s="846"/>
      <c r="EX74" s="846"/>
      <c r="EY74" s="846"/>
      <c r="EZ74" s="846"/>
      <c r="FA74" s="846"/>
      <c r="FB74" s="846"/>
      <c r="FC74" s="846"/>
      <c r="FD74" s="846"/>
      <c r="FE74" s="846"/>
      <c r="FF74" s="846"/>
      <c r="FG74" s="846"/>
      <c r="FH74" s="846"/>
      <c r="FI74" s="846"/>
      <c r="FJ74" s="846"/>
      <c r="FK74" s="846"/>
      <c r="FL74" s="846"/>
      <c r="FM74" s="846"/>
      <c r="FN74" s="846"/>
      <c r="FO74" s="846"/>
      <c r="FP74" s="846"/>
      <c r="FQ74" s="846"/>
      <c r="FR74" s="846"/>
      <c r="FS74" s="846"/>
      <c r="FT74" s="846"/>
      <c r="FU74" s="846"/>
      <c r="FV74" s="846"/>
      <c r="FW74" s="846"/>
      <c r="FX74" s="846"/>
      <c r="FY74" s="846"/>
      <c r="FZ74" s="846"/>
      <c r="GA74" s="846"/>
      <c r="GB74" s="846"/>
      <c r="GC74" s="846"/>
      <c r="GD74" s="846"/>
      <c r="GE74" s="846"/>
      <c r="GF74" s="846"/>
      <c r="GG74" s="846"/>
      <c r="GH74" s="846"/>
      <c r="GI74" s="846"/>
      <c r="GJ74" s="846"/>
      <c r="GK74" s="846"/>
      <c r="GL74" s="846"/>
      <c r="GM74" s="846"/>
      <c r="GN74" s="846"/>
      <c r="GO74" s="846"/>
      <c r="GP74" s="846"/>
      <c r="GQ74" s="846"/>
      <c r="GR74" s="846"/>
      <c r="GS74" s="846"/>
      <c r="GT74" s="846"/>
      <c r="GU74" s="846"/>
      <c r="GV74" s="846"/>
      <c r="GW74" s="846"/>
      <c r="GX74" s="846"/>
      <c r="GY74" s="846"/>
      <c r="GZ74" s="846"/>
      <c r="HA74" s="846"/>
      <c r="HB74" s="846"/>
      <c r="HC74" s="846"/>
      <c r="HD74" s="846"/>
      <c r="HE74" s="846"/>
      <c r="HF74" s="846"/>
      <c r="HG74" s="846"/>
      <c r="HH74" s="846"/>
      <c r="HI74" s="846"/>
      <c r="HJ74" s="846"/>
      <c r="HK74" s="846"/>
      <c r="HL74" s="846"/>
      <c r="HM74" s="846"/>
      <c r="HN74" s="846"/>
      <c r="HO74" s="846"/>
      <c r="HP74" s="846"/>
      <c r="HQ74" s="846"/>
      <c r="HR74" s="846"/>
      <c r="HS74" s="846"/>
      <c r="HT74" s="846"/>
      <c r="HU74" s="846"/>
      <c r="HV74" s="846"/>
      <c r="HW74" s="846"/>
      <c r="HX74" s="846"/>
      <c r="HY74" s="846"/>
      <c r="HZ74" s="846"/>
      <c r="IA74" s="846"/>
      <c r="IB74" s="846"/>
      <c r="IC74" s="846"/>
      <c r="ID74" s="846"/>
      <c r="IE74" s="846"/>
      <c r="IF74" s="846"/>
      <c r="IG74" s="846"/>
      <c r="IH74" s="846"/>
      <c r="II74" s="846"/>
      <c r="IJ74" s="846"/>
      <c r="IK74" s="846"/>
      <c r="IL74" s="846"/>
      <c r="IM74" s="846"/>
      <c r="IN74" s="846"/>
      <c r="IO74" s="846"/>
      <c r="IP74" s="846"/>
      <c r="IQ74" s="846"/>
      <c r="IR74" s="846"/>
      <c r="IS74" s="846"/>
      <c r="IT74" s="846"/>
    </row>
    <row r="75" spans="1:254" ht="25.5">
      <c r="A75" s="5">
        <v>15</v>
      </c>
      <c r="B75" s="290" t="s">
        <v>1597</v>
      </c>
      <c r="C75" s="833">
        <v>3</v>
      </c>
      <c r="D75" s="833">
        <v>3</v>
      </c>
      <c r="E75" s="833"/>
      <c r="F75" s="833"/>
      <c r="G75" s="823" t="s">
        <v>1592</v>
      </c>
      <c r="H75" s="835" t="s">
        <v>158</v>
      </c>
      <c r="I75" s="836"/>
      <c r="J75" s="847"/>
      <c r="K75" s="847"/>
      <c r="L75" s="847"/>
      <c r="M75" s="847"/>
      <c r="N75" s="847"/>
      <c r="O75" s="847"/>
      <c r="P75" s="847"/>
      <c r="Q75" s="847"/>
      <c r="R75" s="847"/>
      <c r="S75" s="847"/>
      <c r="T75" s="847"/>
      <c r="U75" s="847"/>
      <c r="V75" s="847"/>
      <c r="W75" s="847"/>
      <c r="X75" s="847"/>
      <c r="Y75" s="847"/>
      <c r="Z75" s="847"/>
      <c r="AA75" s="847"/>
      <c r="AB75" s="847"/>
      <c r="AC75" s="847"/>
      <c r="AD75" s="847"/>
      <c r="AE75" s="847"/>
      <c r="AF75" s="847"/>
      <c r="AG75" s="847"/>
      <c r="AH75" s="847"/>
      <c r="AI75" s="847"/>
      <c r="AJ75" s="847"/>
      <c r="AK75" s="847"/>
      <c r="AL75" s="847"/>
      <c r="AM75" s="847"/>
      <c r="AN75" s="847"/>
      <c r="AO75" s="847"/>
      <c r="AP75" s="847"/>
      <c r="AQ75" s="847"/>
      <c r="AR75" s="847"/>
      <c r="AS75" s="847"/>
      <c r="AT75" s="847"/>
      <c r="AU75" s="847"/>
      <c r="AV75" s="847"/>
      <c r="AW75" s="847"/>
      <c r="AX75" s="847"/>
      <c r="AY75" s="847"/>
      <c r="AZ75" s="847"/>
      <c r="BA75" s="847"/>
      <c r="BB75" s="847"/>
      <c r="BC75" s="847"/>
      <c r="BD75" s="847"/>
      <c r="BE75" s="847"/>
      <c r="BF75" s="847"/>
      <c r="BG75" s="847"/>
      <c r="BH75" s="847"/>
      <c r="BI75" s="847"/>
      <c r="BJ75" s="847"/>
      <c r="BK75" s="847"/>
      <c r="BL75" s="847"/>
      <c r="BM75" s="847"/>
      <c r="BN75" s="847"/>
      <c r="BO75" s="847"/>
      <c r="BP75" s="847"/>
      <c r="BQ75" s="847"/>
      <c r="BR75" s="847"/>
      <c r="BS75" s="847"/>
      <c r="BT75" s="847"/>
      <c r="BU75" s="847"/>
      <c r="BV75" s="847"/>
      <c r="BW75" s="847"/>
      <c r="BX75" s="847"/>
      <c r="BY75" s="847"/>
      <c r="BZ75" s="847"/>
      <c r="CA75" s="847"/>
      <c r="CB75" s="847"/>
      <c r="CC75" s="847"/>
      <c r="CD75" s="847"/>
      <c r="CE75" s="847"/>
      <c r="CF75" s="847"/>
      <c r="CG75" s="847"/>
      <c r="CH75" s="847"/>
      <c r="CI75" s="847"/>
      <c r="CJ75" s="847"/>
      <c r="CK75" s="847"/>
      <c r="CL75" s="847"/>
      <c r="CM75" s="847"/>
      <c r="CN75" s="847"/>
      <c r="CO75" s="847"/>
      <c r="CP75" s="847"/>
      <c r="CQ75" s="847"/>
      <c r="CR75" s="847"/>
      <c r="CS75" s="847"/>
      <c r="CT75" s="847"/>
      <c r="CU75" s="847"/>
      <c r="CV75" s="847"/>
      <c r="CW75" s="847"/>
      <c r="CX75" s="847"/>
      <c r="CY75" s="847"/>
      <c r="CZ75" s="847"/>
      <c r="DA75" s="847"/>
      <c r="DB75" s="847"/>
      <c r="DC75" s="847"/>
      <c r="DD75" s="847"/>
      <c r="DE75" s="847"/>
      <c r="DF75" s="847"/>
      <c r="DG75" s="847"/>
      <c r="DH75" s="847"/>
      <c r="DI75" s="847"/>
      <c r="DJ75" s="847"/>
      <c r="DK75" s="847"/>
      <c r="DL75" s="847"/>
      <c r="DM75" s="847"/>
      <c r="DN75" s="847"/>
      <c r="DO75" s="847"/>
      <c r="DP75" s="847"/>
      <c r="DQ75" s="847"/>
      <c r="DR75" s="847"/>
      <c r="DS75" s="847"/>
      <c r="DT75" s="847"/>
      <c r="DU75" s="847"/>
      <c r="DV75" s="847"/>
      <c r="DW75" s="847"/>
      <c r="DX75" s="847"/>
      <c r="DY75" s="847"/>
      <c r="DZ75" s="847"/>
      <c r="EA75" s="847"/>
      <c r="EB75" s="847"/>
      <c r="EC75" s="847"/>
      <c r="ED75" s="847"/>
      <c r="EE75" s="847"/>
      <c r="EF75" s="847"/>
      <c r="EG75" s="847"/>
      <c r="EH75" s="847"/>
      <c r="EI75" s="847"/>
      <c r="EJ75" s="847"/>
      <c r="EK75" s="847"/>
      <c r="EL75" s="847"/>
      <c r="EM75" s="847"/>
      <c r="EN75" s="847"/>
      <c r="EO75" s="847"/>
      <c r="EP75" s="847"/>
      <c r="EQ75" s="847"/>
      <c r="ER75" s="847"/>
      <c r="ES75" s="847"/>
      <c r="ET75" s="847"/>
      <c r="EU75" s="847"/>
      <c r="EV75" s="847"/>
      <c r="EW75" s="847"/>
      <c r="EX75" s="847"/>
      <c r="EY75" s="847"/>
      <c r="EZ75" s="847"/>
      <c r="FA75" s="847"/>
      <c r="FB75" s="847"/>
      <c r="FC75" s="847"/>
      <c r="FD75" s="847"/>
      <c r="FE75" s="847"/>
      <c r="FF75" s="847"/>
      <c r="FG75" s="847"/>
      <c r="FH75" s="847"/>
      <c r="FI75" s="847"/>
      <c r="FJ75" s="847"/>
      <c r="FK75" s="847"/>
      <c r="FL75" s="847"/>
      <c r="FM75" s="847"/>
      <c r="FN75" s="847"/>
      <c r="FO75" s="847"/>
      <c r="FP75" s="847"/>
      <c r="FQ75" s="847"/>
      <c r="FR75" s="847"/>
      <c r="FS75" s="847"/>
      <c r="FT75" s="847"/>
      <c r="FU75" s="847"/>
      <c r="FV75" s="847"/>
      <c r="FW75" s="847"/>
      <c r="FX75" s="847"/>
      <c r="FY75" s="847"/>
      <c r="FZ75" s="847"/>
      <c r="GA75" s="847"/>
      <c r="GB75" s="847"/>
      <c r="GC75" s="847"/>
      <c r="GD75" s="847"/>
      <c r="GE75" s="847"/>
      <c r="GF75" s="847"/>
      <c r="GG75" s="847"/>
      <c r="GH75" s="847"/>
      <c r="GI75" s="847"/>
      <c r="GJ75" s="847"/>
      <c r="GK75" s="847"/>
      <c r="GL75" s="847"/>
      <c r="GM75" s="847"/>
      <c r="GN75" s="847"/>
      <c r="GO75" s="847"/>
      <c r="GP75" s="847"/>
      <c r="GQ75" s="847"/>
      <c r="GR75" s="847"/>
      <c r="GS75" s="847"/>
      <c r="GT75" s="847"/>
      <c r="GU75" s="847"/>
      <c r="GV75" s="847"/>
      <c r="GW75" s="847"/>
      <c r="GX75" s="847"/>
      <c r="GY75" s="847"/>
      <c r="GZ75" s="847"/>
      <c r="HA75" s="847"/>
      <c r="HB75" s="847"/>
      <c r="HC75" s="847"/>
      <c r="HD75" s="847"/>
      <c r="HE75" s="847"/>
      <c r="HF75" s="847"/>
      <c r="HG75" s="847"/>
      <c r="HH75" s="847"/>
      <c r="HI75" s="847"/>
      <c r="HJ75" s="847"/>
      <c r="HK75" s="847"/>
      <c r="HL75" s="847"/>
      <c r="HM75" s="847"/>
      <c r="HN75" s="847"/>
      <c r="HO75" s="847"/>
      <c r="HP75" s="847"/>
      <c r="HQ75" s="847"/>
      <c r="HR75" s="847"/>
      <c r="HS75" s="847"/>
      <c r="HT75" s="847"/>
      <c r="HU75" s="847"/>
      <c r="HV75" s="847"/>
      <c r="HW75" s="847"/>
      <c r="HX75" s="847"/>
      <c r="HY75" s="847"/>
      <c r="HZ75" s="847"/>
      <c r="IA75" s="847"/>
      <c r="IB75" s="847"/>
      <c r="IC75" s="847"/>
      <c r="ID75" s="847"/>
      <c r="IE75" s="847"/>
      <c r="IF75" s="847"/>
      <c r="IG75" s="847"/>
      <c r="IH75" s="847"/>
      <c r="II75" s="847"/>
      <c r="IJ75" s="847"/>
      <c r="IK75" s="847"/>
      <c r="IL75" s="847"/>
      <c r="IM75" s="847"/>
      <c r="IN75" s="847"/>
      <c r="IO75" s="847"/>
      <c r="IP75" s="847"/>
      <c r="IQ75" s="847"/>
      <c r="IR75" s="847"/>
      <c r="IS75" s="847"/>
      <c r="IT75" s="847"/>
    </row>
    <row r="76" spans="1:254" ht="25.5">
      <c r="A76" s="5">
        <v>16</v>
      </c>
      <c r="B76" s="290" t="s">
        <v>1598</v>
      </c>
      <c r="C76" s="833">
        <v>0.7</v>
      </c>
      <c r="D76" s="833">
        <v>0.7</v>
      </c>
      <c r="E76" s="833"/>
      <c r="F76" s="833"/>
      <c r="G76" s="823" t="s">
        <v>1599</v>
      </c>
      <c r="H76" s="835" t="s">
        <v>158</v>
      </c>
      <c r="I76" s="836"/>
      <c r="J76" s="847"/>
      <c r="K76" s="847"/>
      <c r="L76" s="847"/>
      <c r="M76" s="847"/>
      <c r="N76" s="847"/>
      <c r="O76" s="847"/>
      <c r="P76" s="847"/>
      <c r="Q76" s="847"/>
      <c r="R76" s="847"/>
      <c r="S76" s="847"/>
      <c r="T76" s="847"/>
      <c r="U76" s="847"/>
      <c r="V76" s="847"/>
      <c r="W76" s="847"/>
      <c r="X76" s="847"/>
      <c r="Y76" s="847"/>
      <c r="Z76" s="847"/>
      <c r="AA76" s="847"/>
      <c r="AB76" s="847"/>
      <c r="AC76" s="847"/>
      <c r="AD76" s="847"/>
      <c r="AE76" s="847"/>
      <c r="AF76" s="847"/>
      <c r="AG76" s="847"/>
      <c r="AH76" s="847"/>
      <c r="AI76" s="847"/>
      <c r="AJ76" s="847"/>
      <c r="AK76" s="847"/>
      <c r="AL76" s="847"/>
      <c r="AM76" s="847"/>
      <c r="AN76" s="847"/>
      <c r="AO76" s="847"/>
      <c r="AP76" s="847"/>
      <c r="AQ76" s="847"/>
      <c r="AR76" s="847"/>
      <c r="AS76" s="847"/>
      <c r="AT76" s="847"/>
      <c r="AU76" s="847"/>
      <c r="AV76" s="847"/>
      <c r="AW76" s="847"/>
      <c r="AX76" s="847"/>
      <c r="AY76" s="847"/>
      <c r="AZ76" s="847"/>
      <c r="BA76" s="847"/>
      <c r="BB76" s="847"/>
      <c r="BC76" s="847"/>
      <c r="BD76" s="847"/>
      <c r="BE76" s="847"/>
      <c r="BF76" s="847"/>
      <c r="BG76" s="847"/>
      <c r="BH76" s="847"/>
      <c r="BI76" s="847"/>
      <c r="BJ76" s="847"/>
      <c r="BK76" s="847"/>
      <c r="BL76" s="847"/>
      <c r="BM76" s="847"/>
      <c r="BN76" s="847"/>
      <c r="BO76" s="847"/>
      <c r="BP76" s="847"/>
      <c r="BQ76" s="847"/>
      <c r="BR76" s="847"/>
      <c r="BS76" s="847"/>
      <c r="BT76" s="847"/>
      <c r="BU76" s="847"/>
      <c r="BV76" s="847"/>
      <c r="BW76" s="847"/>
      <c r="BX76" s="847"/>
      <c r="BY76" s="847"/>
      <c r="BZ76" s="847"/>
      <c r="CA76" s="847"/>
      <c r="CB76" s="847"/>
      <c r="CC76" s="847"/>
      <c r="CD76" s="847"/>
      <c r="CE76" s="847"/>
      <c r="CF76" s="847"/>
      <c r="CG76" s="847"/>
      <c r="CH76" s="847"/>
      <c r="CI76" s="847"/>
      <c r="CJ76" s="847"/>
      <c r="CK76" s="847"/>
      <c r="CL76" s="847"/>
      <c r="CM76" s="847"/>
      <c r="CN76" s="847"/>
      <c r="CO76" s="847"/>
      <c r="CP76" s="847"/>
      <c r="CQ76" s="847"/>
      <c r="CR76" s="847"/>
      <c r="CS76" s="847"/>
      <c r="CT76" s="847"/>
      <c r="CU76" s="847"/>
      <c r="CV76" s="847"/>
      <c r="CW76" s="847"/>
      <c r="CX76" s="847"/>
      <c r="CY76" s="847"/>
      <c r="CZ76" s="847"/>
      <c r="DA76" s="847"/>
      <c r="DB76" s="847"/>
      <c r="DC76" s="847"/>
      <c r="DD76" s="847"/>
      <c r="DE76" s="847"/>
      <c r="DF76" s="847"/>
      <c r="DG76" s="847"/>
      <c r="DH76" s="847"/>
      <c r="DI76" s="847"/>
      <c r="DJ76" s="847"/>
      <c r="DK76" s="847"/>
      <c r="DL76" s="847"/>
      <c r="DM76" s="847"/>
      <c r="DN76" s="847"/>
      <c r="DO76" s="847"/>
      <c r="DP76" s="847"/>
      <c r="DQ76" s="847"/>
      <c r="DR76" s="847"/>
      <c r="DS76" s="847"/>
      <c r="DT76" s="847"/>
      <c r="DU76" s="847"/>
      <c r="DV76" s="847"/>
      <c r="DW76" s="847"/>
      <c r="DX76" s="847"/>
      <c r="DY76" s="847"/>
      <c r="DZ76" s="847"/>
      <c r="EA76" s="847"/>
      <c r="EB76" s="847"/>
      <c r="EC76" s="847"/>
      <c r="ED76" s="847"/>
      <c r="EE76" s="847"/>
      <c r="EF76" s="847"/>
      <c r="EG76" s="847"/>
      <c r="EH76" s="847"/>
      <c r="EI76" s="847"/>
      <c r="EJ76" s="847"/>
      <c r="EK76" s="847"/>
      <c r="EL76" s="847"/>
      <c r="EM76" s="847"/>
      <c r="EN76" s="847"/>
      <c r="EO76" s="847"/>
      <c r="EP76" s="847"/>
      <c r="EQ76" s="847"/>
      <c r="ER76" s="847"/>
      <c r="ES76" s="847"/>
      <c r="ET76" s="847"/>
      <c r="EU76" s="847"/>
      <c r="EV76" s="847"/>
      <c r="EW76" s="847"/>
      <c r="EX76" s="847"/>
      <c r="EY76" s="847"/>
      <c r="EZ76" s="847"/>
      <c r="FA76" s="847"/>
      <c r="FB76" s="847"/>
      <c r="FC76" s="847"/>
      <c r="FD76" s="847"/>
      <c r="FE76" s="847"/>
      <c r="FF76" s="847"/>
      <c r="FG76" s="847"/>
      <c r="FH76" s="847"/>
      <c r="FI76" s="847"/>
      <c r="FJ76" s="847"/>
      <c r="FK76" s="847"/>
      <c r="FL76" s="847"/>
      <c r="FM76" s="847"/>
      <c r="FN76" s="847"/>
      <c r="FO76" s="847"/>
      <c r="FP76" s="847"/>
      <c r="FQ76" s="847"/>
      <c r="FR76" s="847"/>
      <c r="FS76" s="847"/>
      <c r="FT76" s="847"/>
      <c r="FU76" s="847"/>
      <c r="FV76" s="847"/>
      <c r="FW76" s="847"/>
      <c r="FX76" s="847"/>
      <c r="FY76" s="847"/>
      <c r="FZ76" s="847"/>
      <c r="GA76" s="847"/>
      <c r="GB76" s="847"/>
      <c r="GC76" s="847"/>
      <c r="GD76" s="847"/>
      <c r="GE76" s="847"/>
      <c r="GF76" s="847"/>
      <c r="GG76" s="847"/>
      <c r="GH76" s="847"/>
      <c r="GI76" s="847"/>
      <c r="GJ76" s="847"/>
      <c r="GK76" s="847"/>
      <c r="GL76" s="847"/>
      <c r="GM76" s="847"/>
      <c r="GN76" s="847"/>
      <c r="GO76" s="847"/>
      <c r="GP76" s="847"/>
      <c r="GQ76" s="847"/>
      <c r="GR76" s="847"/>
      <c r="GS76" s="847"/>
      <c r="GT76" s="847"/>
      <c r="GU76" s="847"/>
      <c r="GV76" s="847"/>
      <c r="GW76" s="847"/>
      <c r="GX76" s="847"/>
      <c r="GY76" s="847"/>
      <c r="GZ76" s="847"/>
      <c r="HA76" s="847"/>
      <c r="HB76" s="847"/>
      <c r="HC76" s="847"/>
      <c r="HD76" s="847"/>
      <c r="HE76" s="847"/>
      <c r="HF76" s="847"/>
      <c r="HG76" s="847"/>
      <c r="HH76" s="847"/>
      <c r="HI76" s="847"/>
      <c r="HJ76" s="847"/>
      <c r="HK76" s="847"/>
      <c r="HL76" s="847"/>
      <c r="HM76" s="847"/>
      <c r="HN76" s="847"/>
      <c r="HO76" s="847"/>
      <c r="HP76" s="847"/>
      <c r="HQ76" s="847"/>
      <c r="HR76" s="847"/>
      <c r="HS76" s="847"/>
      <c r="HT76" s="847"/>
      <c r="HU76" s="847"/>
      <c r="HV76" s="847"/>
      <c r="HW76" s="847"/>
      <c r="HX76" s="847"/>
      <c r="HY76" s="847"/>
      <c r="HZ76" s="847"/>
      <c r="IA76" s="847"/>
      <c r="IB76" s="847"/>
      <c r="IC76" s="847"/>
      <c r="ID76" s="847"/>
      <c r="IE76" s="847"/>
      <c r="IF76" s="847"/>
      <c r="IG76" s="847"/>
      <c r="IH76" s="847"/>
      <c r="II76" s="847"/>
      <c r="IJ76" s="847"/>
      <c r="IK76" s="847"/>
      <c r="IL76" s="847"/>
      <c r="IM76" s="847"/>
      <c r="IN76" s="847"/>
      <c r="IO76" s="847"/>
      <c r="IP76" s="847"/>
      <c r="IQ76" s="847"/>
      <c r="IR76" s="847"/>
      <c r="IS76" s="847"/>
      <c r="IT76" s="847"/>
    </row>
    <row r="77" spans="1:254" ht="25.5">
      <c r="A77" s="5">
        <v>17</v>
      </c>
      <c r="B77" s="290" t="s">
        <v>1600</v>
      </c>
      <c r="C77" s="833">
        <v>1</v>
      </c>
      <c r="D77" s="833">
        <v>1</v>
      </c>
      <c r="E77" s="74"/>
      <c r="F77" s="74"/>
      <c r="G77" s="823" t="s">
        <v>1527</v>
      </c>
      <c r="H77" s="835" t="s">
        <v>158</v>
      </c>
      <c r="I77" s="836"/>
      <c r="J77" s="847"/>
      <c r="K77" s="847"/>
      <c r="L77" s="847"/>
      <c r="M77" s="847"/>
      <c r="N77" s="847"/>
      <c r="O77" s="847"/>
      <c r="P77" s="847"/>
      <c r="Q77" s="847"/>
      <c r="R77" s="847"/>
      <c r="S77" s="847"/>
      <c r="T77" s="847"/>
      <c r="U77" s="847"/>
      <c r="V77" s="847"/>
      <c r="W77" s="847"/>
      <c r="X77" s="847"/>
      <c r="Y77" s="847"/>
      <c r="Z77" s="847"/>
      <c r="AA77" s="847"/>
      <c r="AB77" s="847"/>
      <c r="AC77" s="847"/>
      <c r="AD77" s="847"/>
      <c r="AE77" s="847"/>
      <c r="AF77" s="847"/>
      <c r="AG77" s="847"/>
      <c r="AH77" s="847"/>
      <c r="AI77" s="847"/>
      <c r="AJ77" s="847"/>
      <c r="AK77" s="847"/>
      <c r="AL77" s="847"/>
      <c r="AM77" s="847"/>
      <c r="AN77" s="847"/>
      <c r="AO77" s="847"/>
      <c r="AP77" s="847"/>
      <c r="AQ77" s="847"/>
      <c r="AR77" s="847"/>
      <c r="AS77" s="847"/>
      <c r="AT77" s="847"/>
      <c r="AU77" s="847"/>
      <c r="AV77" s="847"/>
      <c r="AW77" s="847"/>
      <c r="AX77" s="847"/>
      <c r="AY77" s="847"/>
      <c r="AZ77" s="847"/>
      <c r="BA77" s="847"/>
      <c r="BB77" s="847"/>
      <c r="BC77" s="847"/>
      <c r="BD77" s="847"/>
      <c r="BE77" s="847"/>
      <c r="BF77" s="847"/>
      <c r="BG77" s="847"/>
      <c r="BH77" s="847"/>
      <c r="BI77" s="847"/>
      <c r="BJ77" s="847"/>
      <c r="BK77" s="847"/>
      <c r="BL77" s="847"/>
      <c r="BM77" s="847"/>
      <c r="BN77" s="847"/>
      <c r="BO77" s="847"/>
      <c r="BP77" s="847"/>
      <c r="BQ77" s="847"/>
      <c r="BR77" s="847"/>
      <c r="BS77" s="847"/>
      <c r="BT77" s="847"/>
      <c r="BU77" s="847"/>
      <c r="BV77" s="847"/>
      <c r="BW77" s="847"/>
      <c r="BX77" s="847"/>
      <c r="BY77" s="847"/>
      <c r="BZ77" s="847"/>
      <c r="CA77" s="847"/>
      <c r="CB77" s="847"/>
      <c r="CC77" s="847"/>
      <c r="CD77" s="847"/>
      <c r="CE77" s="847"/>
      <c r="CF77" s="847"/>
      <c r="CG77" s="847"/>
      <c r="CH77" s="847"/>
      <c r="CI77" s="847"/>
      <c r="CJ77" s="847"/>
      <c r="CK77" s="847"/>
      <c r="CL77" s="847"/>
      <c r="CM77" s="847"/>
      <c r="CN77" s="847"/>
      <c r="CO77" s="847"/>
      <c r="CP77" s="847"/>
      <c r="CQ77" s="847"/>
      <c r="CR77" s="847"/>
      <c r="CS77" s="847"/>
      <c r="CT77" s="847"/>
      <c r="CU77" s="847"/>
      <c r="CV77" s="847"/>
      <c r="CW77" s="847"/>
      <c r="CX77" s="847"/>
      <c r="CY77" s="847"/>
      <c r="CZ77" s="847"/>
      <c r="DA77" s="847"/>
      <c r="DB77" s="847"/>
      <c r="DC77" s="847"/>
      <c r="DD77" s="847"/>
      <c r="DE77" s="847"/>
      <c r="DF77" s="847"/>
      <c r="DG77" s="847"/>
      <c r="DH77" s="847"/>
      <c r="DI77" s="847"/>
      <c r="DJ77" s="847"/>
      <c r="DK77" s="847"/>
      <c r="DL77" s="847"/>
      <c r="DM77" s="847"/>
      <c r="DN77" s="847"/>
      <c r="DO77" s="847"/>
      <c r="DP77" s="847"/>
      <c r="DQ77" s="847"/>
      <c r="DR77" s="847"/>
      <c r="DS77" s="847"/>
      <c r="DT77" s="847"/>
      <c r="DU77" s="847"/>
      <c r="DV77" s="847"/>
      <c r="DW77" s="847"/>
      <c r="DX77" s="847"/>
      <c r="DY77" s="847"/>
      <c r="DZ77" s="847"/>
      <c r="EA77" s="847"/>
      <c r="EB77" s="847"/>
      <c r="EC77" s="847"/>
      <c r="ED77" s="847"/>
      <c r="EE77" s="847"/>
      <c r="EF77" s="847"/>
      <c r="EG77" s="847"/>
      <c r="EH77" s="847"/>
      <c r="EI77" s="847"/>
      <c r="EJ77" s="847"/>
      <c r="EK77" s="847"/>
      <c r="EL77" s="847"/>
      <c r="EM77" s="847"/>
      <c r="EN77" s="847"/>
      <c r="EO77" s="847"/>
      <c r="EP77" s="847"/>
      <c r="EQ77" s="847"/>
      <c r="ER77" s="847"/>
      <c r="ES77" s="847"/>
      <c r="ET77" s="847"/>
      <c r="EU77" s="847"/>
      <c r="EV77" s="847"/>
      <c r="EW77" s="847"/>
      <c r="EX77" s="847"/>
      <c r="EY77" s="847"/>
      <c r="EZ77" s="847"/>
      <c r="FA77" s="847"/>
      <c r="FB77" s="847"/>
      <c r="FC77" s="847"/>
      <c r="FD77" s="847"/>
      <c r="FE77" s="847"/>
      <c r="FF77" s="847"/>
      <c r="FG77" s="847"/>
      <c r="FH77" s="847"/>
      <c r="FI77" s="847"/>
      <c r="FJ77" s="847"/>
      <c r="FK77" s="847"/>
      <c r="FL77" s="847"/>
      <c r="FM77" s="847"/>
      <c r="FN77" s="847"/>
      <c r="FO77" s="847"/>
      <c r="FP77" s="847"/>
      <c r="FQ77" s="847"/>
      <c r="FR77" s="847"/>
      <c r="FS77" s="847"/>
      <c r="FT77" s="847"/>
      <c r="FU77" s="847"/>
      <c r="FV77" s="847"/>
      <c r="FW77" s="847"/>
      <c r="FX77" s="847"/>
      <c r="FY77" s="847"/>
      <c r="FZ77" s="847"/>
      <c r="GA77" s="847"/>
      <c r="GB77" s="847"/>
      <c r="GC77" s="847"/>
      <c r="GD77" s="847"/>
      <c r="GE77" s="847"/>
      <c r="GF77" s="847"/>
      <c r="GG77" s="847"/>
      <c r="GH77" s="847"/>
      <c r="GI77" s="847"/>
      <c r="GJ77" s="847"/>
      <c r="GK77" s="847"/>
      <c r="GL77" s="847"/>
      <c r="GM77" s="847"/>
      <c r="GN77" s="847"/>
      <c r="GO77" s="847"/>
      <c r="GP77" s="847"/>
      <c r="GQ77" s="847"/>
      <c r="GR77" s="847"/>
      <c r="GS77" s="847"/>
      <c r="GT77" s="847"/>
      <c r="GU77" s="847"/>
      <c r="GV77" s="847"/>
      <c r="GW77" s="847"/>
      <c r="GX77" s="847"/>
      <c r="GY77" s="847"/>
      <c r="GZ77" s="847"/>
      <c r="HA77" s="847"/>
      <c r="HB77" s="847"/>
      <c r="HC77" s="847"/>
      <c r="HD77" s="847"/>
      <c r="HE77" s="847"/>
      <c r="HF77" s="847"/>
      <c r="HG77" s="847"/>
      <c r="HH77" s="847"/>
      <c r="HI77" s="847"/>
      <c r="HJ77" s="847"/>
      <c r="HK77" s="847"/>
      <c r="HL77" s="847"/>
      <c r="HM77" s="847"/>
      <c r="HN77" s="847"/>
      <c r="HO77" s="847"/>
      <c r="HP77" s="847"/>
      <c r="HQ77" s="847"/>
      <c r="HR77" s="847"/>
      <c r="HS77" s="847"/>
      <c r="HT77" s="847"/>
      <c r="HU77" s="847"/>
      <c r="HV77" s="847"/>
      <c r="HW77" s="847"/>
      <c r="HX77" s="847"/>
      <c r="HY77" s="847"/>
      <c r="HZ77" s="847"/>
      <c r="IA77" s="847"/>
      <c r="IB77" s="847"/>
      <c r="IC77" s="847"/>
      <c r="ID77" s="847"/>
      <c r="IE77" s="847"/>
      <c r="IF77" s="847"/>
      <c r="IG77" s="847"/>
      <c r="IH77" s="847"/>
      <c r="II77" s="847"/>
      <c r="IJ77" s="847"/>
      <c r="IK77" s="847"/>
      <c r="IL77" s="847"/>
      <c r="IM77" s="847"/>
      <c r="IN77" s="847"/>
      <c r="IO77" s="847"/>
      <c r="IP77" s="847"/>
      <c r="IQ77" s="847"/>
      <c r="IR77" s="847"/>
      <c r="IS77" s="847"/>
      <c r="IT77" s="847"/>
    </row>
    <row r="78" spans="1:254" ht="25.5">
      <c r="A78" s="5">
        <v>18</v>
      </c>
      <c r="B78" s="290" t="s">
        <v>1601</v>
      </c>
      <c r="C78" s="833">
        <v>0.3</v>
      </c>
      <c r="D78" s="834">
        <v>0.3</v>
      </c>
      <c r="E78" s="834"/>
      <c r="F78" s="834"/>
      <c r="G78" s="5" t="s">
        <v>1529</v>
      </c>
      <c r="H78" s="835" t="s">
        <v>158</v>
      </c>
      <c r="I78" s="836"/>
      <c r="J78" s="846"/>
      <c r="K78" s="846"/>
      <c r="L78" s="846"/>
      <c r="M78" s="846"/>
      <c r="N78" s="846"/>
      <c r="O78" s="846"/>
      <c r="P78" s="846"/>
      <c r="Q78" s="846"/>
      <c r="R78" s="846"/>
      <c r="S78" s="846"/>
      <c r="T78" s="846"/>
      <c r="U78" s="846"/>
      <c r="V78" s="846"/>
      <c r="W78" s="846"/>
      <c r="X78" s="846"/>
      <c r="Y78" s="846"/>
      <c r="Z78" s="846"/>
      <c r="AA78" s="846"/>
      <c r="AB78" s="846"/>
      <c r="AC78" s="846"/>
      <c r="AD78" s="846"/>
      <c r="AE78" s="846"/>
      <c r="AF78" s="846"/>
      <c r="AG78" s="846"/>
      <c r="AH78" s="846"/>
      <c r="AI78" s="846"/>
      <c r="AJ78" s="846"/>
      <c r="AK78" s="846"/>
      <c r="AL78" s="846"/>
      <c r="AM78" s="846"/>
      <c r="AN78" s="846"/>
      <c r="AO78" s="846"/>
      <c r="AP78" s="846"/>
      <c r="AQ78" s="846"/>
      <c r="AR78" s="846"/>
      <c r="AS78" s="846"/>
      <c r="AT78" s="846"/>
      <c r="AU78" s="846"/>
      <c r="AV78" s="846"/>
      <c r="AW78" s="846"/>
      <c r="AX78" s="846"/>
      <c r="AY78" s="846"/>
      <c r="AZ78" s="846"/>
      <c r="BA78" s="846"/>
      <c r="BB78" s="846"/>
      <c r="BC78" s="846"/>
      <c r="BD78" s="846"/>
      <c r="BE78" s="846"/>
      <c r="BF78" s="846"/>
      <c r="BG78" s="846"/>
      <c r="BH78" s="846"/>
      <c r="BI78" s="846"/>
      <c r="BJ78" s="846"/>
      <c r="BK78" s="846"/>
      <c r="BL78" s="846"/>
      <c r="BM78" s="846"/>
      <c r="BN78" s="846"/>
      <c r="BO78" s="846"/>
      <c r="BP78" s="846"/>
      <c r="BQ78" s="846"/>
      <c r="BR78" s="846"/>
      <c r="BS78" s="846"/>
      <c r="BT78" s="846"/>
      <c r="BU78" s="846"/>
      <c r="BV78" s="846"/>
      <c r="BW78" s="846"/>
      <c r="BX78" s="846"/>
      <c r="BY78" s="846"/>
      <c r="BZ78" s="846"/>
      <c r="CA78" s="846"/>
      <c r="CB78" s="846"/>
      <c r="CC78" s="846"/>
      <c r="CD78" s="846"/>
      <c r="CE78" s="846"/>
      <c r="CF78" s="846"/>
      <c r="CG78" s="846"/>
      <c r="CH78" s="846"/>
      <c r="CI78" s="846"/>
      <c r="CJ78" s="846"/>
      <c r="CK78" s="846"/>
      <c r="CL78" s="846"/>
      <c r="CM78" s="846"/>
      <c r="CN78" s="846"/>
      <c r="CO78" s="846"/>
      <c r="CP78" s="846"/>
      <c r="CQ78" s="846"/>
      <c r="CR78" s="846"/>
      <c r="CS78" s="846"/>
      <c r="CT78" s="846"/>
      <c r="CU78" s="846"/>
      <c r="CV78" s="846"/>
      <c r="CW78" s="846"/>
      <c r="CX78" s="846"/>
      <c r="CY78" s="846"/>
      <c r="CZ78" s="846"/>
      <c r="DA78" s="846"/>
      <c r="DB78" s="846"/>
      <c r="DC78" s="846"/>
      <c r="DD78" s="846"/>
      <c r="DE78" s="846"/>
      <c r="DF78" s="846"/>
      <c r="DG78" s="846"/>
      <c r="DH78" s="846"/>
      <c r="DI78" s="846"/>
      <c r="DJ78" s="846"/>
      <c r="DK78" s="846"/>
      <c r="DL78" s="846"/>
      <c r="DM78" s="846"/>
      <c r="DN78" s="846"/>
      <c r="DO78" s="846"/>
      <c r="DP78" s="846"/>
      <c r="DQ78" s="846"/>
      <c r="DR78" s="846"/>
      <c r="DS78" s="846"/>
      <c r="DT78" s="846"/>
      <c r="DU78" s="846"/>
      <c r="DV78" s="846"/>
      <c r="DW78" s="846"/>
      <c r="DX78" s="846"/>
      <c r="DY78" s="846"/>
      <c r="DZ78" s="846"/>
      <c r="EA78" s="846"/>
      <c r="EB78" s="846"/>
      <c r="EC78" s="846"/>
      <c r="ED78" s="846"/>
      <c r="EE78" s="846"/>
      <c r="EF78" s="846"/>
      <c r="EG78" s="846"/>
      <c r="EH78" s="846"/>
      <c r="EI78" s="846"/>
      <c r="EJ78" s="846"/>
      <c r="EK78" s="846"/>
      <c r="EL78" s="846"/>
      <c r="EM78" s="846"/>
      <c r="EN78" s="846"/>
      <c r="EO78" s="846"/>
      <c r="EP78" s="846"/>
      <c r="EQ78" s="846"/>
      <c r="ER78" s="846"/>
      <c r="ES78" s="846"/>
      <c r="ET78" s="846"/>
      <c r="EU78" s="846"/>
      <c r="EV78" s="846"/>
      <c r="EW78" s="846"/>
      <c r="EX78" s="846"/>
      <c r="EY78" s="846"/>
      <c r="EZ78" s="846"/>
      <c r="FA78" s="846"/>
      <c r="FB78" s="846"/>
      <c r="FC78" s="846"/>
      <c r="FD78" s="846"/>
      <c r="FE78" s="846"/>
      <c r="FF78" s="846"/>
      <c r="FG78" s="846"/>
      <c r="FH78" s="846"/>
      <c r="FI78" s="846"/>
      <c r="FJ78" s="846"/>
      <c r="FK78" s="846"/>
      <c r="FL78" s="846"/>
      <c r="FM78" s="846"/>
      <c r="FN78" s="846"/>
      <c r="FO78" s="846"/>
      <c r="FP78" s="846"/>
      <c r="FQ78" s="846"/>
      <c r="FR78" s="846"/>
      <c r="FS78" s="846"/>
      <c r="FT78" s="846"/>
      <c r="FU78" s="846"/>
      <c r="FV78" s="846"/>
      <c r="FW78" s="846"/>
      <c r="FX78" s="846"/>
      <c r="FY78" s="846"/>
      <c r="FZ78" s="846"/>
      <c r="GA78" s="846"/>
      <c r="GB78" s="846"/>
      <c r="GC78" s="846"/>
      <c r="GD78" s="846"/>
      <c r="GE78" s="846"/>
      <c r="GF78" s="846"/>
      <c r="GG78" s="846"/>
      <c r="GH78" s="846"/>
      <c r="GI78" s="846"/>
      <c r="GJ78" s="846"/>
      <c r="GK78" s="846"/>
      <c r="GL78" s="846"/>
      <c r="GM78" s="846"/>
      <c r="GN78" s="846"/>
      <c r="GO78" s="846"/>
      <c r="GP78" s="846"/>
      <c r="GQ78" s="846"/>
      <c r="GR78" s="846"/>
      <c r="GS78" s="846"/>
      <c r="GT78" s="846"/>
      <c r="GU78" s="846"/>
      <c r="GV78" s="846"/>
      <c r="GW78" s="846"/>
      <c r="GX78" s="846"/>
      <c r="GY78" s="846"/>
      <c r="GZ78" s="846"/>
      <c r="HA78" s="846"/>
      <c r="HB78" s="846"/>
      <c r="HC78" s="846"/>
      <c r="HD78" s="846"/>
      <c r="HE78" s="846"/>
      <c r="HF78" s="846"/>
      <c r="HG78" s="846"/>
      <c r="HH78" s="846"/>
      <c r="HI78" s="846"/>
      <c r="HJ78" s="846"/>
      <c r="HK78" s="846"/>
      <c r="HL78" s="846"/>
      <c r="HM78" s="846"/>
      <c r="HN78" s="846"/>
      <c r="HO78" s="846"/>
      <c r="HP78" s="846"/>
      <c r="HQ78" s="846"/>
      <c r="HR78" s="846"/>
      <c r="HS78" s="846"/>
      <c r="HT78" s="846"/>
      <c r="HU78" s="846"/>
      <c r="HV78" s="846"/>
      <c r="HW78" s="846"/>
      <c r="HX78" s="846"/>
      <c r="HY78" s="846"/>
      <c r="HZ78" s="846"/>
      <c r="IA78" s="846"/>
      <c r="IB78" s="846"/>
      <c r="IC78" s="846"/>
      <c r="ID78" s="846"/>
      <c r="IE78" s="846"/>
      <c r="IF78" s="846"/>
      <c r="IG78" s="846"/>
      <c r="IH78" s="846"/>
      <c r="II78" s="846"/>
      <c r="IJ78" s="846"/>
      <c r="IK78" s="846"/>
      <c r="IL78" s="846"/>
      <c r="IM78" s="846"/>
      <c r="IN78" s="846"/>
      <c r="IO78" s="846"/>
      <c r="IP78" s="846"/>
      <c r="IQ78" s="846"/>
      <c r="IR78" s="846"/>
      <c r="IS78" s="846"/>
      <c r="IT78" s="846"/>
    </row>
    <row r="79" spans="1:254" ht="25.5">
      <c r="A79" s="5">
        <v>19</v>
      </c>
      <c r="B79" s="290" t="s">
        <v>1602</v>
      </c>
      <c r="C79" s="833">
        <v>0.7</v>
      </c>
      <c r="D79" s="833">
        <v>0.7</v>
      </c>
      <c r="E79" s="833"/>
      <c r="F79" s="74"/>
      <c r="G79" s="823" t="s">
        <v>1520</v>
      </c>
      <c r="H79" s="835" t="s">
        <v>158</v>
      </c>
      <c r="I79" s="83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846"/>
      <c r="AP79" s="846"/>
      <c r="AQ79" s="846"/>
      <c r="AR79" s="846"/>
      <c r="AS79" s="846"/>
      <c r="AT79" s="846"/>
      <c r="AU79" s="846"/>
      <c r="AV79" s="846"/>
      <c r="AW79" s="846"/>
      <c r="AX79" s="846"/>
      <c r="AY79" s="846"/>
      <c r="AZ79" s="846"/>
      <c r="BA79" s="846"/>
      <c r="BB79" s="846"/>
      <c r="BC79" s="846"/>
      <c r="BD79" s="846"/>
      <c r="BE79" s="846"/>
      <c r="BF79" s="846"/>
      <c r="BG79" s="846"/>
      <c r="BH79" s="846"/>
      <c r="BI79" s="846"/>
      <c r="BJ79" s="846"/>
      <c r="BK79" s="846"/>
      <c r="BL79" s="846"/>
      <c r="BM79" s="846"/>
      <c r="BN79" s="846"/>
      <c r="BO79" s="846"/>
      <c r="BP79" s="846"/>
      <c r="BQ79" s="846"/>
      <c r="BR79" s="846"/>
      <c r="BS79" s="846"/>
      <c r="BT79" s="846"/>
      <c r="BU79" s="846"/>
      <c r="BV79" s="846"/>
      <c r="BW79" s="846"/>
      <c r="BX79" s="846"/>
      <c r="BY79" s="846"/>
      <c r="BZ79" s="846"/>
      <c r="CA79" s="846"/>
      <c r="CB79" s="846"/>
      <c r="CC79" s="846"/>
      <c r="CD79" s="846"/>
      <c r="CE79" s="846"/>
      <c r="CF79" s="846"/>
      <c r="CG79" s="846"/>
      <c r="CH79" s="846"/>
      <c r="CI79" s="846"/>
      <c r="CJ79" s="846"/>
      <c r="CK79" s="846"/>
      <c r="CL79" s="846"/>
      <c r="CM79" s="846"/>
      <c r="CN79" s="846"/>
      <c r="CO79" s="846"/>
      <c r="CP79" s="846"/>
      <c r="CQ79" s="846"/>
      <c r="CR79" s="846"/>
      <c r="CS79" s="846"/>
      <c r="CT79" s="846"/>
      <c r="CU79" s="846"/>
      <c r="CV79" s="846"/>
      <c r="CW79" s="846"/>
      <c r="CX79" s="846"/>
      <c r="CY79" s="846"/>
      <c r="CZ79" s="846"/>
      <c r="DA79" s="846"/>
      <c r="DB79" s="846"/>
      <c r="DC79" s="846"/>
      <c r="DD79" s="846"/>
      <c r="DE79" s="846"/>
      <c r="DF79" s="846"/>
      <c r="DG79" s="846"/>
      <c r="DH79" s="846"/>
      <c r="DI79" s="846"/>
      <c r="DJ79" s="846"/>
      <c r="DK79" s="846"/>
      <c r="DL79" s="846"/>
      <c r="DM79" s="846"/>
      <c r="DN79" s="846"/>
      <c r="DO79" s="846"/>
      <c r="DP79" s="846"/>
      <c r="DQ79" s="846"/>
      <c r="DR79" s="846"/>
      <c r="DS79" s="846"/>
      <c r="DT79" s="846"/>
      <c r="DU79" s="846"/>
      <c r="DV79" s="846"/>
      <c r="DW79" s="846"/>
      <c r="DX79" s="846"/>
      <c r="DY79" s="846"/>
      <c r="DZ79" s="846"/>
      <c r="EA79" s="846"/>
      <c r="EB79" s="846"/>
      <c r="EC79" s="846"/>
      <c r="ED79" s="846"/>
      <c r="EE79" s="846"/>
      <c r="EF79" s="846"/>
      <c r="EG79" s="846"/>
      <c r="EH79" s="846"/>
      <c r="EI79" s="846"/>
      <c r="EJ79" s="846"/>
      <c r="EK79" s="846"/>
      <c r="EL79" s="846"/>
      <c r="EM79" s="846"/>
      <c r="EN79" s="846"/>
      <c r="EO79" s="846"/>
      <c r="EP79" s="846"/>
      <c r="EQ79" s="846"/>
      <c r="ER79" s="846"/>
      <c r="ES79" s="846"/>
      <c r="ET79" s="846"/>
      <c r="EU79" s="846"/>
      <c r="EV79" s="846"/>
      <c r="EW79" s="846"/>
      <c r="EX79" s="846"/>
      <c r="EY79" s="846"/>
      <c r="EZ79" s="846"/>
      <c r="FA79" s="846"/>
      <c r="FB79" s="846"/>
      <c r="FC79" s="846"/>
      <c r="FD79" s="846"/>
      <c r="FE79" s="846"/>
      <c r="FF79" s="846"/>
      <c r="FG79" s="846"/>
      <c r="FH79" s="846"/>
      <c r="FI79" s="846"/>
      <c r="FJ79" s="846"/>
      <c r="FK79" s="846"/>
      <c r="FL79" s="846"/>
      <c r="FM79" s="846"/>
      <c r="FN79" s="846"/>
      <c r="FO79" s="846"/>
      <c r="FP79" s="846"/>
      <c r="FQ79" s="846"/>
      <c r="FR79" s="846"/>
      <c r="FS79" s="846"/>
      <c r="FT79" s="846"/>
      <c r="FU79" s="846"/>
      <c r="FV79" s="846"/>
      <c r="FW79" s="846"/>
      <c r="FX79" s="846"/>
      <c r="FY79" s="846"/>
      <c r="FZ79" s="846"/>
      <c r="GA79" s="846"/>
      <c r="GB79" s="846"/>
      <c r="GC79" s="846"/>
      <c r="GD79" s="846"/>
      <c r="GE79" s="846"/>
      <c r="GF79" s="846"/>
      <c r="GG79" s="846"/>
      <c r="GH79" s="846"/>
      <c r="GI79" s="846"/>
      <c r="GJ79" s="846"/>
      <c r="GK79" s="846"/>
      <c r="GL79" s="846"/>
      <c r="GM79" s="846"/>
      <c r="GN79" s="846"/>
      <c r="GO79" s="846"/>
      <c r="GP79" s="846"/>
      <c r="GQ79" s="846"/>
      <c r="GR79" s="846"/>
      <c r="GS79" s="846"/>
      <c r="GT79" s="846"/>
      <c r="GU79" s="846"/>
      <c r="GV79" s="846"/>
      <c r="GW79" s="846"/>
      <c r="GX79" s="846"/>
      <c r="GY79" s="846"/>
      <c r="GZ79" s="846"/>
      <c r="HA79" s="846"/>
      <c r="HB79" s="846"/>
      <c r="HC79" s="846"/>
      <c r="HD79" s="846"/>
      <c r="HE79" s="846"/>
      <c r="HF79" s="846"/>
      <c r="HG79" s="846"/>
      <c r="HH79" s="846"/>
      <c r="HI79" s="846"/>
      <c r="HJ79" s="846"/>
      <c r="HK79" s="846"/>
      <c r="HL79" s="846"/>
      <c r="HM79" s="846"/>
      <c r="HN79" s="846"/>
      <c r="HO79" s="846"/>
      <c r="HP79" s="846"/>
      <c r="HQ79" s="846"/>
      <c r="HR79" s="846"/>
      <c r="HS79" s="846"/>
      <c r="HT79" s="846"/>
      <c r="HU79" s="846"/>
      <c r="HV79" s="846"/>
      <c r="HW79" s="846"/>
      <c r="HX79" s="846"/>
      <c r="HY79" s="846"/>
      <c r="HZ79" s="846"/>
      <c r="IA79" s="846"/>
      <c r="IB79" s="846"/>
      <c r="IC79" s="846"/>
      <c r="ID79" s="846"/>
      <c r="IE79" s="846"/>
      <c r="IF79" s="846"/>
      <c r="IG79" s="846"/>
      <c r="IH79" s="846"/>
      <c r="II79" s="846"/>
      <c r="IJ79" s="846"/>
      <c r="IK79" s="846"/>
      <c r="IL79" s="846"/>
      <c r="IM79" s="846"/>
      <c r="IN79" s="846"/>
      <c r="IO79" s="846"/>
      <c r="IP79" s="846"/>
      <c r="IQ79" s="846"/>
      <c r="IR79" s="846"/>
      <c r="IS79" s="846"/>
      <c r="IT79" s="846"/>
    </row>
    <row r="80" spans="1:254" ht="25.5">
      <c r="A80" s="5">
        <v>20</v>
      </c>
      <c r="B80" s="290" t="s">
        <v>1603</v>
      </c>
      <c r="C80" s="833">
        <v>0.13</v>
      </c>
      <c r="D80" s="833">
        <v>0.13</v>
      </c>
      <c r="E80" s="833"/>
      <c r="F80" s="833"/>
      <c r="G80" s="5" t="s">
        <v>1587</v>
      </c>
      <c r="H80" s="835" t="s">
        <v>158</v>
      </c>
      <c r="I80" s="836"/>
      <c r="J80" s="847"/>
      <c r="K80" s="847"/>
      <c r="L80" s="847"/>
      <c r="M80" s="847"/>
      <c r="N80" s="847"/>
      <c r="O80" s="847"/>
      <c r="P80" s="847"/>
      <c r="Q80" s="847"/>
      <c r="R80" s="847"/>
      <c r="S80" s="847"/>
      <c r="T80" s="847"/>
      <c r="U80" s="847"/>
      <c r="V80" s="847"/>
      <c r="W80" s="847"/>
      <c r="X80" s="847"/>
      <c r="Y80" s="847"/>
      <c r="Z80" s="847"/>
      <c r="AA80" s="847"/>
      <c r="AB80" s="847"/>
      <c r="AC80" s="847"/>
      <c r="AD80" s="847"/>
      <c r="AE80" s="847"/>
      <c r="AF80" s="847"/>
      <c r="AG80" s="847"/>
      <c r="AH80" s="847"/>
      <c r="AI80" s="847"/>
      <c r="AJ80" s="847"/>
      <c r="AK80" s="847"/>
      <c r="AL80" s="847"/>
      <c r="AM80" s="847"/>
      <c r="AN80" s="847"/>
      <c r="AO80" s="847"/>
      <c r="AP80" s="847"/>
      <c r="AQ80" s="847"/>
      <c r="AR80" s="847"/>
      <c r="AS80" s="847"/>
      <c r="AT80" s="847"/>
      <c r="AU80" s="847"/>
      <c r="AV80" s="847"/>
      <c r="AW80" s="847"/>
      <c r="AX80" s="847"/>
      <c r="AY80" s="847"/>
      <c r="AZ80" s="847"/>
      <c r="BA80" s="847"/>
      <c r="BB80" s="847"/>
      <c r="BC80" s="847"/>
      <c r="BD80" s="847"/>
      <c r="BE80" s="847"/>
      <c r="BF80" s="847"/>
      <c r="BG80" s="847"/>
      <c r="BH80" s="847"/>
      <c r="BI80" s="847"/>
      <c r="BJ80" s="847"/>
      <c r="BK80" s="847"/>
      <c r="BL80" s="847"/>
      <c r="BM80" s="847"/>
      <c r="BN80" s="847"/>
      <c r="BO80" s="847"/>
      <c r="BP80" s="847"/>
      <c r="BQ80" s="847"/>
      <c r="BR80" s="847"/>
      <c r="BS80" s="847"/>
      <c r="BT80" s="847"/>
      <c r="BU80" s="847"/>
      <c r="BV80" s="847"/>
      <c r="BW80" s="847"/>
      <c r="BX80" s="847"/>
      <c r="BY80" s="847"/>
      <c r="BZ80" s="847"/>
      <c r="CA80" s="847"/>
      <c r="CB80" s="847"/>
      <c r="CC80" s="847"/>
      <c r="CD80" s="847"/>
      <c r="CE80" s="847"/>
      <c r="CF80" s="847"/>
      <c r="CG80" s="847"/>
      <c r="CH80" s="847"/>
      <c r="CI80" s="847"/>
      <c r="CJ80" s="847"/>
      <c r="CK80" s="847"/>
      <c r="CL80" s="847"/>
      <c r="CM80" s="847"/>
      <c r="CN80" s="847"/>
      <c r="CO80" s="847"/>
      <c r="CP80" s="847"/>
      <c r="CQ80" s="847"/>
      <c r="CR80" s="847"/>
      <c r="CS80" s="847"/>
      <c r="CT80" s="847"/>
      <c r="CU80" s="847"/>
      <c r="CV80" s="847"/>
      <c r="CW80" s="847"/>
      <c r="CX80" s="847"/>
      <c r="CY80" s="847"/>
      <c r="CZ80" s="847"/>
      <c r="DA80" s="847"/>
      <c r="DB80" s="847"/>
      <c r="DC80" s="847"/>
      <c r="DD80" s="847"/>
      <c r="DE80" s="847"/>
      <c r="DF80" s="847"/>
      <c r="DG80" s="847"/>
      <c r="DH80" s="847"/>
      <c r="DI80" s="847"/>
      <c r="DJ80" s="847"/>
      <c r="DK80" s="847"/>
      <c r="DL80" s="847"/>
      <c r="DM80" s="847"/>
      <c r="DN80" s="847"/>
      <c r="DO80" s="847"/>
      <c r="DP80" s="847"/>
      <c r="DQ80" s="847"/>
      <c r="DR80" s="847"/>
      <c r="DS80" s="847"/>
      <c r="DT80" s="847"/>
      <c r="DU80" s="847"/>
      <c r="DV80" s="847"/>
      <c r="DW80" s="847"/>
      <c r="DX80" s="847"/>
      <c r="DY80" s="847"/>
      <c r="DZ80" s="847"/>
      <c r="EA80" s="847"/>
      <c r="EB80" s="847"/>
      <c r="EC80" s="847"/>
      <c r="ED80" s="847"/>
      <c r="EE80" s="847"/>
      <c r="EF80" s="847"/>
      <c r="EG80" s="847"/>
      <c r="EH80" s="847"/>
      <c r="EI80" s="847"/>
      <c r="EJ80" s="847"/>
      <c r="EK80" s="847"/>
      <c r="EL80" s="847"/>
      <c r="EM80" s="847"/>
      <c r="EN80" s="847"/>
      <c r="EO80" s="847"/>
      <c r="EP80" s="847"/>
      <c r="EQ80" s="847"/>
      <c r="ER80" s="847"/>
      <c r="ES80" s="847"/>
      <c r="ET80" s="847"/>
      <c r="EU80" s="847"/>
      <c r="EV80" s="847"/>
      <c r="EW80" s="847"/>
      <c r="EX80" s="847"/>
      <c r="EY80" s="847"/>
      <c r="EZ80" s="847"/>
      <c r="FA80" s="847"/>
      <c r="FB80" s="847"/>
      <c r="FC80" s="847"/>
      <c r="FD80" s="847"/>
      <c r="FE80" s="847"/>
      <c r="FF80" s="847"/>
      <c r="FG80" s="847"/>
      <c r="FH80" s="847"/>
      <c r="FI80" s="847"/>
      <c r="FJ80" s="847"/>
      <c r="FK80" s="847"/>
      <c r="FL80" s="847"/>
      <c r="FM80" s="847"/>
      <c r="FN80" s="847"/>
      <c r="FO80" s="847"/>
      <c r="FP80" s="847"/>
      <c r="FQ80" s="847"/>
      <c r="FR80" s="847"/>
      <c r="FS80" s="847"/>
      <c r="FT80" s="847"/>
      <c r="FU80" s="847"/>
      <c r="FV80" s="847"/>
      <c r="FW80" s="847"/>
      <c r="FX80" s="847"/>
      <c r="FY80" s="847"/>
      <c r="FZ80" s="847"/>
      <c r="GA80" s="847"/>
      <c r="GB80" s="847"/>
      <c r="GC80" s="847"/>
      <c r="GD80" s="847"/>
      <c r="GE80" s="847"/>
      <c r="GF80" s="847"/>
      <c r="GG80" s="847"/>
      <c r="GH80" s="847"/>
      <c r="GI80" s="847"/>
      <c r="GJ80" s="847"/>
      <c r="GK80" s="847"/>
      <c r="GL80" s="847"/>
      <c r="GM80" s="847"/>
      <c r="GN80" s="847"/>
      <c r="GO80" s="847"/>
      <c r="GP80" s="847"/>
      <c r="GQ80" s="847"/>
      <c r="GR80" s="847"/>
      <c r="GS80" s="847"/>
      <c r="GT80" s="847"/>
      <c r="GU80" s="847"/>
      <c r="GV80" s="847"/>
      <c r="GW80" s="847"/>
      <c r="GX80" s="847"/>
      <c r="GY80" s="847"/>
      <c r="GZ80" s="847"/>
      <c r="HA80" s="847"/>
      <c r="HB80" s="847"/>
      <c r="HC80" s="847"/>
      <c r="HD80" s="847"/>
      <c r="HE80" s="847"/>
      <c r="HF80" s="847"/>
      <c r="HG80" s="847"/>
      <c r="HH80" s="847"/>
      <c r="HI80" s="847"/>
      <c r="HJ80" s="847"/>
      <c r="HK80" s="847"/>
      <c r="HL80" s="847"/>
      <c r="HM80" s="847"/>
      <c r="HN80" s="847"/>
      <c r="HO80" s="847"/>
      <c r="HP80" s="847"/>
      <c r="HQ80" s="847"/>
      <c r="HR80" s="847"/>
      <c r="HS80" s="847"/>
      <c r="HT80" s="847"/>
      <c r="HU80" s="847"/>
      <c r="HV80" s="847"/>
      <c r="HW80" s="847"/>
      <c r="HX80" s="847"/>
      <c r="HY80" s="847"/>
      <c r="HZ80" s="847"/>
      <c r="IA80" s="847"/>
      <c r="IB80" s="847"/>
      <c r="IC80" s="847"/>
      <c r="ID80" s="847"/>
      <c r="IE80" s="847"/>
      <c r="IF80" s="847"/>
      <c r="IG80" s="847"/>
      <c r="IH80" s="847"/>
      <c r="II80" s="847"/>
      <c r="IJ80" s="847"/>
      <c r="IK80" s="847"/>
      <c r="IL80" s="847"/>
      <c r="IM80" s="847"/>
      <c r="IN80" s="847"/>
      <c r="IO80" s="847"/>
      <c r="IP80" s="847"/>
      <c r="IQ80" s="847"/>
      <c r="IR80" s="847"/>
      <c r="IS80" s="847"/>
      <c r="IT80" s="847"/>
    </row>
    <row r="81" spans="1:254" ht="25.5">
      <c r="A81" s="5">
        <v>21</v>
      </c>
      <c r="B81" s="290" t="s">
        <v>1604</v>
      </c>
      <c r="C81" s="833">
        <v>0.8</v>
      </c>
      <c r="D81" s="833">
        <v>0.8</v>
      </c>
      <c r="E81" s="833"/>
      <c r="F81" s="833"/>
      <c r="G81" s="835" t="s">
        <v>1605</v>
      </c>
      <c r="H81" s="835" t="s">
        <v>158</v>
      </c>
      <c r="I81" s="836"/>
      <c r="J81" s="847"/>
      <c r="K81" s="847"/>
      <c r="L81" s="847"/>
      <c r="M81" s="847"/>
      <c r="N81" s="847"/>
      <c r="O81" s="847"/>
      <c r="P81" s="847"/>
      <c r="Q81" s="847"/>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7"/>
      <c r="AR81" s="847"/>
      <c r="AS81" s="847"/>
      <c r="AT81" s="847"/>
      <c r="AU81" s="847"/>
      <c r="AV81" s="847"/>
      <c r="AW81" s="847"/>
      <c r="AX81" s="847"/>
      <c r="AY81" s="847"/>
      <c r="AZ81" s="847"/>
      <c r="BA81" s="847"/>
      <c r="BB81" s="847"/>
      <c r="BC81" s="847"/>
      <c r="BD81" s="847"/>
      <c r="BE81" s="847"/>
      <c r="BF81" s="847"/>
      <c r="BG81" s="847"/>
      <c r="BH81" s="847"/>
      <c r="BI81" s="847"/>
      <c r="BJ81" s="847"/>
      <c r="BK81" s="847"/>
      <c r="BL81" s="847"/>
      <c r="BM81" s="847"/>
      <c r="BN81" s="847"/>
      <c r="BO81" s="847"/>
      <c r="BP81" s="847"/>
      <c r="BQ81" s="847"/>
      <c r="BR81" s="847"/>
      <c r="BS81" s="847"/>
      <c r="BT81" s="847"/>
      <c r="BU81" s="847"/>
      <c r="BV81" s="847"/>
      <c r="BW81" s="847"/>
      <c r="BX81" s="847"/>
      <c r="BY81" s="847"/>
      <c r="BZ81" s="847"/>
      <c r="CA81" s="847"/>
      <c r="CB81" s="847"/>
      <c r="CC81" s="847"/>
      <c r="CD81" s="847"/>
      <c r="CE81" s="847"/>
      <c r="CF81" s="847"/>
      <c r="CG81" s="847"/>
      <c r="CH81" s="847"/>
      <c r="CI81" s="847"/>
      <c r="CJ81" s="847"/>
      <c r="CK81" s="847"/>
      <c r="CL81" s="847"/>
      <c r="CM81" s="847"/>
      <c r="CN81" s="847"/>
      <c r="CO81" s="847"/>
      <c r="CP81" s="847"/>
      <c r="CQ81" s="847"/>
      <c r="CR81" s="847"/>
      <c r="CS81" s="847"/>
      <c r="CT81" s="847"/>
      <c r="CU81" s="847"/>
      <c r="CV81" s="847"/>
      <c r="CW81" s="847"/>
      <c r="CX81" s="847"/>
      <c r="CY81" s="847"/>
      <c r="CZ81" s="847"/>
      <c r="DA81" s="847"/>
      <c r="DB81" s="847"/>
      <c r="DC81" s="847"/>
      <c r="DD81" s="847"/>
      <c r="DE81" s="847"/>
      <c r="DF81" s="847"/>
      <c r="DG81" s="847"/>
      <c r="DH81" s="847"/>
      <c r="DI81" s="847"/>
      <c r="DJ81" s="847"/>
      <c r="DK81" s="847"/>
      <c r="DL81" s="847"/>
      <c r="DM81" s="847"/>
      <c r="DN81" s="847"/>
      <c r="DO81" s="847"/>
      <c r="DP81" s="847"/>
      <c r="DQ81" s="847"/>
      <c r="DR81" s="847"/>
      <c r="DS81" s="847"/>
      <c r="DT81" s="847"/>
      <c r="DU81" s="847"/>
      <c r="DV81" s="847"/>
      <c r="DW81" s="847"/>
      <c r="DX81" s="847"/>
      <c r="DY81" s="847"/>
      <c r="DZ81" s="847"/>
      <c r="EA81" s="847"/>
      <c r="EB81" s="847"/>
      <c r="EC81" s="847"/>
      <c r="ED81" s="847"/>
      <c r="EE81" s="847"/>
      <c r="EF81" s="847"/>
      <c r="EG81" s="847"/>
      <c r="EH81" s="847"/>
      <c r="EI81" s="847"/>
      <c r="EJ81" s="847"/>
      <c r="EK81" s="847"/>
      <c r="EL81" s="847"/>
      <c r="EM81" s="847"/>
      <c r="EN81" s="847"/>
      <c r="EO81" s="847"/>
      <c r="EP81" s="847"/>
      <c r="EQ81" s="847"/>
      <c r="ER81" s="847"/>
      <c r="ES81" s="847"/>
      <c r="ET81" s="847"/>
      <c r="EU81" s="847"/>
      <c r="EV81" s="847"/>
      <c r="EW81" s="847"/>
      <c r="EX81" s="847"/>
      <c r="EY81" s="847"/>
      <c r="EZ81" s="847"/>
      <c r="FA81" s="847"/>
      <c r="FB81" s="847"/>
      <c r="FC81" s="847"/>
      <c r="FD81" s="847"/>
      <c r="FE81" s="847"/>
      <c r="FF81" s="847"/>
      <c r="FG81" s="847"/>
      <c r="FH81" s="847"/>
      <c r="FI81" s="847"/>
      <c r="FJ81" s="847"/>
      <c r="FK81" s="847"/>
      <c r="FL81" s="847"/>
      <c r="FM81" s="847"/>
      <c r="FN81" s="847"/>
      <c r="FO81" s="847"/>
      <c r="FP81" s="847"/>
      <c r="FQ81" s="847"/>
      <c r="FR81" s="847"/>
      <c r="FS81" s="847"/>
      <c r="FT81" s="847"/>
      <c r="FU81" s="847"/>
      <c r="FV81" s="847"/>
      <c r="FW81" s="847"/>
      <c r="FX81" s="847"/>
      <c r="FY81" s="847"/>
      <c r="FZ81" s="847"/>
      <c r="GA81" s="847"/>
      <c r="GB81" s="847"/>
      <c r="GC81" s="847"/>
      <c r="GD81" s="847"/>
      <c r="GE81" s="847"/>
      <c r="GF81" s="847"/>
      <c r="GG81" s="847"/>
      <c r="GH81" s="847"/>
      <c r="GI81" s="847"/>
      <c r="GJ81" s="847"/>
      <c r="GK81" s="847"/>
      <c r="GL81" s="847"/>
      <c r="GM81" s="847"/>
      <c r="GN81" s="847"/>
      <c r="GO81" s="847"/>
      <c r="GP81" s="847"/>
      <c r="GQ81" s="847"/>
      <c r="GR81" s="847"/>
      <c r="GS81" s="847"/>
      <c r="GT81" s="847"/>
      <c r="GU81" s="847"/>
      <c r="GV81" s="847"/>
      <c r="GW81" s="847"/>
      <c r="GX81" s="847"/>
      <c r="GY81" s="847"/>
      <c r="GZ81" s="847"/>
      <c r="HA81" s="847"/>
      <c r="HB81" s="847"/>
      <c r="HC81" s="847"/>
      <c r="HD81" s="847"/>
      <c r="HE81" s="847"/>
      <c r="HF81" s="847"/>
      <c r="HG81" s="847"/>
      <c r="HH81" s="847"/>
      <c r="HI81" s="847"/>
      <c r="HJ81" s="847"/>
      <c r="HK81" s="847"/>
      <c r="HL81" s="847"/>
      <c r="HM81" s="847"/>
      <c r="HN81" s="847"/>
      <c r="HO81" s="847"/>
      <c r="HP81" s="847"/>
      <c r="HQ81" s="847"/>
      <c r="HR81" s="847"/>
      <c r="HS81" s="847"/>
      <c r="HT81" s="847"/>
      <c r="HU81" s="847"/>
      <c r="HV81" s="847"/>
      <c r="HW81" s="847"/>
      <c r="HX81" s="847"/>
      <c r="HY81" s="847"/>
      <c r="HZ81" s="847"/>
      <c r="IA81" s="847"/>
      <c r="IB81" s="847"/>
      <c r="IC81" s="847"/>
      <c r="ID81" s="847"/>
      <c r="IE81" s="847"/>
      <c r="IF81" s="847"/>
      <c r="IG81" s="847"/>
      <c r="IH81" s="847"/>
      <c r="II81" s="847"/>
      <c r="IJ81" s="847"/>
      <c r="IK81" s="847"/>
      <c r="IL81" s="847"/>
      <c r="IM81" s="847"/>
      <c r="IN81" s="847"/>
      <c r="IO81" s="847"/>
      <c r="IP81" s="847"/>
      <c r="IQ81" s="847"/>
      <c r="IR81" s="847"/>
      <c r="IS81" s="847"/>
      <c r="IT81" s="847"/>
    </row>
    <row r="82" spans="1:254" ht="38.25">
      <c r="A82" s="5">
        <v>22</v>
      </c>
      <c r="B82" s="843" t="s">
        <v>1606</v>
      </c>
      <c r="C82" s="844">
        <v>6.66</v>
      </c>
      <c r="D82" s="844">
        <v>6.66</v>
      </c>
      <c r="E82" s="833"/>
      <c r="F82" s="833"/>
      <c r="G82" s="845" t="s">
        <v>1594</v>
      </c>
      <c r="H82" s="843" t="s">
        <v>1607</v>
      </c>
      <c r="I82" s="823" t="s">
        <v>1608</v>
      </c>
      <c r="J82" s="847"/>
      <c r="K82" s="847"/>
      <c r="L82" s="847"/>
      <c r="M82" s="847"/>
      <c r="N82" s="847"/>
      <c r="O82" s="847"/>
      <c r="P82" s="847"/>
      <c r="Q82" s="847"/>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c r="AT82" s="847"/>
      <c r="AU82" s="847"/>
      <c r="AV82" s="847"/>
      <c r="AW82" s="847"/>
      <c r="AX82" s="847"/>
      <c r="AY82" s="847"/>
      <c r="AZ82" s="847"/>
      <c r="BA82" s="847"/>
      <c r="BB82" s="847"/>
      <c r="BC82" s="847"/>
      <c r="BD82" s="847"/>
      <c r="BE82" s="847"/>
      <c r="BF82" s="847"/>
      <c r="BG82" s="847"/>
      <c r="BH82" s="847"/>
      <c r="BI82" s="847"/>
      <c r="BJ82" s="847"/>
      <c r="BK82" s="847"/>
      <c r="BL82" s="847"/>
      <c r="BM82" s="847"/>
      <c r="BN82" s="847"/>
      <c r="BO82" s="847"/>
      <c r="BP82" s="847"/>
      <c r="BQ82" s="847"/>
      <c r="BR82" s="847"/>
      <c r="BS82" s="847"/>
      <c r="BT82" s="847"/>
      <c r="BU82" s="847"/>
      <c r="BV82" s="847"/>
      <c r="BW82" s="847"/>
      <c r="BX82" s="847"/>
      <c r="BY82" s="847"/>
      <c r="BZ82" s="847"/>
      <c r="CA82" s="847"/>
      <c r="CB82" s="847"/>
      <c r="CC82" s="847"/>
      <c r="CD82" s="847"/>
      <c r="CE82" s="847"/>
      <c r="CF82" s="847"/>
      <c r="CG82" s="847"/>
      <c r="CH82" s="847"/>
      <c r="CI82" s="847"/>
      <c r="CJ82" s="847"/>
      <c r="CK82" s="847"/>
      <c r="CL82" s="847"/>
      <c r="CM82" s="847"/>
      <c r="CN82" s="847"/>
      <c r="CO82" s="847"/>
      <c r="CP82" s="847"/>
      <c r="CQ82" s="847"/>
      <c r="CR82" s="847"/>
      <c r="CS82" s="847"/>
      <c r="CT82" s="847"/>
      <c r="CU82" s="847"/>
      <c r="CV82" s="847"/>
      <c r="CW82" s="847"/>
      <c r="CX82" s="847"/>
      <c r="CY82" s="847"/>
      <c r="CZ82" s="847"/>
      <c r="DA82" s="847"/>
      <c r="DB82" s="847"/>
      <c r="DC82" s="847"/>
      <c r="DD82" s="847"/>
      <c r="DE82" s="847"/>
      <c r="DF82" s="847"/>
      <c r="DG82" s="847"/>
      <c r="DH82" s="847"/>
      <c r="DI82" s="847"/>
      <c r="DJ82" s="847"/>
      <c r="DK82" s="847"/>
      <c r="DL82" s="847"/>
      <c r="DM82" s="847"/>
      <c r="DN82" s="847"/>
      <c r="DO82" s="847"/>
      <c r="DP82" s="847"/>
      <c r="DQ82" s="847"/>
      <c r="DR82" s="847"/>
      <c r="DS82" s="847"/>
      <c r="DT82" s="847"/>
      <c r="DU82" s="847"/>
      <c r="DV82" s="847"/>
      <c r="DW82" s="847"/>
      <c r="DX82" s="847"/>
      <c r="DY82" s="847"/>
      <c r="DZ82" s="847"/>
      <c r="EA82" s="847"/>
      <c r="EB82" s="847"/>
      <c r="EC82" s="847"/>
      <c r="ED82" s="847"/>
      <c r="EE82" s="847"/>
      <c r="EF82" s="847"/>
      <c r="EG82" s="847"/>
      <c r="EH82" s="847"/>
      <c r="EI82" s="847"/>
      <c r="EJ82" s="847"/>
      <c r="EK82" s="847"/>
      <c r="EL82" s="847"/>
      <c r="EM82" s="847"/>
      <c r="EN82" s="847"/>
      <c r="EO82" s="847"/>
      <c r="EP82" s="847"/>
      <c r="EQ82" s="847"/>
      <c r="ER82" s="847"/>
      <c r="ES82" s="847"/>
      <c r="ET82" s="847"/>
      <c r="EU82" s="847"/>
      <c r="EV82" s="847"/>
      <c r="EW82" s="847"/>
      <c r="EX82" s="847"/>
      <c r="EY82" s="847"/>
      <c r="EZ82" s="847"/>
      <c r="FA82" s="847"/>
      <c r="FB82" s="847"/>
      <c r="FC82" s="847"/>
      <c r="FD82" s="847"/>
      <c r="FE82" s="847"/>
      <c r="FF82" s="847"/>
      <c r="FG82" s="847"/>
      <c r="FH82" s="847"/>
      <c r="FI82" s="847"/>
      <c r="FJ82" s="847"/>
      <c r="FK82" s="847"/>
      <c r="FL82" s="847"/>
      <c r="FM82" s="847"/>
      <c r="FN82" s="847"/>
      <c r="FO82" s="847"/>
      <c r="FP82" s="847"/>
      <c r="FQ82" s="847"/>
      <c r="FR82" s="847"/>
      <c r="FS82" s="847"/>
      <c r="FT82" s="847"/>
      <c r="FU82" s="847"/>
      <c r="FV82" s="847"/>
      <c r="FW82" s="847"/>
      <c r="FX82" s="847"/>
      <c r="FY82" s="847"/>
      <c r="FZ82" s="847"/>
      <c r="GA82" s="847"/>
      <c r="GB82" s="847"/>
      <c r="GC82" s="847"/>
      <c r="GD82" s="847"/>
      <c r="GE82" s="847"/>
      <c r="GF82" s="847"/>
      <c r="GG82" s="847"/>
      <c r="GH82" s="847"/>
      <c r="GI82" s="847"/>
      <c r="GJ82" s="847"/>
      <c r="GK82" s="847"/>
      <c r="GL82" s="847"/>
      <c r="GM82" s="847"/>
      <c r="GN82" s="847"/>
      <c r="GO82" s="847"/>
      <c r="GP82" s="847"/>
      <c r="GQ82" s="847"/>
      <c r="GR82" s="847"/>
      <c r="GS82" s="847"/>
      <c r="GT82" s="847"/>
      <c r="GU82" s="847"/>
      <c r="GV82" s="847"/>
      <c r="GW82" s="847"/>
      <c r="GX82" s="847"/>
      <c r="GY82" s="847"/>
      <c r="GZ82" s="847"/>
      <c r="HA82" s="847"/>
      <c r="HB82" s="847"/>
      <c r="HC82" s="847"/>
      <c r="HD82" s="847"/>
      <c r="HE82" s="847"/>
      <c r="HF82" s="847"/>
      <c r="HG82" s="847"/>
      <c r="HH82" s="847"/>
      <c r="HI82" s="847"/>
      <c r="HJ82" s="847"/>
      <c r="HK82" s="847"/>
      <c r="HL82" s="847"/>
      <c r="HM82" s="847"/>
      <c r="HN82" s="847"/>
      <c r="HO82" s="847"/>
      <c r="HP82" s="847"/>
      <c r="HQ82" s="847"/>
      <c r="HR82" s="847"/>
      <c r="HS82" s="847"/>
      <c r="HT82" s="847"/>
      <c r="HU82" s="847"/>
      <c r="HV82" s="847"/>
      <c r="HW82" s="847"/>
      <c r="HX82" s="847"/>
      <c r="HY82" s="847"/>
      <c r="HZ82" s="847"/>
      <c r="IA82" s="847"/>
      <c r="IB82" s="847"/>
      <c r="IC82" s="847"/>
      <c r="ID82" s="847"/>
      <c r="IE82" s="847"/>
      <c r="IF82" s="847"/>
      <c r="IG82" s="847"/>
      <c r="IH82" s="847"/>
      <c r="II82" s="847"/>
      <c r="IJ82" s="847"/>
      <c r="IK82" s="847"/>
      <c r="IL82" s="847"/>
      <c r="IM82" s="847"/>
      <c r="IN82" s="847"/>
      <c r="IO82" s="847"/>
      <c r="IP82" s="847"/>
      <c r="IQ82" s="847"/>
      <c r="IR82" s="847"/>
      <c r="IS82" s="847"/>
      <c r="IT82" s="847"/>
    </row>
    <row r="83" spans="1:254" ht="15.75">
      <c r="A83" s="3" t="s">
        <v>398</v>
      </c>
      <c r="B83" s="283" t="s">
        <v>380</v>
      </c>
      <c r="C83" s="161">
        <f>SUM(C84:C85)</f>
        <v>9.69</v>
      </c>
      <c r="D83" s="161">
        <f>SUM(D84:D85)</f>
        <v>9.69</v>
      </c>
      <c r="E83" s="161">
        <f>SUM(E84:E85)</f>
        <v>0</v>
      </c>
      <c r="F83" s="161">
        <f>SUM(F84:F85)</f>
        <v>0</v>
      </c>
      <c r="G83" s="224"/>
      <c r="H83" s="161"/>
      <c r="I83" s="224"/>
      <c r="J83" s="847"/>
      <c r="K83" s="847"/>
      <c r="L83" s="847"/>
      <c r="M83" s="847"/>
      <c r="N83" s="847"/>
      <c r="O83" s="847"/>
      <c r="P83" s="847"/>
      <c r="Q83" s="847"/>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c r="AT83" s="847"/>
      <c r="AU83" s="847"/>
      <c r="AV83" s="847"/>
      <c r="AW83" s="847"/>
      <c r="AX83" s="847"/>
      <c r="AY83" s="847"/>
      <c r="AZ83" s="847"/>
      <c r="BA83" s="847"/>
      <c r="BB83" s="847"/>
      <c r="BC83" s="847"/>
      <c r="BD83" s="847"/>
      <c r="BE83" s="847"/>
      <c r="BF83" s="847"/>
      <c r="BG83" s="847"/>
      <c r="BH83" s="847"/>
      <c r="BI83" s="847"/>
      <c r="BJ83" s="847"/>
      <c r="BK83" s="847"/>
      <c r="BL83" s="847"/>
      <c r="BM83" s="847"/>
      <c r="BN83" s="847"/>
      <c r="BO83" s="847"/>
      <c r="BP83" s="847"/>
      <c r="BQ83" s="847"/>
      <c r="BR83" s="847"/>
      <c r="BS83" s="847"/>
      <c r="BT83" s="847"/>
      <c r="BU83" s="847"/>
      <c r="BV83" s="847"/>
      <c r="BW83" s="847"/>
      <c r="BX83" s="847"/>
      <c r="BY83" s="847"/>
      <c r="BZ83" s="847"/>
      <c r="CA83" s="847"/>
      <c r="CB83" s="847"/>
      <c r="CC83" s="847"/>
      <c r="CD83" s="847"/>
      <c r="CE83" s="847"/>
      <c r="CF83" s="847"/>
      <c r="CG83" s="847"/>
      <c r="CH83" s="847"/>
      <c r="CI83" s="847"/>
      <c r="CJ83" s="847"/>
      <c r="CK83" s="847"/>
      <c r="CL83" s="847"/>
      <c r="CM83" s="847"/>
      <c r="CN83" s="847"/>
      <c r="CO83" s="847"/>
      <c r="CP83" s="847"/>
      <c r="CQ83" s="847"/>
      <c r="CR83" s="847"/>
      <c r="CS83" s="847"/>
      <c r="CT83" s="847"/>
      <c r="CU83" s="847"/>
      <c r="CV83" s="847"/>
      <c r="CW83" s="847"/>
      <c r="CX83" s="847"/>
      <c r="CY83" s="847"/>
      <c r="CZ83" s="847"/>
      <c r="DA83" s="847"/>
      <c r="DB83" s="847"/>
      <c r="DC83" s="847"/>
      <c r="DD83" s="847"/>
      <c r="DE83" s="847"/>
      <c r="DF83" s="847"/>
      <c r="DG83" s="847"/>
      <c r="DH83" s="847"/>
      <c r="DI83" s="847"/>
      <c r="DJ83" s="847"/>
      <c r="DK83" s="847"/>
      <c r="DL83" s="847"/>
      <c r="DM83" s="847"/>
      <c r="DN83" s="847"/>
      <c r="DO83" s="847"/>
      <c r="DP83" s="847"/>
      <c r="DQ83" s="847"/>
      <c r="DR83" s="847"/>
      <c r="DS83" s="847"/>
      <c r="DT83" s="847"/>
      <c r="DU83" s="847"/>
      <c r="DV83" s="847"/>
      <c r="DW83" s="847"/>
      <c r="DX83" s="847"/>
      <c r="DY83" s="847"/>
      <c r="DZ83" s="847"/>
      <c r="EA83" s="847"/>
      <c r="EB83" s="847"/>
      <c r="EC83" s="847"/>
      <c r="ED83" s="847"/>
      <c r="EE83" s="847"/>
      <c r="EF83" s="847"/>
      <c r="EG83" s="847"/>
      <c r="EH83" s="847"/>
      <c r="EI83" s="847"/>
      <c r="EJ83" s="847"/>
      <c r="EK83" s="847"/>
      <c r="EL83" s="847"/>
      <c r="EM83" s="847"/>
      <c r="EN83" s="847"/>
      <c r="EO83" s="847"/>
      <c r="EP83" s="847"/>
      <c r="EQ83" s="847"/>
      <c r="ER83" s="847"/>
      <c r="ES83" s="847"/>
      <c r="ET83" s="847"/>
      <c r="EU83" s="847"/>
      <c r="EV83" s="847"/>
      <c r="EW83" s="847"/>
      <c r="EX83" s="847"/>
      <c r="EY83" s="847"/>
      <c r="EZ83" s="847"/>
      <c r="FA83" s="847"/>
      <c r="FB83" s="847"/>
      <c r="FC83" s="847"/>
      <c r="FD83" s="847"/>
      <c r="FE83" s="847"/>
      <c r="FF83" s="847"/>
      <c r="FG83" s="847"/>
      <c r="FH83" s="847"/>
      <c r="FI83" s="847"/>
      <c r="FJ83" s="847"/>
      <c r="FK83" s="847"/>
      <c r="FL83" s="847"/>
      <c r="FM83" s="847"/>
      <c r="FN83" s="847"/>
      <c r="FO83" s="847"/>
      <c r="FP83" s="847"/>
      <c r="FQ83" s="847"/>
      <c r="FR83" s="847"/>
      <c r="FS83" s="847"/>
      <c r="FT83" s="847"/>
      <c r="FU83" s="847"/>
      <c r="FV83" s="847"/>
      <c r="FW83" s="847"/>
      <c r="FX83" s="847"/>
      <c r="FY83" s="847"/>
      <c r="FZ83" s="847"/>
      <c r="GA83" s="847"/>
      <c r="GB83" s="847"/>
      <c r="GC83" s="847"/>
      <c r="GD83" s="847"/>
      <c r="GE83" s="847"/>
      <c r="GF83" s="847"/>
      <c r="GG83" s="847"/>
      <c r="GH83" s="847"/>
      <c r="GI83" s="847"/>
      <c r="GJ83" s="847"/>
      <c r="GK83" s="847"/>
      <c r="GL83" s="847"/>
      <c r="GM83" s="847"/>
      <c r="GN83" s="847"/>
      <c r="GO83" s="847"/>
      <c r="GP83" s="847"/>
      <c r="GQ83" s="847"/>
      <c r="GR83" s="847"/>
      <c r="GS83" s="847"/>
      <c r="GT83" s="847"/>
      <c r="GU83" s="847"/>
      <c r="GV83" s="847"/>
      <c r="GW83" s="847"/>
      <c r="GX83" s="847"/>
      <c r="GY83" s="847"/>
      <c r="GZ83" s="847"/>
      <c r="HA83" s="847"/>
      <c r="HB83" s="847"/>
      <c r="HC83" s="847"/>
      <c r="HD83" s="847"/>
      <c r="HE83" s="847"/>
      <c r="HF83" s="847"/>
      <c r="HG83" s="847"/>
      <c r="HH83" s="847"/>
      <c r="HI83" s="847"/>
      <c r="HJ83" s="847"/>
      <c r="HK83" s="847"/>
      <c r="HL83" s="847"/>
      <c r="HM83" s="847"/>
      <c r="HN83" s="847"/>
      <c r="HO83" s="847"/>
      <c r="HP83" s="847"/>
      <c r="HQ83" s="847"/>
      <c r="HR83" s="847"/>
      <c r="HS83" s="847"/>
      <c r="HT83" s="847"/>
      <c r="HU83" s="847"/>
      <c r="HV83" s="847"/>
      <c r="HW83" s="847"/>
      <c r="HX83" s="847"/>
      <c r="HY83" s="847"/>
      <c r="HZ83" s="847"/>
      <c r="IA83" s="847"/>
      <c r="IB83" s="847"/>
      <c r="IC83" s="847"/>
      <c r="ID83" s="847"/>
      <c r="IE83" s="847"/>
      <c r="IF83" s="847"/>
      <c r="IG83" s="847"/>
      <c r="IH83" s="847"/>
      <c r="II83" s="847"/>
      <c r="IJ83" s="847"/>
      <c r="IK83" s="847"/>
      <c r="IL83" s="847"/>
      <c r="IM83" s="847"/>
      <c r="IN83" s="847"/>
      <c r="IO83" s="847"/>
      <c r="IP83" s="847"/>
      <c r="IQ83" s="847"/>
      <c r="IR83" s="847"/>
      <c r="IS83" s="847"/>
      <c r="IT83" s="847"/>
    </row>
    <row r="84" spans="1:254" ht="25.5">
      <c r="A84" s="5">
        <v>1</v>
      </c>
      <c r="B84" s="290" t="s">
        <v>1609</v>
      </c>
      <c r="C84" s="833">
        <v>9.42</v>
      </c>
      <c r="D84" s="833">
        <v>9.42</v>
      </c>
      <c r="E84" s="833"/>
      <c r="F84" s="833"/>
      <c r="G84" s="5" t="s">
        <v>1610</v>
      </c>
      <c r="H84" s="835" t="s">
        <v>158</v>
      </c>
      <c r="I84" s="836"/>
      <c r="J84" s="847"/>
      <c r="K84" s="847"/>
      <c r="L84" s="847"/>
      <c r="M84" s="847"/>
      <c r="N84" s="847"/>
      <c r="O84" s="847"/>
      <c r="P84" s="847"/>
      <c r="Q84" s="847"/>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c r="AT84" s="847"/>
      <c r="AU84" s="847"/>
      <c r="AV84" s="847"/>
      <c r="AW84" s="847"/>
      <c r="AX84" s="847"/>
      <c r="AY84" s="847"/>
      <c r="AZ84" s="847"/>
      <c r="BA84" s="847"/>
      <c r="BB84" s="847"/>
      <c r="BC84" s="847"/>
      <c r="BD84" s="847"/>
      <c r="BE84" s="847"/>
      <c r="BF84" s="847"/>
      <c r="BG84" s="847"/>
      <c r="BH84" s="847"/>
      <c r="BI84" s="847"/>
      <c r="BJ84" s="847"/>
      <c r="BK84" s="847"/>
      <c r="BL84" s="847"/>
      <c r="BM84" s="847"/>
      <c r="BN84" s="847"/>
      <c r="BO84" s="847"/>
      <c r="BP84" s="847"/>
      <c r="BQ84" s="847"/>
      <c r="BR84" s="847"/>
      <c r="BS84" s="847"/>
      <c r="BT84" s="847"/>
      <c r="BU84" s="847"/>
      <c r="BV84" s="847"/>
      <c r="BW84" s="847"/>
      <c r="BX84" s="847"/>
      <c r="BY84" s="847"/>
      <c r="BZ84" s="847"/>
      <c r="CA84" s="847"/>
      <c r="CB84" s="847"/>
      <c r="CC84" s="847"/>
      <c r="CD84" s="847"/>
      <c r="CE84" s="847"/>
      <c r="CF84" s="847"/>
      <c r="CG84" s="847"/>
      <c r="CH84" s="847"/>
      <c r="CI84" s="847"/>
      <c r="CJ84" s="847"/>
      <c r="CK84" s="847"/>
      <c r="CL84" s="847"/>
      <c r="CM84" s="847"/>
      <c r="CN84" s="847"/>
      <c r="CO84" s="847"/>
      <c r="CP84" s="847"/>
      <c r="CQ84" s="847"/>
      <c r="CR84" s="847"/>
      <c r="CS84" s="847"/>
      <c r="CT84" s="847"/>
      <c r="CU84" s="847"/>
      <c r="CV84" s="847"/>
      <c r="CW84" s="847"/>
      <c r="CX84" s="847"/>
      <c r="CY84" s="847"/>
      <c r="CZ84" s="847"/>
      <c r="DA84" s="847"/>
      <c r="DB84" s="847"/>
      <c r="DC84" s="847"/>
      <c r="DD84" s="847"/>
      <c r="DE84" s="847"/>
      <c r="DF84" s="847"/>
      <c r="DG84" s="847"/>
      <c r="DH84" s="847"/>
      <c r="DI84" s="847"/>
      <c r="DJ84" s="847"/>
      <c r="DK84" s="847"/>
      <c r="DL84" s="847"/>
      <c r="DM84" s="847"/>
      <c r="DN84" s="847"/>
      <c r="DO84" s="847"/>
      <c r="DP84" s="847"/>
      <c r="DQ84" s="847"/>
      <c r="DR84" s="847"/>
      <c r="DS84" s="847"/>
      <c r="DT84" s="847"/>
      <c r="DU84" s="847"/>
      <c r="DV84" s="847"/>
      <c r="DW84" s="847"/>
      <c r="DX84" s="847"/>
      <c r="DY84" s="847"/>
      <c r="DZ84" s="847"/>
      <c r="EA84" s="847"/>
      <c r="EB84" s="847"/>
      <c r="EC84" s="847"/>
      <c r="ED84" s="847"/>
      <c r="EE84" s="847"/>
      <c r="EF84" s="847"/>
      <c r="EG84" s="847"/>
      <c r="EH84" s="847"/>
      <c r="EI84" s="847"/>
      <c r="EJ84" s="847"/>
      <c r="EK84" s="847"/>
      <c r="EL84" s="847"/>
      <c r="EM84" s="847"/>
      <c r="EN84" s="847"/>
      <c r="EO84" s="847"/>
      <c r="EP84" s="847"/>
      <c r="EQ84" s="847"/>
      <c r="ER84" s="847"/>
      <c r="ES84" s="847"/>
      <c r="ET84" s="847"/>
      <c r="EU84" s="847"/>
      <c r="EV84" s="847"/>
      <c r="EW84" s="847"/>
      <c r="EX84" s="847"/>
      <c r="EY84" s="847"/>
      <c r="EZ84" s="847"/>
      <c r="FA84" s="847"/>
      <c r="FB84" s="847"/>
      <c r="FC84" s="847"/>
      <c r="FD84" s="847"/>
      <c r="FE84" s="847"/>
      <c r="FF84" s="847"/>
      <c r="FG84" s="847"/>
      <c r="FH84" s="847"/>
      <c r="FI84" s="847"/>
      <c r="FJ84" s="847"/>
      <c r="FK84" s="847"/>
      <c r="FL84" s="847"/>
      <c r="FM84" s="847"/>
      <c r="FN84" s="847"/>
      <c r="FO84" s="847"/>
      <c r="FP84" s="847"/>
      <c r="FQ84" s="847"/>
      <c r="FR84" s="847"/>
      <c r="FS84" s="847"/>
      <c r="FT84" s="847"/>
      <c r="FU84" s="847"/>
      <c r="FV84" s="847"/>
      <c r="FW84" s="847"/>
      <c r="FX84" s="847"/>
      <c r="FY84" s="847"/>
      <c r="FZ84" s="847"/>
      <c r="GA84" s="847"/>
      <c r="GB84" s="847"/>
      <c r="GC84" s="847"/>
      <c r="GD84" s="847"/>
      <c r="GE84" s="847"/>
      <c r="GF84" s="847"/>
      <c r="GG84" s="847"/>
      <c r="GH84" s="847"/>
      <c r="GI84" s="847"/>
      <c r="GJ84" s="847"/>
      <c r="GK84" s="847"/>
      <c r="GL84" s="847"/>
      <c r="GM84" s="847"/>
      <c r="GN84" s="847"/>
      <c r="GO84" s="847"/>
      <c r="GP84" s="847"/>
      <c r="GQ84" s="847"/>
      <c r="GR84" s="847"/>
      <c r="GS84" s="847"/>
      <c r="GT84" s="847"/>
      <c r="GU84" s="847"/>
      <c r="GV84" s="847"/>
      <c r="GW84" s="847"/>
      <c r="GX84" s="847"/>
      <c r="GY84" s="847"/>
      <c r="GZ84" s="847"/>
      <c r="HA84" s="847"/>
      <c r="HB84" s="847"/>
      <c r="HC84" s="847"/>
      <c r="HD84" s="847"/>
      <c r="HE84" s="847"/>
      <c r="HF84" s="847"/>
      <c r="HG84" s="847"/>
      <c r="HH84" s="847"/>
      <c r="HI84" s="847"/>
      <c r="HJ84" s="847"/>
      <c r="HK84" s="847"/>
      <c r="HL84" s="847"/>
      <c r="HM84" s="847"/>
      <c r="HN84" s="847"/>
      <c r="HO84" s="847"/>
      <c r="HP84" s="847"/>
      <c r="HQ84" s="847"/>
      <c r="HR84" s="847"/>
      <c r="HS84" s="847"/>
      <c r="HT84" s="847"/>
      <c r="HU84" s="847"/>
      <c r="HV84" s="847"/>
      <c r="HW84" s="847"/>
      <c r="HX84" s="847"/>
      <c r="HY84" s="847"/>
      <c r="HZ84" s="847"/>
      <c r="IA84" s="847"/>
      <c r="IB84" s="847"/>
      <c r="IC84" s="847"/>
      <c r="ID84" s="847"/>
      <c r="IE84" s="847"/>
      <c r="IF84" s="847"/>
      <c r="IG84" s="847"/>
      <c r="IH84" s="847"/>
      <c r="II84" s="847"/>
      <c r="IJ84" s="847"/>
      <c r="IK84" s="847"/>
      <c r="IL84" s="847"/>
      <c r="IM84" s="847"/>
      <c r="IN84" s="847"/>
      <c r="IO84" s="847"/>
      <c r="IP84" s="847"/>
      <c r="IQ84" s="847"/>
      <c r="IR84" s="847"/>
      <c r="IS84" s="847"/>
      <c r="IT84" s="847"/>
    </row>
    <row r="85" spans="1:254" ht="25.5">
      <c r="A85" s="5">
        <v>2</v>
      </c>
      <c r="B85" s="290" t="s">
        <v>885</v>
      </c>
      <c r="C85" s="833">
        <v>0.27</v>
      </c>
      <c r="D85" s="833">
        <v>0.27</v>
      </c>
      <c r="E85" s="833"/>
      <c r="F85" s="833"/>
      <c r="G85" s="823" t="s">
        <v>1611</v>
      </c>
      <c r="H85" s="835" t="s">
        <v>158</v>
      </c>
      <c r="I85" s="836"/>
      <c r="J85" s="847"/>
      <c r="K85" s="847"/>
      <c r="L85" s="847"/>
      <c r="M85" s="847"/>
      <c r="N85" s="847"/>
      <c r="O85" s="847"/>
      <c r="P85" s="847"/>
      <c r="Q85" s="847"/>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47"/>
      <c r="BA85" s="847"/>
      <c r="BB85" s="847"/>
      <c r="BC85" s="847"/>
      <c r="BD85" s="847"/>
      <c r="BE85" s="847"/>
      <c r="BF85" s="847"/>
      <c r="BG85" s="847"/>
      <c r="BH85" s="847"/>
      <c r="BI85" s="847"/>
      <c r="BJ85" s="847"/>
      <c r="BK85" s="847"/>
      <c r="BL85" s="847"/>
      <c r="BM85" s="847"/>
      <c r="BN85" s="847"/>
      <c r="BO85" s="847"/>
      <c r="BP85" s="847"/>
      <c r="BQ85" s="847"/>
      <c r="BR85" s="847"/>
      <c r="BS85" s="847"/>
      <c r="BT85" s="847"/>
      <c r="BU85" s="847"/>
      <c r="BV85" s="847"/>
      <c r="BW85" s="847"/>
      <c r="BX85" s="847"/>
      <c r="BY85" s="847"/>
      <c r="BZ85" s="847"/>
      <c r="CA85" s="847"/>
      <c r="CB85" s="847"/>
      <c r="CC85" s="847"/>
      <c r="CD85" s="847"/>
      <c r="CE85" s="847"/>
      <c r="CF85" s="847"/>
      <c r="CG85" s="847"/>
      <c r="CH85" s="847"/>
      <c r="CI85" s="847"/>
      <c r="CJ85" s="847"/>
      <c r="CK85" s="847"/>
      <c r="CL85" s="847"/>
      <c r="CM85" s="847"/>
      <c r="CN85" s="847"/>
      <c r="CO85" s="847"/>
      <c r="CP85" s="847"/>
      <c r="CQ85" s="847"/>
      <c r="CR85" s="847"/>
      <c r="CS85" s="847"/>
      <c r="CT85" s="847"/>
      <c r="CU85" s="847"/>
      <c r="CV85" s="847"/>
      <c r="CW85" s="847"/>
      <c r="CX85" s="847"/>
      <c r="CY85" s="847"/>
      <c r="CZ85" s="847"/>
      <c r="DA85" s="847"/>
      <c r="DB85" s="847"/>
      <c r="DC85" s="847"/>
      <c r="DD85" s="847"/>
      <c r="DE85" s="847"/>
      <c r="DF85" s="847"/>
      <c r="DG85" s="847"/>
      <c r="DH85" s="847"/>
      <c r="DI85" s="847"/>
      <c r="DJ85" s="847"/>
      <c r="DK85" s="847"/>
      <c r="DL85" s="847"/>
      <c r="DM85" s="847"/>
      <c r="DN85" s="847"/>
      <c r="DO85" s="847"/>
      <c r="DP85" s="847"/>
      <c r="DQ85" s="847"/>
      <c r="DR85" s="847"/>
      <c r="DS85" s="847"/>
      <c r="DT85" s="847"/>
      <c r="DU85" s="847"/>
      <c r="DV85" s="847"/>
      <c r="DW85" s="847"/>
      <c r="DX85" s="847"/>
      <c r="DY85" s="847"/>
      <c r="DZ85" s="847"/>
      <c r="EA85" s="847"/>
      <c r="EB85" s="847"/>
      <c r="EC85" s="847"/>
      <c r="ED85" s="847"/>
      <c r="EE85" s="847"/>
      <c r="EF85" s="847"/>
      <c r="EG85" s="847"/>
      <c r="EH85" s="847"/>
      <c r="EI85" s="847"/>
      <c r="EJ85" s="847"/>
      <c r="EK85" s="847"/>
      <c r="EL85" s="847"/>
      <c r="EM85" s="847"/>
      <c r="EN85" s="847"/>
      <c r="EO85" s="847"/>
      <c r="EP85" s="847"/>
      <c r="EQ85" s="847"/>
      <c r="ER85" s="847"/>
      <c r="ES85" s="847"/>
      <c r="ET85" s="847"/>
      <c r="EU85" s="847"/>
      <c r="EV85" s="847"/>
      <c r="EW85" s="847"/>
      <c r="EX85" s="847"/>
      <c r="EY85" s="847"/>
      <c r="EZ85" s="847"/>
      <c r="FA85" s="847"/>
      <c r="FB85" s="847"/>
      <c r="FC85" s="847"/>
      <c r="FD85" s="847"/>
      <c r="FE85" s="847"/>
      <c r="FF85" s="847"/>
      <c r="FG85" s="847"/>
      <c r="FH85" s="847"/>
      <c r="FI85" s="847"/>
      <c r="FJ85" s="847"/>
      <c r="FK85" s="847"/>
      <c r="FL85" s="847"/>
      <c r="FM85" s="847"/>
      <c r="FN85" s="847"/>
      <c r="FO85" s="847"/>
      <c r="FP85" s="847"/>
      <c r="FQ85" s="847"/>
      <c r="FR85" s="847"/>
      <c r="FS85" s="847"/>
      <c r="FT85" s="847"/>
      <c r="FU85" s="847"/>
      <c r="FV85" s="847"/>
      <c r="FW85" s="847"/>
      <c r="FX85" s="847"/>
      <c r="FY85" s="847"/>
      <c r="FZ85" s="847"/>
      <c r="GA85" s="847"/>
      <c r="GB85" s="847"/>
      <c r="GC85" s="847"/>
      <c r="GD85" s="847"/>
      <c r="GE85" s="847"/>
      <c r="GF85" s="847"/>
      <c r="GG85" s="847"/>
      <c r="GH85" s="847"/>
      <c r="GI85" s="847"/>
      <c r="GJ85" s="847"/>
      <c r="GK85" s="847"/>
      <c r="GL85" s="847"/>
      <c r="GM85" s="847"/>
      <c r="GN85" s="847"/>
      <c r="GO85" s="847"/>
      <c r="GP85" s="847"/>
      <c r="GQ85" s="847"/>
      <c r="GR85" s="847"/>
      <c r="GS85" s="847"/>
      <c r="GT85" s="847"/>
      <c r="GU85" s="847"/>
      <c r="GV85" s="847"/>
      <c r="GW85" s="847"/>
      <c r="GX85" s="847"/>
      <c r="GY85" s="847"/>
      <c r="GZ85" s="847"/>
      <c r="HA85" s="847"/>
      <c r="HB85" s="847"/>
      <c r="HC85" s="847"/>
      <c r="HD85" s="847"/>
      <c r="HE85" s="847"/>
      <c r="HF85" s="847"/>
      <c r="HG85" s="847"/>
      <c r="HH85" s="847"/>
      <c r="HI85" s="847"/>
      <c r="HJ85" s="847"/>
      <c r="HK85" s="847"/>
      <c r="HL85" s="847"/>
      <c r="HM85" s="847"/>
      <c r="HN85" s="847"/>
      <c r="HO85" s="847"/>
      <c r="HP85" s="847"/>
      <c r="HQ85" s="847"/>
      <c r="HR85" s="847"/>
      <c r="HS85" s="847"/>
      <c r="HT85" s="847"/>
      <c r="HU85" s="847"/>
      <c r="HV85" s="847"/>
      <c r="HW85" s="847"/>
      <c r="HX85" s="847"/>
      <c r="HY85" s="847"/>
      <c r="HZ85" s="847"/>
      <c r="IA85" s="847"/>
      <c r="IB85" s="847"/>
      <c r="IC85" s="847"/>
      <c r="ID85" s="847"/>
      <c r="IE85" s="847"/>
      <c r="IF85" s="847"/>
      <c r="IG85" s="847"/>
      <c r="IH85" s="847"/>
      <c r="II85" s="847"/>
      <c r="IJ85" s="847"/>
      <c r="IK85" s="847"/>
      <c r="IL85" s="847"/>
      <c r="IM85" s="847"/>
      <c r="IN85" s="847"/>
      <c r="IO85" s="847"/>
      <c r="IP85" s="847"/>
      <c r="IQ85" s="847"/>
      <c r="IR85" s="847"/>
      <c r="IS85" s="847"/>
      <c r="IT85" s="847"/>
    </row>
    <row r="86" spans="1:254" ht="15.75">
      <c r="A86" s="3" t="s">
        <v>1510</v>
      </c>
      <c r="B86" s="283" t="s">
        <v>1127</v>
      </c>
      <c r="C86" s="161">
        <f>C87</f>
        <v>0.05</v>
      </c>
      <c r="D86" s="161">
        <f>D87</f>
        <v>0.05</v>
      </c>
      <c r="E86" s="161">
        <f>E87</f>
        <v>0</v>
      </c>
      <c r="F86" s="161">
        <f>F87</f>
        <v>0</v>
      </c>
      <c r="G86" s="224"/>
      <c r="H86" s="161"/>
      <c r="I86" s="224"/>
      <c r="J86" s="847"/>
      <c r="K86" s="847"/>
      <c r="L86" s="847"/>
      <c r="M86" s="847"/>
      <c r="N86" s="847"/>
      <c r="O86" s="847"/>
      <c r="P86" s="847"/>
      <c r="Q86" s="847"/>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c r="AT86" s="847"/>
      <c r="AU86" s="847"/>
      <c r="AV86" s="847"/>
      <c r="AW86" s="847"/>
      <c r="AX86" s="847"/>
      <c r="AY86" s="847"/>
      <c r="AZ86" s="847"/>
      <c r="BA86" s="847"/>
      <c r="BB86" s="847"/>
      <c r="BC86" s="847"/>
      <c r="BD86" s="847"/>
      <c r="BE86" s="847"/>
      <c r="BF86" s="847"/>
      <c r="BG86" s="847"/>
      <c r="BH86" s="847"/>
      <c r="BI86" s="847"/>
      <c r="BJ86" s="847"/>
      <c r="BK86" s="847"/>
      <c r="BL86" s="847"/>
      <c r="BM86" s="847"/>
      <c r="BN86" s="847"/>
      <c r="BO86" s="847"/>
      <c r="BP86" s="847"/>
      <c r="BQ86" s="847"/>
      <c r="BR86" s="847"/>
      <c r="BS86" s="847"/>
      <c r="BT86" s="847"/>
      <c r="BU86" s="847"/>
      <c r="BV86" s="847"/>
      <c r="BW86" s="847"/>
      <c r="BX86" s="847"/>
      <c r="BY86" s="847"/>
      <c r="BZ86" s="847"/>
      <c r="CA86" s="847"/>
      <c r="CB86" s="847"/>
      <c r="CC86" s="847"/>
      <c r="CD86" s="847"/>
      <c r="CE86" s="847"/>
      <c r="CF86" s="847"/>
      <c r="CG86" s="847"/>
      <c r="CH86" s="847"/>
      <c r="CI86" s="847"/>
      <c r="CJ86" s="847"/>
      <c r="CK86" s="847"/>
      <c r="CL86" s="847"/>
      <c r="CM86" s="847"/>
      <c r="CN86" s="847"/>
      <c r="CO86" s="847"/>
      <c r="CP86" s="847"/>
      <c r="CQ86" s="847"/>
      <c r="CR86" s="847"/>
      <c r="CS86" s="847"/>
      <c r="CT86" s="847"/>
      <c r="CU86" s="847"/>
      <c r="CV86" s="847"/>
      <c r="CW86" s="847"/>
      <c r="CX86" s="847"/>
      <c r="CY86" s="847"/>
      <c r="CZ86" s="847"/>
      <c r="DA86" s="847"/>
      <c r="DB86" s="847"/>
      <c r="DC86" s="847"/>
      <c r="DD86" s="847"/>
      <c r="DE86" s="847"/>
      <c r="DF86" s="847"/>
      <c r="DG86" s="847"/>
      <c r="DH86" s="847"/>
      <c r="DI86" s="847"/>
      <c r="DJ86" s="847"/>
      <c r="DK86" s="847"/>
      <c r="DL86" s="847"/>
      <c r="DM86" s="847"/>
      <c r="DN86" s="847"/>
      <c r="DO86" s="847"/>
      <c r="DP86" s="847"/>
      <c r="DQ86" s="847"/>
      <c r="DR86" s="847"/>
      <c r="DS86" s="847"/>
      <c r="DT86" s="847"/>
      <c r="DU86" s="847"/>
      <c r="DV86" s="847"/>
      <c r="DW86" s="847"/>
      <c r="DX86" s="847"/>
      <c r="DY86" s="847"/>
      <c r="DZ86" s="847"/>
      <c r="EA86" s="847"/>
      <c r="EB86" s="847"/>
      <c r="EC86" s="847"/>
      <c r="ED86" s="847"/>
      <c r="EE86" s="847"/>
      <c r="EF86" s="847"/>
      <c r="EG86" s="847"/>
      <c r="EH86" s="847"/>
      <c r="EI86" s="847"/>
      <c r="EJ86" s="847"/>
      <c r="EK86" s="847"/>
      <c r="EL86" s="847"/>
      <c r="EM86" s="847"/>
      <c r="EN86" s="847"/>
      <c r="EO86" s="847"/>
      <c r="EP86" s="847"/>
      <c r="EQ86" s="847"/>
      <c r="ER86" s="847"/>
      <c r="ES86" s="847"/>
      <c r="ET86" s="847"/>
      <c r="EU86" s="847"/>
      <c r="EV86" s="847"/>
      <c r="EW86" s="847"/>
      <c r="EX86" s="847"/>
      <c r="EY86" s="847"/>
      <c r="EZ86" s="847"/>
      <c r="FA86" s="847"/>
      <c r="FB86" s="847"/>
      <c r="FC86" s="847"/>
      <c r="FD86" s="847"/>
      <c r="FE86" s="847"/>
      <c r="FF86" s="847"/>
      <c r="FG86" s="847"/>
      <c r="FH86" s="847"/>
      <c r="FI86" s="847"/>
      <c r="FJ86" s="847"/>
      <c r="FK86" s="847"/>
      <c r="FL86" s="847"/>
      <c r="FM86" s="847"/>
      <c r="FN86" s="847"/>
      <c r="FO86" s="847"/>
      <c r="FP86" s="847"/>
      <c r="FQ86" s="847"/>
      <c r="FR86" s="847"/>
      <c r="FS86" s="847"/>
      <c r="FT86" s="847"/>
      <c r="FU86" s="847"/>
      <c r="FV86" s="847"/>
      <c r="FW86" s="847"/>
      <c r="FX86" s="847"/>
      <c r="FY86" s="847"/>
      <c r="FZ86" s="847"/>
      <c r="GA86" s="847"/>
      <c r="GB86" s="847"/>
      <c r="GC86" s="847"/>
      <c r="GD86" s="847"/>
      <c r="GE86" s="847"/>
      <c r="GF86" s="847"/>
      <c r="GG86" s="847"/>
      <c r="GH86" s="847"/>
      <c r="GI86" s="847"/>
      <c r="GJ86" s="847"/>
      <c r="GK86" s="847"/>
      <c r="GL86" s="847"/>
      <c r="GM86" s="847"/>
      <c r="GN86" s="847"/>
      <c r="GO86" s="847"/>
      <c r="GP86" s="847"/>
      <c r="GQ86" s="847"/>
      <c r="GR86" s="847"/>
      <c r="GS86" s="847"/>
      <c r="GT86" s="847"/>
      <c r="GU86" s="847"/>
      <c r="GV86" s="847"/>
      <c r="GW86" s="847"/>
      <c r="GX86" s="847"/>
      <c r="GY86" s="847"/>
      <c r="GZ86" s="847"/>
      <c r="HA86" s="847"/>
      <c r="HB86" s="847"/>
      <c r="HC86" s="847"/>
      <c r="HD86" s="847"/>
      <c r="HE86" s="847"/>
      <c r="HF86" s="847"/>
      <c r="HG86" s="847"/>
      <c r="HH86" s="847"/>
      <c r="HI86" s="847"/>
      <c r="HJ86" s="847"/>
      <c r="HK86" s="847"/>
      <c r="HL86" s="847"/>
      <c r="HM86" s="847"/>
      <c r="HN86" s="847"/>
      <c r="HO86" s="847"/>
      <c r="HP86" s="847"/>
      <c r="HQ86" s="847"/>
      <c r="HR86" s="847"/>
      <c r="HS86" s="847"/>
      <c r="HT86" s="847"/>
      <c r="HU86" s="847"/>
      <c r="HV86" s="847"/>
      <c r="HW86" s="847"/>
      <c r="HX86" s="847"/>
      <c r="HY86" s="847"/>
      <c r="HZ86" s="847"/>
      <c r="IA86" s="847"/>
      <c r="IB86" s="847"/>
      <c r="IC86" s="847"/>
      <c r="ID86" s="847"/>
      <c r="IE86" s="847"/>
      <c r="IF86" s="847"/>
      <c r="IG86" s="847"/>
      <c r="IH86" s="847"/>
      <c r="II86" s="847"/>
      <c r="IJ86" s="847"/>
      <c r="IK86" s="847"/>
      <c r="IL86" s="847"/>
      <c r="IM86" s="847"/>
      <c r="IN86" s="847"/>
      <c r="IO86" s="847"/>
      <c r="IP86" s="847"/>
      <c r="IQ86" s="847"/>
      <c r="IR86" s="847"/>
      <c r="IS86" s="847"/>
      <c r="IT86" s="847"/>
    </row>
    <row r="87" spans="1:254" ht="25.5">
      <c r="A87" s="5">
        <v>1</v>
      </c>
      <c r="B87" s="290" t="s">
        <v>1612</v>
      </c>
      <c r="C87" s="833">
        <v>0.05</v>
      </c>
      <c r="D87" s="833">
        <v>0.05</v>
      </c>
      <c r="E87" s="833"/>
      <c r="F87" s="833"/>
      <c r="G87" s="5" t="s">
        <v>1549</v>
      </c>
      <c r="H87" s="835" t="s">
        <v>158</v>
      </c>
      <c r="I87" s="836"/>
      <c r="J87" s="847"/>
      <c r="K87" s="847"/>
      <c r="L87" s="847"/>
      <c r="M87" s="847"/>
      <c r="N87" s="847"/>
      <c r="O87" s="847"/>
      <c r="P87" s="847"/>
      <c r="Q87" s="847"/>
      <c r="R87" s="847"/>
      <c r="S87" s="847"/>
      <c r="T87" s="847"/>
      <c r="U87" s="847"/>
      <c r="V87" s="847"/>
      <c r="W87" s="847"/>
      <c r="X87" s="847"/>
      <c r="Y87" s="847"/>
      <c r="Z87" s="847"/>
      <c r="AA87" s="847"/>
      <c r="AB87" s="847"/>
      <c r="AC87" s="847"/>
      <c r="AD87" s="847"/>
      <c r="AE87" s="847"/>
      <c r="AF87" s="847"/>
      <c r="AG87" s="847"/>
      <c r="AH87" s="847"/>
      <c r="AI87" s="847"/>
      <c r="AJ87" s="847"/>
      <c r="AK87" s="847"/>
      <c r="AL87" s="847"/>
      <c r="AM87" s="847"/>
      <c r="AN87" s="847"/>
      <c r="AO87" s="847"/>
      <c r="AP87" s="847"/>
      <c r="AQ87" s="847"/>
      <c r="AR87" s="847"/>
      <c r="AS87" s="847"/>
      <c r="AT87" s="847"/>
      <c r="AU87" s="847"/>
      <c r="AV87" s="847"/>
      <c r="AW87" s="847"/>
      <c r="AX87" s="847"/>
      <c r="AY87" s="847"/>
      <c r="AZ87" s="847"/>
      <c r="BA87" s="847"/>
      <c r="BB87" s="847"/>
      <c r="BC87" s="847"/>
      <c r="BD87" s="847"/>
      <c r="BE87" s="847"/>
      <c r="BF87" s="847"/>
      <c r="BG87" s="847"/>
      <c r="BH87" s="847"/>
      <c r="BI87" s="847"/>
      <c r="BJ87" s="847"/>
      <c r="BK87" s="847"/>
      <c r="BL87" s="847"/>
      <c r="BM87" s="847"/>
      <c r="BN87" s="847"/>
      <c r="BO87" s="847"/>
      <c r="BP87" s="847"/>
      <c r="BQ87" s="847"/>
      <c r="BR87" s="847"/>
      <c r="BS87" s="847"/>
      <c r="BT87" s="847"/>
      <c r="BU87" s="847"/>
      <c r="BV87" s="847"/>
      <c r="BW87" s="847"/>
      <c r="BX87" s="847"/>
      <c r="BY87" s="847"/>
      <c r="BZ87" s="847"/>
      <c r="CA87" s="847"/>
      <c r="CB87" s="847"/>
      <c r="CC87" s="847"/>
      <c r="CD87" s="847"/>
      <c r="CE87" s="847"/>
      <c r="CF87" s="847"/>
      <c r="CG87" s="847"/>
      <c r="CH87" s="847"/>
      <c r="CI87" s="847"/>
      <c r="CJ87" s="847"/>
      <c r="CK87" s="847"/>
      <c r="CL87" s="847"/>
      <c r="CM87" s="847"/>
      <c r="CN87" s="847"/>
      <c r="CO87" s="847"/>
      <c r="CP87" s="847"/>
      <c r="CQ87" s="847"/>
      <c r="CR87" s="847"/>
      <c r="CS87" s="847"/>
      <c r="CT87" s="847"/>
      <c r="CU87" s="847"/>
      <c r="CV87" s="847"/>
      <c r="CW87" s="847"/>
      <c r="CX87" s="847"/>
      <c r="CY87" s="847"/>
      <c r="CZ87" s="847"/>
      <c r="DA87" s="847"/>
      <c r="DB87" s="847"/>
      <c r="DC87" s="847"/>
      <c r="DD87" s="847"/>
      <c r="DE87" s="847"/>
      <c r="DF87" s="847"/>
      <c r="DG87" s="847"/>
      <c r="DH87" s="847"/>
      <c r="DI87" s="847"/>
      <c r="DJ87" s="847"/>
      <c r="DK87" s="847"/>
      <c r="DL87" s="847"/>
      <c r="DM87" s="847"/>
      <c r="DN87" s="847"/>
      <c r="DO87" s="847"/>
      <c r="DP87" s="847"/>
      <c r="DQ87" s="847"/>
      <c r="DR87" s="847"/>
      <c r="DS87" s="847"/>
      <c r="DT87" s="847"/>
      <c r="DU87" s="847"/>
      <c r="DV87" s="847"/>
      <c r="DW87" s="847"/>
      <c r="DX87" s="847"/>
      <c r="DY87" s="847"/>
      <c r="DZ87" s="847"/>
      <c r="EA87" s="847"/>
      <c r="EB87" s="847"/>
      <c r="EC87" s="847"/>
      <c r="ED87" s="847"/>
      <c r="EE87" s="847"/>
      <c r="EF87" s="847"/>
      <c r="EG87" s="847"/>
      <c r="EH87" s="847"/>
      <c r="EI87" s="847"/>
      <c r="EJ87" s="847"/>
      <c r="EK87" s="847"/>
      <c r="EL87" s="847"/>
      <c r="EM87" s="847"/>
      <c r="EN87" s="847"/>
      <c r="EO87" s="847"/>
      <c r="EP87" s="847"/>
      <c r="EQ87" s="847"/>
      <c r="ER87" s="847"/>
      <c r="ES87" s="847"/>
      <c r="ET87" s="847"/>
      <c r="EU87" s="847"/>
      <c r="EV87" s="847"/>
      <c r="EW87" s="847"/>
      <c r="EX87" s="847"/>
      <c r="EY87" s="847"/>
      <c r="EZ87" s="847"/>
      <c r="FA87" s="847"/>
      <c r="FB87" s="847"/>
      <c r="FC87" s="847"/>
      <c r="FD87" s="847"/>
      <c r="FE87" s="847"/>
      <c r="FF87" s="847"/>
      <c r="FG87" s="847"/>
      <c r="FH87" s="847"/>
      <c r="FI87" s="847"/>
      <c r="FJ87" s="847"/>
      <c r="FK87" s="847"/>
      <c r="FL87" s="847"/>
      <c r="FM87" s="847"/>
      <c r="FN87" s="847"/>
      <c r="FO87" s="847"/>
      <c r="FP87" s="847"/>
      <c r="FQ87" s="847"/>
      <c r="FR87" s="847"/>
      <c r="FS87" s="847"/>
      <c r="FT87" s="847"/>
      <c r="FU87" s="847"/>
      <c r="FV87" s="847"/>
      <c r="FW87" s="847"/>
      <c r="FX87" s="847"/>
      <c r="FY87" s="847"/>
      <c r="FZ87" s="847"/>
      <c r="GA87" s="847"/>
      <c r="GB87" s="847"/>
      <c r="GC87" s="847"/>
      <c r="GD87" s="847"/>
      <c r="GE87" s="847"/>
      <c r="GF87" s="847"/>
      <c r="GG87" s="847"/>
      <c r="GH87" s="847"/>
      <c r="GI87" s="847"/>
      <c r="GJ87" s="847"/>
      <c r="GK87" s="847"/>
      <c r="GL87" s="847"/>
      <c r="GM87" s="847"/>
      <c r="GN87" s="847"/>
      <c r="GO87" s="847"/>
      <c r="GP87" s="847"/>
      <c r="GQ87" s="847"/>
      <c r="GR87" s="847"/>
      <c r="GS87" s="847"/>
      <c r="GT87" s="847"/>
      <c r="GU87" s="847"/>
      <c r="GV87" s="847"/>
      <c r="GW87" s="847"/>
      <c r="GX87" s="847"/>
      <c r="GY87" s="847"/>
      <c r="GZ87" s="847"/>
      <c r="HA87" s="847"/>
      <c r="HB87" s="847"/>
      <c r="HC87" s="847"/>
      <c r="HD87" s="847"/>
      <c r="HE87" s="847"/>
      <c r="HF87" s="847"/>
      <c r="HG87" s="847"/>
      <c r="HH87" s="847"/>
      <c r="HI87" s="847"/>
      <c r="HJ87" s="847"/>
      <c r="HK87" s="847"/>
      <c r="HL87" s="847"/>
      <c r="HM87" s="847"/>
      <c r="HN87" s="847"/>
      <c r="HO87" s="847"/>
      <c r="HP87" s="847"/>
      <c r="HQ87" s="847"/>
      <c r="HR87" s="847"/>
      <c r="HS87" s="847"/>
      <c r="HT87" s="847"/>
      <c r="HU87" s="847"/>
      <c r="HV87" s="847"/>
      <c r="HW87" s="847"/>
      <c r="HX87" s="847"/>
      <c r="HY87" s="847"/>
      <c r="HZ87" s="847"/>
      <c r="IA87" s="847"/>
      <c r="IB87" s="847"/>
      <c r="IC87" s="847"/>
      <c r="ID87" s="847"/>
      <c r="IE87" s="847"/>
      <c r="IF87" s="847"/>
      <c r="IG87" s="847"/>
      <c r="IH87" s="847"/>
      <c r="II87" s="847"/>
      <c r="IJ87" s="847"/>
      <c r="IK87" s="847"/>
      <c r="IL87" s="847"/>
      <c r="IM87" s="847"/>
      <c r="IN87" s="847"/>
      <c r="IO87" s="847"/>
      <c r="IP87" s="847"/>
      <c r="IQ87" s="847"/>
      <c r="IR87" s="847"/>
      <c r="IS87" s="847"/>
      <c r="IT87" s="847"/>
    </row>
    <row r="88" spans="1:9" ht="15.75">
      <c r="A88" s="3">
        <f>SUBTOTAL(3,G20:G88)</f>
        <v>53</v>
      </c>
      <c r="B88" s="75" t="s">
        <v>92</v>
      </c>
      <c r="C88" s="161">
        <f>+C86+C83+C60+C57+C55+C53+C51+C47+C44+C34+C30+C27+C24+C22+C20</f>
        <v>99.18</v>
      </c>
      <c r="D88" s="161">
        <f>+D86+D83+D60+D57+D55+D53+D51+D47+D44+D34+D30+D27+D24+D22+D20</f>
        <v>64.91</v>
      </c>
      <c r="E88" s="161">
        <f>+E86+E83+E60+E57+E55+E53+E51+E47+E44+E34+E30+E27+E24+E22+E20</f>
        <v>34.269999999999996</v>
      </c>
      <c r="F88" s="161"/>
      <c r="G88" s="224"/>
      <c r="H88" s="161"/>
      <c r="I88" s="161"/>
    </row>
    <row r="89" spans="1:9" ht="15.75">
      <c r="A89" s="3">
        <f>A88+A18</f>
        <v>56</v>
      </c>
      <c r="B89" s="75" t="s">
        <v>1613</v>
      </c>
      <c r="C89" s="161">
        <f>C88+C18</f>
        <v>106.44000000000001</v>
      </c>
      <c r="D89" s="161">
        <f>D88+D18</f>
        <v>72.17</v>
      </c>
      <c r="E89" s="161">
        <f>E88+E18</f>
        <v>34.269999999999996</v>
      </c>
      <c r="F89" s="161">
        <f>F88+F18</f>
        <v>0</v>
      </c>
      <c r="G89" s="224"/>
      <c r="H89" s="161"/>
      <c r="I89" s="161"/>
    </row>
    <row r="91" spans="6:9" ht="15.75">
      <c r="F91" s="961" t="s">
        <v>1891</v>
      </c>
      <c r="G91" s="961"/>
      <c r="H91" s="961"/>
      <c r="I91" s="961"/>
    </row>
  </sheetData>
  <sheetProtection/>
  <mergeCells count="18">
    <mergeCell ref="A7:I7"/>
    <mergeCell ref="A5:I5"/>
    <mergeCell ref="A6:I6"/>
    <mergeCell ref="A1:C1"/>
    <mergeCell ref="D1:I1"/>
    <mergeCell ref="A2:C2"/>
    <mergeCell ref="D2:I2"/>
    <mergeCell ref="A3:I3"/>
    <mergeCell ref="A4:I4"/>
    <mergeCell ref="F91:I91"/>
    <mergeCell ref="I8:I9"/>
    <mergeCell ref="A8:A9"/>
    <mergeCell ref="B8:B9"/>
    <mergeCell ref="C8:C9"/>
    <mergeCell ref="D8:F8"/>
    <mergeCell ref="G8:G9"/>
    <mergeCell ref="H8:H9"/>
    <mergeCell ref="A19:I19"/>
  </mergeCells>
  <conditionalFormatting sqref="B51:B52">
    <cfRule type="duplicateValues" priority="1" dxfId="40">
      <formula>AND(COUNTIF($B$51:$B$52,B51)&gt;1,NOT(ISBLANK(B51)))</formula>
    </cfRule>
  </conditionalFormatting>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12.xml><?xml version="1.0" encoding="utf-8"?>
<worksheet xmlns="http://schemas.openxmlformats.org/spreadsheetml/2006/main" xmlns:r="http://schemas.openxmlformats.org/officeDocument/2006/relationships">
  <sheetPr>
    <tabColor rgb="FF00B050"/>
  </sheetPr>
  <dimension ref="A1:IK84"/>
  <sheetViews>
    <sheetView showZeros="0" zoomScalePageLayoutView="0" workbookViewId="0" topLeftCell="A72">
      <selection activeCell="F84" sqref="F84:I84"/>
    </sheetView>
  </sheetViews>
  <sheetFormatPr defaultColWidth="9.00390625" defaultRowHeight="15.75"/>
  <cols>
    <col min="1" max="1" width="5.50390625" style="47" customWidth="1"/>
    <col min="2" max="2" width="30.00390625" style="46" customWidth="1"/>
    <col min="3" max="3" width="12.125" style="47" customWidth="1"/>
    <col min="4" max="6" width="8.00390625" style="47" customWidth="1"/>
    <col min="7" max="7" width="16.125" style="47" customWidth="1"/>
    <col min="8" max="8" width="36.75390625" style="47" customWidth="1"/>
    <col min="9" max="9" width="7.25390625" style="47" customWidth="1"/>
  </cols>
  <sheetData>
    <row r="1" spans="1:9" s="56" customFormat="1" ht="15.75">
      <c r="A1" s="962" t="str">
        <f>'Tong CMD'!A1:C1</f>
        <v>HỘI ĐỒNG NHÂN DÂN</v>
      </c>
      <c r="B1" s="962"/>
      <c r="C1" s="962"/>
      <c r="D1" s="963" t="s">
        <v>10</v>
      </c>
      <c r="E1" s="963"/>
      <c r="F1" s="963"/>
      <c r="G1" s="963"/>
      <c r="H1" s="963"/>
      <c r="I1" s="963"/>
    </row>
    <row r="2" spans="1:9" s="56" customFormat="1" ht="15.75" customHeight="1">
      <c r="A2" s="963" t="str">
        <f>+'2.7.HS'!A2:C2</f>
        <v>TỈNH HÀ TĨNH</v>
      </c>
      <c r="B2" s="963"/>
      <c r="C2" s="963"/>
      <c r="D2" s="963" t="s">
        <v>11</v>
      </c>
      <c r="E2" s="963"/>
      <c r="F2" s="963"/>
      <c r="G2" s="963"/>
      <c r="H2" s="963"/>
      <c r="I2" s="963"/>
    </row>
    <row r="3" spans="1:9" s="56" customFormat="1" ht="15.75">
      <c r="A3" s="966"/>
      <c r="B3" s="966"/>
      <c r="C3" s="966"/>
      <c r="D3" s="966"/>
      <c r="E3" s="966"/>
      <c r="F3" s="966"/>
      <c r="G3" s="966"/>
      <c r="H3" s="966"/>
      <c r="I3" s="966"/>
    </row>
    <row r="4" spans="1:9" s="56" customFormat="1" ht="15.75">
      <c r="A4" s="964" t="s">
        <v>82</v>
      </c>
      <c r="B4" s="964"/>
      <c r="C4" s="964"/>
      <c r="D4" s="964"/>
      <c r="E4" s="964"/>
      <c r="F4" s="964"/>
      <c r="G4" s="964"/>
      <c r="H4" s="964"/>
      <c r="I4" s="964"/>
    </row>
    <row r="5" spans="1:9" s="56" customFormat="1" ht="15.75">
      <c r="A5" s="964" t="s">
        <v>103</v>
      </c>
      <c r="B5" s="964"/>
      <c r="C5" s="964"/>
      <c r="D5" s="964"/>
      <c r="E5" s="964"/>
      <c r="F5" s="964"/>
      <c r="G5" s="964"/>
      <c r="H5" s="964"/>
      <c r="I5" s="964"/>
    </row>
    <row r="6" spans="1:9" s="56" customFormat="1" ht="15.75">
      <c r="A6" s="972" t="str">
        <f>'Tong CMD'!A5:H5</f>
        <v>(Kèm theo Nghị quyết số    … /NQ-HĐND ngày   tháng     năm 2022 của Hội đồng nhân dân tỉnh)</v>
      </c>
      <c r="B6" s="972"/>
      <c r="C6" s="972"/>
      <c r="D6" s="972"/>
      <c r="E6" s="972"/>
      <c r="F6" s="972"/>
      <c r="G6" s="972"/>
      <c r="H6" s="972"/>
      <c r="I6" s="972"/>
    </row>
    <row r="7" spans="1:9" ht="15.75">
      <c r="A7" s="978"/>
      <c r="B7" s="978"/>
      <c r="C7" s="978"/>
      <c r="D7" s="978"/>
      <c r="E7" s="978"/>
      <c r="F7" s="978"/>
      <c r="G7" s="978"/>
      <c r="H7" s="978"/>
      <c r="I7" s="978"/>
    </row>
    <row r="8" spans="1:9" ht="24.75" customHeight="1">
      <c r="A8" s="979" t="s">
        <v>9</v>
      </c>
      <c r="B8" s="982" t="s">
        <v>12</v>
      </c>
      <c r="C8" s="980" t="s">
        <v>18</v>
      </c>
      <c r="D8" s="981" t="s">
        <v>8</v>
      </c>
      <c r="E8" s="981"/>
      <c r="F8" s="981"/>
      <c r="G8" s="982" t="s">
        <v>59</v>
      </c>
      <c r="H8" s="981" t="s">
        <v>15</v>
      </c>
      <c r="I8" s="981" t="s">
        <v>14</v>
      </c>
    </row>
    <row r="9" spans="1:9" ht="28.5" customHeight="1">
      <c r="A9" s="979"/>
      <c r="B9" s="982"/>
      <c r="C9" s="980"/>
      <c r="D9" s="50" t="s">
        <v>6</v>
      </c>
      <c r="E9" s="50" t="s">
        <v>5</v>
      </c>
      <c r="F9" s="50" t="s">
        <v>13</v>
      </c>
      <c r="G9" s="982"/>
      <c r="H9" s="981"/>
      <c r="I9" s="981"/>
    </row>
    <row r="10" spans="1:9" ht="17.25" customHeight="1">
      <c r="A10" s="51">
        <v>-1</v>
      </c>
      <c r="B10" s="51">
        <v>-2</v>
      </c>
      <c r="C10" s="51" t="s">
        <v>60</v>
      </c>
      <c r="D10" s="51">
        <v>-4</v>
      </c>
      <c r="E10" s="51">
        <v>-5</v>
      </c>
      <c r="F10" s="51">
        <v>-6</v>
      </c>
      <c r="G10" s="51">
        <v>-7</v>
      </c>
      <c r="H10" s="51">
        <v>-8</v>
      </c>
      <c r="I10" s="51">
        <v>-9</v>
      </c>
    </row>
    <row r="11" spans="1:9" s="159" customFormat="1" ht="16.5" customHeight="1">
      <c r="A11" s="1003" t="s">
        <v>95</v>
      </c>
      <c r="B11" s="1004"/>
      <c r="C11" s="1004"/>
      <c r="D11" s="1004"/>
      <c r="E11" s="1004"/>
      <c r="F11" s="1004"/>
      <c r="G11" s="1004"/>
      <c r="H11" s="1004"/>
      <c r="I11" s="1005"/>
    </row>
    <row r="12" spans="1:9" s="151" customFormat="1" ht="16.5" customHeight="1">
      <c r="A12" s="101" t="s">
        <v>109</v>
      </c>
      <c r="B12" s="283" t="s">
        <v>161</v>
      </c>
      <c r="C12" s="298">
        <f>C13</f>
        <v>3.2</v>
      </c>
      <c r="D12" s="298">
        <f>D13</f>
        <v>3.2</v>
      </c>
      <c r="E12" s="298">
        <f>E13</f>
        <v>0</v>
      </c>
      <c r="F12" s="298">
        <f>F13</f>
        <v>0</v>
      </c>
      <c r="G12" s="1"/>
      <c r="H12" s="1"/>
      <c r="I12" s="1"/>
    </row>
    <row r="13" spans="1:9" s="151" customFormat="1" ht="49.5" customHeight="1">
      <c r="A13" s="2">
        <v>1</v>
      </c>
      <c r="B13" s="284" t="s">
        <v>162</v>
      </c>
      <c r="C13" s="299">
        <f>D13</f>
        <v>3.2</v>
      </c>
      <c r="D13" s="299">
        <v>3.2</v>
      </c>
      <c r="E13" s="300"/>
      <c r="F13" s="300"/>
      <c r="G13" s="285" t="s">
        <v>163</v>
      </c>
      <c r="H13" s="285" t="s">
        <v>164</v>
      </c>
      <c r="I13" s="1"/>
    </row>
    <row r="14" spans="1:9" s="151" customFormat="1" ht="12.75">
      <c r="A14" s="3" t="s">
        <v>114</v>
      </c>
      <c r="B14" s="6" t="s">
        <v>127</v>
      </c>
      <c r="C14" s="301">
        <f>D14+E14+F14</f>
        <v>0.14</v>
      </c>
      <c r="D14" s="77">
        <f>D15</f>
        <v>0.14</v>
      </c>
      <c r="E14" s="77">
        <f>E15</f>
        <v>0</v>
      </c>
      <c r="F14" s="77">
        <f>F15</f>
        <v>0</v>
      </c>
      <c r="G14" s="2"/>
      <c r="H14" s="286"/>
      <c r="I14" s="2"/>
    </row>
    <row r="15" spans="1:9" s="151" customFormat="1" ht="49.5" customHeight="1">
      <c r="A15" s="5">
        <v>1</v>
      </c>
      <c r="B15" s="284" t="s">
        <v>165</v>
      </c>
      <c r="C15" s="299">
        <f>D15</f>
        <v>0.14</v>
      </c>
      <c r="D15" s="302">
        <v>0.14</v>
      </c>
      <c r="E15" s="77"/>
      <c r="F15" s="77"/>
      <c r="G15" s="284" t="s">
        <v>166</v>
      </c>
      <c r="H15" s="284" t="s">
        <v>167</v>
      </c>
      <c r="I15" s="2"/>
    </row>
    <row r="16" spans="1:9" s="151" customFormat="1" ht="12.75">
      <c r="A16" s="287" t="s">
        <v>123</v>
      </c>
      <c r="B16" s="295" t="s">
        <v>168</v>
      </c>
      <c r="C16" s="301">
        <f>D16+E16+F16</f>
        <v>0.13</v>
      </c>
      <c r="D16" s="77">
        <f>D17</f>
        <v>0.13</v>
      </c>
      <c r="E16" s="77">
        <f>E17</f>
        <v>0</v>
      </c>
      <c r="F16" s="77">
        <f>F17</f>
        <v>0</v>
      </c>
      <c r="G16" s="296"/>
      <c r="H16" s="5"/>
      <c r="I16" s="2"/>
    </row>
    <row r="17" spans="1:9" s="151" customFormat="1" ht="77.25" customHeight="1">
      <c r="A17" s="288">
        <v>1</v>
      </c>
      <c r="B17" s="284" t="s">
        <v>169</v>
      </c>
      <c r="C17" s="299">
        <f>D17</f>
        <v>0.13</v>
      </c>
      <c r="D17" s="302">
        <v>0.13</v>
      </c>
      <c r="E17" s="77"/>
      <c r="F17" s="77"/>
      <c r="G17" s="284" t="s">
        <v>170</v>
      </c>
      <c r="H17" s="284" t="s">
        <v>171</v>
      </c>
      <c r="I17" s="2"/>
    </row>
    <row r="18" spans="1:9" s="279" customFormat="1" ht="12.75">
      <c r="A18" s="287" t="s">
        <v>126</v>
      </c>
      <c r="B18" s="6" t="s">
        <v>172</v>
      </c>
      <c r="C18" s="301">
        <f>D18+E18+F18</f>
        <v>2.9</v>
      </c>
      <c r="D18" s="77">
        <f>D19+D20</f>
        <v>2.9</v>
      </c>
      <c r="E18" s="77">
        <f>E19+E20</f>
        <v>0</v>
      </c>
      <c r="F18" s="77">
        <f>F19+F20</f>
        <v>0</v>
      </c>
      <c r="G18" s="3"/>
      <c r="H18" s="289"/>
      <c r="I18" s="290"/>
    </row>
    <row r="19" spans="1:9" s="279" customFormat="1" ht="43.5" customHeight="1">
      <c r="A19" s="291">
        <v>1</v>
      </c>
      <c r="B19" s="292" t="s">
        <v>173</v>
      </c>
      <c r="C19" s="299">
        <f>D19</f>
        <v>2.5</v>
      </c>
      <c r="D19" s="303">
        <v>2.5</v>
      </c>
      <c r="E19" s="77"/>
      <c r="F19" s="77"/>
      <c r="G19" s="290" t="s">
        <v>174</v>
      </c>
      <c r="H19" s="1001" t="s">
        <v>175</v>
      </c>
      <c r="I19" s="290"/>
    </row>
    <row r="20" spans="1:9" s="279" customFormat="1" ht="31.5" customHeight="1">
      <c r="A20" s="291">
        <v>2</v>
      </c>
      <c r="B20" s="284" t="s">
        <v>176</v>
      </c>
      <c r="C20" s="299">
        <f>D20</f>
        <v>0.4</v>
      </c>
      <c r="D20" s="304">
        <v>0.4</v>
      </c>
      <c r="E20" s="77"/>
      <c r="F20" s="77"/>
      <c r="G20" s="290" t="s">
        <v>177</v>
      </c>
      <c r="H20" s="1002"/>
      <c r="I20" s="290"/>
    </row>
    <row r="21" spans="1:9" s="151" customFormat="1" ht="14.25" customHeight="1">
      <c r="A21" s="287" t="s">
        <v>149</v>
      </c>
      <c r="B21" s="283" t="s">
        <v>124</v>
      </c>
      <c r="C21" s="301">
        <f>D21+E21+F21</f>
        <v>2</v>
      </c>
      <c r="D21" s="77">
        <f>SUM(D22:D25)</f>
        <v>2</v>
      </c>
      <c r="E21" s="77">
        <f>SUM(E22:E25)</f>
        <v>0</v>
      </c>
      <c r="F21" s="77">
        <f>SUM(F22:F25)</f>
        <v>0</v>
      </c>
      <c r="G21" s="284"/>
      <c r="H21" s="284"/>
      <c r="I21" s="2"/>
    </row>
    <row r="22" spans="1:9" s="151" customFormat="1" ht="45.75" customHeight="1">
      <c r="A22" s="288">
        <v>1</v>
      </c>
      <c r="B22" s="284" t="s">
        <v>178</v>
      </c>
      <c r="C22" s="299">
        <f>D22</f>
        <v>0.3</v>
      </c>
      <c r="D22" s="304">
        <v>0.3</v>
      </c>
      <c r="E22" s="77"/>
      <c r="F22" s="77"/>
      <c r="G22" s="5" t="s">
        <v>179</v>
      </c>
      <c r="H22" s="297" t="s">
        <v>180</v>
      </c>
      <c r="I22" s="2"/>
    </row>
    <row r="23" spans="1:9" s="151" customFormat="1" ht="51">
      <c r="A23" s="288">
        <v>2</v>
      </c>
      <c r="B23" s="284" t="s">
        <v>181</v>
      </c>
      <c r="C23" s="299">
        <f>D23</f>
        <v>0.08</v>
      </c>
      <c r="D23" s="294">
        <v>0.08</v>
      </c>
      <c r="E23" s="77"/>
      <c r="F23" s="77"/>
      <c r="G23" s="290" t="s">
        <v>182</v>
      </c>
      <c r="H23" s="297" t="s">
        <v>183</v>
      </c>
      <c r="I23" s="2"/>
    </row>
    <row r="24" spans="1:9" s="151" customFormat="1" ht="63.75">
      <c r="A24" s="288">
        <v>3</v>
      </c>
      <c r="B24" s="284" t="s">
        <v>184</v>
      </c>
      <c r="C24" s="299">
        <f>D24</f>
        <v>0.12</v>
      </c>
      <c r="D24" s="304">
        <v>0.12</v>
      </c>
      <c r="E24" s="77"/>
      <c r="F24" s="77"/>
      <c r="G24" s="290" t="s">
        <v>185</v>
      </c>
      <c r="H24" s="297" t="s">
        <v>186</v>
      </c>
      <c r="I24" s="2"/>
    </row>
    <row r="25" spans="1:9" s="151" customFormat="1" ht="59.25" customHeight="1">
      <c r="A25" s="288">
        <v>4</v>
      </c>
      <c r="B25" s="284" t="s">
        <v>187</v>
      </c>
      <c r="C25" s="299">
        <f>D25</f>
        <v>1.5</v>
      </c>
      <c r="D25" s="304">
        <v>1.5</v>
      </c>
      <c r="E25" s="77"/>
      <c r="F25" s="77"/>
      <c r="G25" s="284" t="s">
        <v>188</v>
      </c>
      <c r="H25" s="297" t="s">
        <v>189</v>
      </c>
      <c r="I25" s="2"/>
    </row>
    <row r="26" spans="1:9" s="159" customFormat="1" ht="12.75">
      <c r="A26" s="120">
        <f>+A25+A20+A17+A15+A13</f>
        <v>9</v>
      </c>
      <c r="B26" s="76" t="s">
        <v>190</v>
      </c>
      <c r="C26" s="305">
        <f>+C21+C18+C16+C14+C12</f>
        <v>8.370000000000001</v>
      </c>
      <c r="D26" s="305">
        <f>+D21+D18+D16+D14+D12</f>
        <v>8.370000000000001</v>
      </c>
      <c r="E26" s="305">
        <f>+E21+E18+E16+E14+E12</f>
        <v>0</v>
      </c>
      <c r="F26" s="305">
        <f>+F21+F18+F16+F14+F12</f>
        <v>0</v>
      </c>
      <c r="G26" s="2"/>
      <c r="H26" s="102"/>
      <c r="I26" s="1"/>
    </row>
    <row r="27" spans="1:9" s="159" customFormat="1" ht="30.75" customHeight="1">
      <c r="A27" s="975" t="s">
        <v>89</v>
      </c>
      <c r="B27" s="976"/>
      <c r="C27" s="976"/>
      <c r="D27" s="976"/>
      <c r="E27" s="976"/>
      <c r="F27" s="976"/>
      <c r="G27" s="976"/>
      <c r="H27" s="976"/>
      <c r="I27" s="977"/>
    </row>
    <row r="28" spans="1:9" s="279" customFormat="1" ht="12.75">
      <c r="A28" s="3" t="s">
        <v>109</v>
      </c>
      <c r="B28" s="306" t="s">
        <v>110</v>
      </c>
      <c r="C28" s="163">
        <f aca="true" t="shared" si="0" ref="C28:C38">D28+E28+F28</f>
        <v>0.9</v>
      </c>
      <c r="D28" s="163">
        <f>D29+D30+D31</f>
        <v>0.9</v>
      </c>
      <c r="E28" s="163">
        <f>E29+E30+E31</f>
        <v>0</v>
      </c>
      <c r="F28" s="163">
        <f>F29+F30+F31</f>
        <v>0</v>
      </c>
      <c r="G28" s="3"/>
      <c r="H28" s="283"/>
      <c r="I28" s="307"/>
    </row>
    <row r="29" spans="1:9" s="151" customFormat="1" ht="30" customHeight="1">
      <c r="A29" s="2">
        <v>1</v>
      </c>
      <c r="B29" s="308" t="s">
        <v>191</v>
      </c>
      <c r="C29" s="293">
        <f t="shared" si="0"/>
        <v>0.25</v>
      </c>
      <c r="D29" s="293">
        <v>0.25</v>
      </c>
      <c r="E29" s="293"/>
      <c r="F29" s="293"/>
      <c r="G29" s="288" t="s">
        <v>192</v>
      </c>
      <c r="H29" s="289" t="s">
        <v>134</v>
      </c>
      <c r="I29" s="307" t="s">
        <v>193</v>
      </c>
    </row>
    <row r="30" spans="1:9" s="151" customFormat="1" ht="30" customHeight="1">
      <c r="A30" s="309">
        <v>2</v>
      </c>
      <c r="B30" s="284" t="s">
        <v>194</v>
      </c>
      <c r="C30" s="310">
        <f t="shared" si="0"/>
        <v>0.15</v>
      </c>
      <c r="D30" s="310">
        <v>0.15</v>
      </c>
      <c r="E30" s="309"/>
      <c r="F30" s="309"/>
      <c r="G30" s="311" t="s">
        <v>195</v>
      </c>
      <c r="H30" s="289" t="s">
        <v>196</v>
      </c>
      <c r="I30" s="307" t="s">
        <v>197</v>
      </c>
    </row>
    <row r="31" spans="1:245" s="151" customFormat="1" ht="30" customHeight="1">
      <c r="A31" s="312">
        <v>3</v>
      </c>
      <c r="B31" s="284" t="s">
        <v>194</v>
      </c>
      <c r="C31" s="310">
        <f t="shared" si="0"/>
        <v>0.5</v>
      </c>
      <c r="D31" s="310">
        <v>0.5</v>
      </c>
      <c r="E31" s="313"/>
      <c r="F31" s="313"/>
      <c r="G31" s="311" t="s">
        <v>198</v>
      </c>
      <c r="H31" s="289" t="s">
        <v>199</v>
      </c>
      <c r="I31" s="307" t="s">
        <v>200</v>
      </c>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c r="EA31" s="280"/>
      <c r="EB31" s="280"/>
      <c r="EC31" s="280"/>
      <c r="ED31" s="280"/>
      <c r="EE31" s="280"/>
      <c r="EF31" s="280"/>
      <c r="EG31" s="280"/>
      <c r="EH31" s="280"/>
      <c r="EI31" s="280"/>
      <c r="EJ31" s="280"/>
      <c r="EK31" s="280"/>
      <c r="EL31" s="280"/>
      <c r="EM31" s="280"/>
      <c r="EN31" s="280"/>
      <c r="EO31" s="280"/>
      <c r="EP31" s="280"/>
      <c r="EQ31" s="280"/>
      <c r="ER31" s="280"/>
      <c r="ES31" s="280"/>
      <c r="ET31" s="280"/>
      <c r="EU31" s="280"/>
      <c r="EV31" s="280"/>
      <c r="EW31" s="280"/>
      <c r="EX31" s="280"/>
      <c r="EY31" s="280"/>
      <c r="EZ31" s="280"/>
      <c r="FA31" s="280"/>
      <c r="FB31" s="280"/>
      <c r="FC31" s="280"/>
      <c r="FD31" s="280"/>
      <c r="FE31" s="280"/>
      <c r="FF31" s="280"/>
      <c r="FG31" s="280"/>
      <c r="FH31" s="280"/>
      <c r="FI31" s="280"/>
      <c r="FJ31" s="280"/>
      <c r="FK31" s="280"/>
      <c r="FL31" s="280"/>
      <c r="FM31" s="280"/>
      <c r="FN31" s="280"/>
      <c r="FO31" s="280"/>
      <c r="FP31" s="280"/>
      <c r="FQ31" s="280"/>
      <c r="FR31" s="280"/>
      <c r="FS31" s="280"/>
      <c r="FT31" s="280"/>
      <c r="FU31" s="280"/>
      <c r="FV31" s="280"/>
      <c r="FW31" s="280"/>
      <c r="FX31" s="280"/>
      <c r="FY31" s="280"/>
      <c r="FZ31" s="280"/>
      <c r="GA31" s="280"/>
      <c r="GB31" s="280"/>
      <c r="GC31" s="280"/>
      <c r="GD31" s="280"/>
      <c r="GE31" s="280"/>
      <c r="GF31" s="280"/>
      <c r="GG31" s="280"/>
      <c r="GH31" s="280"/>
      <c r="GI31" s="280"/>
      <c r="GJ31" s="280"/>
      <c r="GK31" s="280"/>
      <c r="GL31" s="280"/>
      <c r="GM31" s="280"/>
      <c r="GN31" s="280"/>
      <c r="GO31" s="280"/>
      <c r="GP31" s="280"/>
      <c r="GQ31" s="280"/>
      <c r="GR31" s="280"/>
      <c r="GS31" s="280"/>
      <c r="GT31" s="280"/>
      <c r="GU31" s="280"/>
      <c r="GV31" s="280"/>
      <c r="GW31" s="280"/>
      <c r="GX31" s="280"/>
      <c r="GY31" s="280"/>
      <c r="GZ31" s="280"/>
      <c r="HA31" s="280"/>
      <c r="HB31" s="280"/>
      <c r="HC31" s="280"/>
      <c r="HD31" s="280"/>
      <c r="HE31" s="280"/>
      <c r="HF31" s="280"/>
      <c r="HG31" s="280"/>
      <c r="HH31" s="280"/>
      <c r="HI31" s="280"/>
      <c r="HJ31" s="280"/>
      <c r="HK31" s="280"/>
      <c r="HL31" s="280"/>
      <c r="HM31" s="280"/>
      <c r="HN31" s="280"/>
      <c r="HO31" s="280"/>
      <c r="HP31" s="280"/>
      <c r="HQ31" s="280"/>
      <c r="HR31" s="280"/>
      <c r="HS31" s="280"/>
      <c r="HT31" s="280"/>
      <c r="HU31" s="280"/>
      <c r="HV31" s="280"/>
      <c r="HW31" s="280"/>
      <c r="HX31" s="280"/>
      <c r="HY31" s="280"/>
      <c r="HZ31" s="280"/>
      <c r="IA31" s="280"/>
      <c r="IB31" s="280"/>
      <c r="IC31" s="280"/>
      <c r="ID31" s="280"/>
      <c r="IE31" s="280"/>
      <c r="IF31" s="280"/>
      <c r="IG31" s="280"/>
      <c r="IH31" s="280"/>
      <c r="II31" s="280"/>
      <c r="IJ31" s="280"/>
      <c r="IK31" s="280"/>
    </row>
    <row r="32" spans="1:9" s="279" customFormat="1" ht="18" customHeight="1">
      <c r="A32" s="85" t="s">
        <v>114</v>
      </c>
      <c r="B32" s="58" t="s">
        <v>115</v>
      </c>
      <c r="C32" s="163">
        <f t="shared" si="0"/>
        <v>8.44</v>
      </c>
      <c r="D32" s="314">
        <f>SUM(D33:D36)</f>
        <v>8.44</v>
      </c>
      <c r="E32" s="314">
        <f>SUM(E33:E36)</f>
        <v>0</v>
      </c>
      <c r="F32" s="314">
        <f>SUM(F33:F36)</f>
        <v>0</v>
      </c>
      <c r="G32" s="3"/>
      <c r="H32" s="289"/>
      <c r="I32" s="5"/>
    </row>
    <row r="33" spans="1:9" s="151" customFormat="1" ht="30.75" customHeight="1">
      <c r="A33" s="315">
        <v>1</v>
      </c>
      <c r="B33" s="284" t="s">
        <v>201</v>
      </c>
      <c r="C33" s="293">
        <f t="shared" si="0"/>
        <v>1.9</v>
      </c>
      <c r="D33" s="293">
        <v>1.9</v>
      </c>
      <c r="E33" s="2"/>
      <c r="F33" s="2"/>
      <c r="G33" s="5" t="s">
        <v>202</v>
      </c>
      <c r="H33" s="289" t="s">
        <v>134</v>
      </c>
      <c r="I33" s="307" t="s">
        <v>193</v>
      </c>
    </row>
    <row r="34" spans="1:9" s="151" customFormat="1" ht="42" customHeight="1">
      <c r="A34" s="315">
        <v>2</v>
      </c>
      <c r="B34" s="284" t="s">
        <v>203</v>
      </c>
      <c r="C34" s="293">
        <f t="shared" si="0"/>
        <v>4.5</v>
      </c>
      <c r="D34" s="293">
        <v>4.5</v>
      </c>
      <c r="E34" s="2"/>
      <c r="F34" s="2"/>
      <c r="G34" s="2" t="s">
        <v>204</v>
      </c>
      <c r="H34" s="289" t="s">
        <v>134</v>
      </c>
      <c r="I34" s="307" t="s">
        <v>193</v>
      </c>
    </row>
    <row r="35" spans="1:9" s="151" customFormat="1" ht="30.75" customHeight="1">
      <c r="A35" s="315">
        <v>3</v>
      </c>
      <c r="B35" s="284" t="s">
        <v>205</v>
      </c>
      <c r="C35" s="293">
        <f>D35+E35+F35</f>
        <v>1.44</v>
      </c>
      <c r="D35" s="293">
        <v>1.44</v>
      </c>
      <c r="E35" s="2"/>
      <c r="F35" s="2"/>
      <c r="G35" s="316" t="s">
        <v>206</v>
      </c>
      <c r="H35" s="289" t="s">
        <v>134</v>
      </c>
      <c r="I35" s="307" t="s">
        <v>193</v>
      </c>
    </row>
    <row r="36" spans="1:9" s="151" customFormat="1" ht="26.25" customHeight="1">
      <c r="A36" s="315">
        <v>4</v>
      </c>
      <c r="B36" s="317" t="s">
        <v>207</v>
      </c>
      <c r="C36" s="310">
        <f t="shared" si="0"/>
        <v>0.6</v>
      </c>
      <c r="D36" s="310">
        <v>0.6</v>
      </c>
      <c r="E36" s="309"/>
      <c r="F36" s="309"/>
      <c r="G36" s="311" t="s">
        <v>195</v>
      </c>
      <c r="H36" s="289" t="s">
        <v>196</v>
      </c>
      <c r="I36" s="307" t="s">
        <v>197</v>
      </c>
    </row>
    <row r="37" spans="1:9" s="279" customFormat="1" ht="12.75">
      <c r="A37" s="85" t="s">
        <v>123</v>
      </c>
      <c r="B37" s="6" t="s">
        <v>208</v>
      </c>
      <c r="C37" s="163">
        <f t="shared" si="0"/>
        <v>2.3</v>
      </c>
      <c r="D37" s="314">
        <f>D38</f>
        <v>2.3</v>
      </c>
      <c r="E37" s="314">
        <f>E38</f>
        <v>0</v>
      </c>
      <c r="F37" s="314">
        <f>F38</f>
        <v>0</v>
      </c>
      <c r="G37" s="287"/>
      <c r="H37" s="289"/>
      <c r="I37" s="5"/>
    </row>
    <row r="38" spans="1:9" s="151" customFormat="1" ht="32.25" customHeight="1">
      <c r="A38" s="5">
        <v>1</v>
      </c>
      <c r="B38" s="292" t="s">
        <v>209</v>
      </c>
      <c r="C38" s="293">
        <f t="shared" si="0"/>
        <v>2.3</v>
      </c>
      <c r="D38" s="102">
        <v>2.3</v>
      </c>
      <c r="E38" s="102"/>
      <c r="F38" s="102"/>
      <c r="G38" s="2" t="s">
        <v>210</v>
      </c>
      <c r="H38" s="289" t="s">
        <v>134</v>
      </c>
      <c r="I38" s="307" t="s">
        <v>193</v>
      </c>
    </row>
    <row r="39" spans="1:9" s="151" customFormat="1" ht="18.75" customHeight="1">
      <c r="A39" s="85" t="s">
        <v>126</v>
      </c>
      <c r="B39" s="6" t="s">
        <v>211</v>
      </c>
      <c r="C39" s="163">
        <f>D39+E39+F39</f>
        <v>2.8</v>
      </c>
      <c r="D39" s="163">
        <f>D40</f>
        <v>2.8</v>
      </c>
      <c r="E39" s="163">
        <f>E40</f>
        <v>0</v>
      </c>
      <c r="F39" s="163">
        <f>F40</f>
        <v>0</v>
      </c>
      <c r="G39" s="5"/>
      <c r="H39" s="289"/>
      <c r="I39" s="307"/>
    </row>
    <row r="40" spans="1:9" s="151" customFormat="1" ht="23.25" customHeight="1">
      <c r="A40" s="315">
        <v>1</v>
      </c>
      <c r="B40" s="284" t="s">
        <v>212</v>
      </c>
      <c r="C40" s="293">
        <f>D40+E40+F40</f>
        <v>2.8</v>
      </c>
      <c r="D40" s="293">
        <v>2.8</v>
      </c>
      <c r="E40" s="163"/>
      <c r="F40" s="163"/>
      <c r="G40" s="5" t="s">
        <v>195</v>
      </c>
      <c r="H40" s="289" t="s">
        <v>134</v>
      </c>
      <c r="I40" s="307" t="s">
        <v>193</v>
      </c>
    </row>
    <row r="41" spans="1:9" s="151" customFormat="1" ht="12.75">
      <c r="A41" s="85" t="s">
        <v>149</v>
      </c>
      <c r="B41" s="6" t="s">
        <v>213</v>
      </c>
      <c r="C41" s="163">
        <f>D41+E41+F41</f>
        <v>0.7</v>
      </c>
      <c r="D41" s="163">
        <f>SUM(D42:D42)</f>
        <v>0.7</v>
      </c>
      <c r="E41" s="163">
        <f>SUM(E42:E42)</f>
        <v>0</v>
      </c>
      <c r="F41" s="163">
        <f>SUM(F42:F42)</f>
        <v>0</v>
      </c>
      <c r="G41" s="288"/>
      <c r="H41" s="289"/>
      <c r="I41" s="5"/>
    </row>
    <row r="42" spans="1:9" s="151" customFormat="1" ht="24" customHeight="1">
      <c r="A42" s="2">
        <v>1</v>
      </c>
      <c r="B42" s="308" t="s">
        <v>214</v>
      </c>
      <c r="C42" s="293">
        <f>D42+E42+F42</f>
        <v>0.7</v>
      </c>
      <c r="D42" s="293">
        <v>0.7</v>
      </c>
      <c r="E42" s="293"/>
      <c r="F42" s="293"/>
      <c r="G42" s="288" t="s">
        <v>215</v>
      </c>
      <c r="H42" s="289" t="s">
        <v>134</v>
      </c>
      <c r="I42" s="307" t="s">
        <v>193</v>
      </c>
    </row>
    <row r="43" spans="1:9" s="279" customFormat="1" ht="12.75">
      <c r="A43" s="3" t="s">
        <v>216</v>
      </c>
      <c r="B43" s="6" t="s">
        <v>127</v>
      </c>
      <c r="C43" s="163">
        <f>D43+E43+F43</f>
        <v>0.26999999999999996</v>
      </c>
      <c r="D43" s="59">
        <f>SUM(D44:D46)</f>
        <v>0.26999999999999996</v>
      </c>
      <c r="E43" s="59">
        <f>SUM(E44:E46)</f>
        <v>0</v>
      </c>
      <c r="F43" s="59">
        <f>SUM(F44:F46)</f>
        <v>0</v>
      </c>
      <c r="G43" s="101"/>
      <c r="H43" s="289"/>
      <c r="I43" s="2"/>
    </row>
    <row r="44" spans="1:9" s="151" customFormat="1" ht="102">
      <c r="A44" s="315">
        <v>1</v>
      </c>
      <c r="B44" s="65" t="s">
        <v>217</v>
      </c>
      <c r="C44" s="293">
        <f aca="true" t="shared" si="1" ref="C44:C50">D44+E44+F44</f>
        <v>0.05</v>
      </c>
      <c r="D44" s="293">
        <v>0.05</v>
      </c>
      <c r="E44" s="318"/>
      <c r="F44" s="318"/>
      <c r="G44" s="319" t="s">
        <v>218</v>
      </c>
      <c r="H44" s="289" t="s">
        <v>134</v>
      </c>
      <c r="I44" s="307" t="s">
        <v>193</v>
      </c>
    </row>
    <row r="45" spans="1:9" s="151" customFormat="1" ht="30" customHeight="1">
      <c r="A45" s="5">
        <v>2</v>
      </c>
      <c r="B45" s="284" t="s">
        <v>219</v>
      </c>
      <c r="C45" s="293">
        <f t="shared" si="1"/>
        <v>0.18</v>
      </c>
      <c r="D45" s="293">
        <v>0.18</v>
      </c>
      <c r="E45" s="293"/>
      <c r="F45" s="293"/>
      <c r="G45" s="5" t="s">
        <v>220</v>
      </c>
      <c r="H45" s="289" t="s">
        <v>134</v>
      </c>
      <c r="I45" s="307" t="s">
        <v>193</v>
      </c>
    </row>
    <row r="46" spans="1:9" s="151" customFormat="1" ht="42" customHeight="1">
      <c r="A46" s="5">
        <v>3</v>
      </c>
      <c r="B46" s="284" t="s">
        <v>221</v>
      </c>
      <c r="C46" s="293">
        <f t="shared" si="1"/>
        <v>0.04</v>
      </c>
      <c r="D46" s="5">
        <v>0.04</v>
      </c>
      <c r="E46" s="5"/>
      <c r="F46" s="5"/>
      <c r="G46" s="5" t="s">
        <v>220</v>
      </c>
      <c r="H46" s="289" t="s">
        <v>134</v>
      </c>
      <c r="I46" s="307" t="s">
        <v>193</v>
      </c>
    </row>
    <row r="47" spans="1:9" s="279" customFormat="1" ht="12.75">
      <c r="A47" s="85" t="s">
        <v>222</v>
      </c>
      <c r="B47" s="6" t="s">
        <v>223</v>
      </c>
      <c r="C47" s="163">
        <f t="shared" si="1"/>
        <v>0.15000000000000002</v>
      </c>
      <c r="D47" s="314">
        <f>SUM(D48:D50)</f>
        <v>0.15000000000000002</v>
      </c>
      <c r="E47" s="314">
        <f>SUM(E48:E50)</f>
        <v>0</v>
      </c>
      <c r="F47" s="314">
        <f>SUM(F48:F50)</f>
        <v>0</v>
      </c>
      <c r="G47" s="287"/>
      <c r="H47" s="289"/>
      <c r="I47" s="5"/>
    </row>
    <row r="48" spans="1:9" s="151" customFormat="1" ht="42" customHeight="1">
      <c r="A48" s="315">
        <v>1</v>
      </c>
      <c r="B48" s="284" t="s">
        <v>224</v>
      </c>
      <c r="C48" s="293">
        <f t="shared" si="1"/>
        <v>0.08</v>
      </c>
      <c r="D48" s="320">
        <v>0.08</v>
      </c>
      <c r="E48" s="315"/>
      <c r="F48" s="315"/>
      <c r="G48" s="5" t="s">
        <v>225</v>
      </c>
      <c r="H48" s="289" t="s">
        <v>134</v>
      </c>
      <c r="I48" s="307" t="s">
        <v>193</v>
      </c>
    </row>
    <row r="49" spans="1:9" s="151" customFormat="1" ht="30.75" customHeight="1">
      <c r="A49" s="315">
        <v>2</v>
      </c>
      <c r="B49" s="284" t="s">
        <v>226</v>
      </c>
      <c r="C49" s="293">
        <f t="shared" si="1"/>
        <v>0.02</v>
      </c>
      <c r="D49" s="318">
        <v>0.02</v>
      </c>
      <c r="E49" s="315"/>
      <c r="F49" s="315"/>
      <c r="G49" s="316" t="s">
        <v>227</v>
      </c>
      <c r="H49" s="289" t="s">
        <v>134</v>
      </c>
      <c r="I49" s="307" t="s">
        <v>193</v>
      </c>
    </row>
    <row r="50" spans="1:9" s="151" customFormat="1" ht="30.75" customHeight="1">
      <c r="A50" s="315">
        <v>3</v>
      </c>
      <c r="B50" s="284" t="s">
        <v>228</v>
      </c>
      <c r="C50" s="293">
        <f t="shared" si="1"/>
        <v>0.05</v>
      </c>
      <c r="D50" s="320">
        <v>0.05</v>
      </c>
      <c r="E50" s="315"/>
      <c r="F50" s="315"/>
      <c r="G50" s="5" t="s">
        <v>229</v>
      </c>
      <c r="H50" s="289" t="s">
        <v>134</v>
      </c>
      <c r="I50" s="307" t="s">
        <v>193</v>
      </c>
    </row>
    <row r="51" spans="1:245" s="151" customFormat="1" ht="29.25" customHeight="1">
      <c r="A51" s="321" t="s">
        <v>230</v>
      </c>
      <c r="B51" s="322" t="s">
        <v>231</v>
      </c>
      <c r="C51" s="163">
        <f>D51+E51+F51</f>
        <v>0.8</v>
      </c>
      <c r="D51" s="163">
        <f>D52</f>
        <v>0.8</v>
      </c>
      <c r="E51" s="163">
        <f>E52</f>
        <v>0</v>
      </c>
      <c r="F51" s="163">
        <f>F52</f>
        <v>0</v>
      </c>
      <c r="G51" s="323"/>
      <c r="H51" s="289"/>
      <c r="I51" s="58"/>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c r="DM51" s="279"/>
      <c r="DN51" s="279"/>
      <c r="DO51" s="279"/>
      <c r="DP51" s="279"/>
      <c r="DQ51" s="279"/>
      <c r="DR51" s="279"/>
      <c r="DS51" s="279"/>
      <c r="DT51" s="279"/>
      <c r="DU51" s="279"/>
      <c r="DV51" s="279"/>
      <c r="DW51" s="279"/>
      <c r="DX51" s="279"/>
      <c r="DY51" s="279"/>
      <c r="DZ51" s="279"/>
      <c r="EA51" s="279"/>
      <c r="EB51" s="279"/>
      <c r="EC51" s="279"/>
      <c r="ED51" s="279"/>
      <c r="EE51" s="279"/>
      <c r="EF51" s="279"/>
      <c r="EG51" s="279"/>
      <c r="EH51" s="279"/>
      <c r="EI51" s="279"/>
      <c r="EJ51" s="279"/>
      <c r="EK51" s="279"/>
      <c r="EL51" s="279"/>
      <c r="EM51" s="279"/>
      <c r="EN51" s="279"/>
      <c r="EO51" s="279"/>
      <c r="EP51" s="279"/>
      <c r="EQ51" s="279"/>
      <c r="ER51" s="279"/>
      <c r="ES51" s="279"/>
      <c r="ET51" s="279"/>
      <c r="EU51" s="279"/>
      <c r="EV51" s="279"/>
      <c r="EW51" s="279"/>
      <c r="EX51" s="279"/>
      <c r="EY51" s="279"/>
      <c r="EZ51" s="279"/>
      <c r="FA51" s="279"/>
      <c r="FB51" s="279"/>
      <c r="FC51" s="279"/>
      <c r="FD51" s="279"/>
      <c r="FE51" s="279"/>
      <c r="FF51" s="279"/>
      <c r="FG51" s="279"/>
      <c r="FH51" s="279"/>
      <c r="FI51" s="279"/>
      <c r="FJ51" s="279"/>
      <c r="FK51" s="279"/>
      <c r="FL51" s="279"/>
      <c r="FM51" s="279"/>
      <c r="FN51" s="279"/>
      <c r="FO51" s="279"/>
      <c r="FP51" s="279"/>
      <c r="FQ51" s="279"/>
      <c r="FR51" s="279"/>
      <c r="FS51" s="279"/>
      <c r="FT51" s="279"/>
      <c r="FU51" s="279"/>
      <c r="FV51" s="279"/>
      <c r="FW51" s="279"/>
      <c r="FX51" s="279"/>
      <c r="FY51" s="279"/>
      <c r="FZ51" s="279"/>
      <c r="GA51" s="279"/>
      <c r="GB51" s="279"/>
      <c r="GC51" s="279"/>
      <c r="GD51" s="279"/>
      <c r="GE51" s="279"/>
      <c r="GF51" s="279"/>
      <c r="GG51" s="279"/>
      <c r="GH51" s="279"/>
      <c r="GI51" s="279"/>
      <c r="GJ51" s="279"/>
      <c r="GK51" s="279"/>
      <c r="GL51" s="279"/>
      <c r="GM51" s="279"/>
      <c r="GN51" s="279"/>
      <c r="GO51" s="279"/>
      <c r="GP51" s="279"/>
      <c r="GQ51" s="279"/>
      <c r="GR51" s="279"/>
      <c r="GS51" s="279"/>
      <c r="GT51" s="279"/>
      <c r="GU51" s="279"/>
      <c r="GV51" s="279"/>
      <c r="GW51" s="279"/>
      <c r="GX51" s="279"/>
      <c r="GY51" s="279"/>
      <c r="GZ51" s="279"/>
      <c r="HA51" s="279"/>
      <c r="HB51" s="279"/>
      <c r="HC51" s="279"/>
      <c r="HD51" s="279"/>
      <c r="HE51" s="279"/>
      <c r="HF51" s="279"/>
      <c r="HG51" s="279"/>
      <c r="HH51" s="279"/>
      <c r="HI51" s="279"/>
      <c r="HJ51" s="279"/>
      <c r="HK51" s="279"/>
      <c r="HL51" s="279"/>
      <c r="HM51" s="279"/>
      <c r="HN51" s="279"/>
      <c r="HO51" s="279"/>
      <c r="HP51" s="279"/>
      <c r="HQ51" s="279"/>
      <c r="HR51" s="279"/>
      <c r="HS51" s="279"/>
      <c r="HT51" s="279"/>
      <c r="HU51" s="279"/>
      <c r="HV51" s="279"/>
      <c r="HW51" s="279"/>
      <c r="HX51" s="279"/>
      <c r="HY51" s="279"/>
      <c r="HZ51" s="279"/>
      <c r="IA51" s="279"/>
      <c r="IB51" s="279"/>
      <c r="IC51" s="279"/>
      <c r="ID51" s="279"/>
      <c r="IE51" s="279"/>
      <c r="IF51" s="279"/>
      <c r="IG51" s="279"/>
      <c r="IH51" s="279"/>
      <c r="II51" s="279"/>
      <c r="IJ51" s="279"/>
      <c r="IK51" s="279"/>
    </row>
    <row r="52" spans="1:9" s="151" customFormat="1" ht="29.25" customHeight="1">
      <c r="A52" s="309">
        <v>1</v>
      </c>
      <c r="B52" s="317" t="s">
        <v>232</v>
      </c>
      <c r="C52" s="310">
        <f>D52+E52+F52</f>
        <v>0.8</v>
      </c>
      <c r="D52" s="310">
        <v>0.8</v>
      </c>
      <c r="E52" s="309"/>
      <c r="F52" s="309"/>
      <c r="G52" s="311" t="s">
        <v>233</v>
      </c>
      <c r="H52" s="289" t="s">
        <v>196</v>
      </c>
      <c r="I52" s="307" t="s">
        <v>197</v>
      </c>
    </row>
    <row r="53" spans="1:9" s="279" customFormat="1" ht="12.75">
      <c r="A53" s="321" t="s">
        <v>234</v>
      </c>
      <c r="B53" s="283" t="s">
        <v>124</v>
      </c>
      <c r="C53" s="163">
        <f>D53+E53+F53</f>
        <v>9.120000000000001</v>
      </c>
      <c r="D53" s="314">
        <f>SUM(D54:D75)</f>
        <v>9.120000000000001</v>
      </c>
      <c r="E53" s="314">
        <f>SUM(E54:E75)</f>
        <v>0</v>
      </c>
      <c r="F53" s="314">
        <f>SUM(F54:F75)</f>
        <v>0</v>
      </c>
      <c r="G53" s="324"/>
      <c r="H53" s="289"/>
      <c r="I53" s="5"/>
    </row>
    <row r="54" spans="1:9" s="151" customFormat="1" ht="28.5" customHeight="1">
      <c r="A54" s="2">
        <v>1</v>
      </c>
      <c r="B54" s="285" t="s">
        <v>235</v>
      </c>
      <c r="C54" s="293">
        <f aca="true" t="shared" si="2" ref="C54:C75">D54+E54+F54</f>
        <v>0.14</v>
      </c>
      <c r="D54" s="293">
        <v>0.14</v>
      </c>
      <c r="E54" s="293"/>
      <c r="F54" s="293"/>
      <c r="G54" s="325" t="s">
        <v>236</v>
      </c>
      <c r="H54" s="289" t="s">
        <v>134</v>
      </c>
      <c r="I54" s="307" t="s">
        <v>193</v>
      </c>
    </row>
    <row r="55" spans="1:9" s="151" customFormat="1" ht="28.5" customHeight="1">
      <c r="A55" s="2">
        <v>2</v>
      </c>
      <c r="B55" s="285" t="s">
        <v>237</v>
      </c>
      <c r="C55" s="293">
        <f t="shared" si="2"/>
        <v>0.03</v>
      </c>
      <c r="D55" s="293">
        <v>0.03</v>
      </c>
      <c r="E55" s="293"/>
      <c r="F55" s="293"/>
      <c r="G55" s="325" t="s">
        <v>238</v>
      </c>
      <c r="H55" s="289" t="s">
        <v>134</v>
      </c>
      <c r="I55" s="307" t="s">
        <v>193</v>
      </c>
    </row>
    <row r="56" spans="1:9" s="151" customFormat="1" ht="30" customHeight="1">
      <c r="A56" s="2">
        <v>3</v>
      </c>
      <c r="B56" s="284" t="s">
        <v>239</v>
      </c>
      <c r="C56" s="293">
        <f t="shared" si="2"/>
        <v>0.13</v>
      </c>
      <c r="D56" s="293">
        <v>0.13</v>
      </c>
      <c r="E56" s="293"/>
      <c r="F56" s="293"/>
      <c r="G56" s="5" t="s">
        <v>240</v>
      </c>
      <c r="H56" s="289" t="s">
        <v>134</v>
      </c>
      <c r="I56" s="307" t="s">
        <v>193</v>
      </c>
    </row>
    <row r="57" spans="1:9" s="151" customFormat="1" ht="24.75" customHeight="1">
      <c r="A57" s="2">
        <v>4</v>
      </c>
      <c r="B57" s="284" t="s">
        <v>241</v>
      </c>
      <c r="C57" s="293">
        <f t="shared" si="2"/>
        <v>0.6</v>
      </c>
      <c r="D57" s="320">
        <v>0.6</v>
      </c>
      <c r="E57" s="2"/>
      <c r="F57" s="2"/>
      <c r="G57" s="319" t="s">
        <v>242</v>
      </c>
      <c r="H57" s="289" t="s">
        <v>134</v>
      </c>
      <c r="I57" s="307" t="s">
        <v>193</v>
      </c>
    </row>
    <row r="58" spans="1:9" s="151" customFormat="1" ht="16.5" customHeight="1">
      <c r="A58" s="2">
        <v>5</v>
      </c>
      <c r="B58" s="284" t="s">
        <v>243</v>
      </c>
      <c r="C58" s="293">
        <f t="shared" si="2"/>
        <v>0.17</v>
      </c>
      <c r="D58" s="102">
        <v>0.17</v>
      </c>
      <c r="E58" s="2"/>
      <c r="F58" s="2"/>
      <c r="G58" s="2" t="s">
        <v>244</v>
      </c>
      <c r="H58" s="289" t="s">
        <v>134</v>
      </c>
      <c r="I58" s="307" t="s">
        <v>193</v>
      </c>
    </row>
    <row r="59" spans="1:9" s="151" customFormat="1" ht="27" customHeight="1">
      <c r="A59" s="2">
        <v>6</v>
      </c>
      <c r="B59" s="284" t="s">
        <v>245</v>
      </c>
      <c r="C59" s="293">
        <f t="shared" si="2"/>
        <v>0.28</v>
      </c>
      <c r="D59" s="293">
        <v>0.28</v>
      </c>
      <c r="E59" s="2"/>
      <c r="F59" s="2"/>
      <c r="G59" s="2" t="s">
        <v>204</v>
      </c>
      <c r="H59" s="289" t="s">
        <v>134</v>
      </c>
      <c r="I59" s="307" t="s">
        <v>193</v>
      </c>
    </row>
    <row r="60" spans="1:9" s="151" customFormat="1" ht="27" customHeight="1">
      <c r="A60" s="2">
        <v>7</v>
      </c>
      <c r="B60" s="284" t="s">
        <v>246</v>
      </c>
      <c r="C60" s="293">
        <f t="shared" si="2"/>
        <v>0.8</v>
      </c>
      <c r="D60" s="293">
        <v>0.8</v>
      </c>
      <c r="E60" s="318"/>
      <c r="F60" s="318"/>
      <c r="G60" s="2" t="s">
        <v>204</v>
      </c>
      <c r="H60" s="289" t="s">
        <v>134</v>
      </c>
      <c r="I60" s="307" t="s">
        <v>193</v>
      </c>
    </row>
    <row r="61" spans="1:9" s="151" customFormat="1" ht="30.75" customHeight="1">
      <c r="A61" s="2">
        <v>8</v>
      </c>
      <c r="B61" s="326" t="s">
        <v>247</v>
      </c>
      <c r="C61" s="293">
        <f t="shared" si="2"/>
        <v>0.08</v>
      </c>
      <c r="D61" s="293">
        <v>0.08</v>
      </c>
      <c r="E61" s="318"/>
      <c r="F61" s="318"/>
      <c r="G61" s="5" t="s">
        <v>182</v>
      </c>
      <c r="H61" s="289" t="s">
        <v>134</v>
      </c>
      <c r="I61" s="307" t="s">
        <v>193</v>
      </c>
    </row>
    <row r="62" spans="1:9" s="151" customFormat="1" ht="15" customHeight="1">
      <c r="A62" s="2">
        <v>9</v>
      </c>
      <c r="B62" s="284" t="s">
        <v>248</v>
      </c>
      <c r="C62" s="293">
        <f t="shared" si="2"/>
        <v>0.14</v>
      </c>
      <c r="D62" s="293">
        <v>0.14</v>
      </c>
      <c r="E62" s="318"/>
      <c r="F62" s="318"/>
      <c r="G62" s="5" t="s">
        <v>249</v>
      </c>
      <c r="H62" s="289" t="s">
        <v>134</v>
      </c>
      <c r="I62" s="307" t="s">
        <v>193</v>
      </c>
    </row>
    <row r="63" spans="1:9" s="151" customFormat="1" ht="15" customHeight="1">
      <c r="A63" s="2">
        <v>10</v>
      </c>
      <c r="B63" s="284" t="s">
        <v>250</v>
      </c>
      <c r="C63" s="293">
        <f t="shared" si="2"/>
        <v>0.5</v>
      </c>
      <c r="D63" s="293">
        <v>0.5</v>
      </c>
      <c r="E63" s="318"/>
      <c r="F63" s="318"/>
      <c r="G63" s="5" t="s">
        <v>251</v>
      </c>
      <c r="H63" s="289" t="s">
        <v>134</v>
      </c>
      <c r="I63" s="307" t="s">
        <v>193</v>
      </c>
    </row>
    <row r="64" spans="1:9" s="151" customFormat="1" ht="25.5">
      <c r="A64" s="2">
        <v>11</v>
      </c>
      <c r="B64" s="327" t="s">
        <v>252</v>
      </c>
      <c r="C64" s="293">
        <f t="shared" si="2"/>
        <v>0.4</v>
      </c>
      <c r="D64" s="293">
        <v>0.4</v>
      </c>
      <c r="E64" s="293"/>
      <c r="F64" s="293"/>
      <c r="G64" s="325" t="s">
        <v>253</v>
      </c>
      <c r="H64" s="289" t="s">
        <v>134</v>
      </c>
      <c r="I64" s="307" t="s">
        <v>193</v>
      </c>
    </row>
    <row r="65" spans="1:245" s="151" customFormat="1" ht="28.5" customHeight="1">
      <c r="A65" s="2">
        <v>12</v>
      </c>
      <c r="B65" s="284" t="s">
        <v>254</v>
      </c>
      <c r="C65" s="293">
        <f t="shared" si="2"/>
        <v>1</v>
      </c>
      <c r="D65" s="320">
        <v>1</v>
      </c>
      <c r="E65" s="318"/>
      <c r="F65" s="318"/>
      <c r="G65" s="5" t="s">
        <v>255</v>
      </c>
      <c r="H65" s="289" t="s">
        <v>199</v>
      </c>
      <c r="I65" s="307" t="s">
        <v>200</v>
      </c>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S65" s="270"/>
      <c r="CT65" s="270"/>
      <c r="CU65" s="270"/>
      <c r="CV65" s="270"/>
      <c r="CW65" s="270"/>
      <c r="CX65" s="270"/>
      <c r="CY65" s="270"/>
      <c r="CZ65" s="270"/>
      <c r="DA65" s="270"/>
      <c r="DB65" s="270"/>
      <c r="DC65" s="270"/>
      <c r="DD65" s="270"/>
      <c r="DE65" s="270"/>
      <c r="DF65" s="270"/>
      <c r="DG65" s="270"/>
      <c r="DH65" s="270"/>
      <c r="DI65" s="270"/>
      <c r="DJ65" s="270"/>
      <c r="DK65" s="270"/>
      <c r="DL65" s="270"/>
      <c r="DM65" s="270"/>
      <c r="DN65" s="270"/>
      <c r="DO65" s="270"/>
      <c r="DP65" s="270"/>
      <c r="DQ65" s="270"/>
      <c r="DR65" s="270"/>
      <c r="DS65" s="270"/>
      <c r="DT65" s="270"/>
      <c r="DU65" s="270"/>
      <c r="DV65" s="270"/>
      <c r="DW65" s="270"/>
      <c r="DX65" s="270"/>
      <c r="DY65" s="270"/>
      <c r="DZ65" s="270"/>
      <c r="EA65" s="270"/>
      <c r="EB65" s="270"/>
      <c r="EC65" s="270"/>
      <c r="ED65" s="270"/>
      <c r="EE65" s="270"/>
      <c r="EF65" s="270"/>
      <c r="EG65" s="270"/>
      <c r="EH65" s="270"/>
      <c r="EI65" s="270"/>
      <c r="EJ65" s="270"/>
      <c r="EK65" s="270"/>
      <c r="EL65" s="270"/>
      <c r="EM65" s="270"/>
      <c r="EN65" s="270"/>
      <c r="EO65" s="270"/>
      <c r="EP65" s="270"/>
      <c r="EQ65" s="270"/>
      <c r="ER65" s="270"/>
      <c r="ES65" s="270"/>
      <c r="ET65" s="270"/>
      <c r="EU65" s="270"/>
      <c r="EV65" s="270"/>
      <c r="EW65" s="270"/>
      <c r="EX65" s="270"/>
      <c r="EY65" s="270"/>
      <c r="EZ65" s="270"/>
      <c r="FA65" s="270"/>
      <c r="FB65" s="270"/>
      <c r="FC65" s="270"/>
      <c r="FD65" s="270"/>
      <c r="FE65" s="270"/>
      <c r="FF65" s="270"/>
      <c r="FG65" s="270"/>
      <c r="FH65" s="270"/>
      <c r="FI65" s="270"/>
      <c r="FJ65" s="270"/>
      <c r="FK65" s="270"/>
      <c r="FL65" s="270"/>
      <c r="FM65" s="270"/>
      <c r="FN65" s="270"/>
      <c r="FO65" s="270"/>
      <c r="FP65" s="270"/>
      <c r="FQ65" s="270"/>
      <c r="FR65" s="270"/>
      <c r="FS65" s="270"/>
      <c r="FT65" s="270"/>
      <c r="FU65" s="270"/>
      <c r="FV65" s="270"/>
      <c r="FW65" s="270"/>
      <c r="FX65" s="270"/>
      <c r="FY65" s="270"/>
      <c r="FZ65" s="270"/>
      <c r="GA65" s="270"/>
      <c r="GB65" s="270"/>
      <c r="GC65" s="270"/>
      <c r="GD65" s="270"/>
      <c r="GE65" s="270"/>
      <c r="GF65" s="270"/>
      <c r="GG65" s="270"/>
      <c r="GH65" s="270"/>
      <c r="GI65" s="270"/>
      <c r="GJ65" s="270"/>
      <c r="GK65" s="270"/>
      <c r="GL65" s="270"/>
      <c r="GM65" s="270"/>
      <c r="GN65" s="270"/>
      <c r="GO65" s="270"/>
      <c r="GP65" s="270"/>
      <c r="GQ65" s="270"/>
      <c r="GR65" s="270"/>
      <c r="GS65" s="270"/>
      <c r="GT65" s="270"/>
      <c r="GU65" s="270"/>
      <c r="GV65" s="270"/>
      <c r="GW65" s="270"/>
      <c r="GX65" s="270"/>
      <c r="GY65" s="270"/>
      <c r="GZ65" s="270"/>
      <c r="HA65" s="270"/>
      <c r="HB65" s="270"/>
      <c r="HC65" s="270"/>
      <c r="HD65" s="270"/>
      <c r="HE65" s="270"/>
      <c r="HF65" s="270"/>
      <c r="HG65" s="270"/>
      <c r="HH65" s="270"/>
      <c r="HI65" s="270"/>
      <c r="HJ65" s="270"/>
      <c r="HK65" s="270"/>
      <c r="HL65" s="270"/>
      <c r="HM65" s="270"/>
      <c r="HN65" s="270"/>
      <c r="HO65" s="270"/>
      <c r="HP65" s="270"/>
      <c r="HQ65" s="270"/>
      <c r="HR65" s="270"/>
      <c r="HS65" s="270"/>
      <c r="HT65" s="270"/>
      <c r="HU65" s="270"/>
      <c r="HV65" s="270"/>
      <c r="HW65" s="270"/>
      <c r="HX65" s="270"/>
      <c r="HY65" s="270"/>
      <c r="HZ65" s="270"/>
      <c r="IA65" s="270"/>
      <c r="IB65" s="270"/>
      <c r="IC65" s="270"/>
      <c r="ID65" s="270"/>
      <c r="IE65" s="270"/>
      <c r="IF65" s="270"/>
      <c r="IG65" s="270"/>
      <c r="IH65" s="270"/>
      <c r="II65" s="270"/>
      <c r="IJ65" s="270"/>
      <c r="IK65" s="270"/>
    </row>
    <row r="66" spans="1:245" s="151" customFormat="1" ht="28.5" customHeight="1">
      <c r="A66" s="2">
        <v>13</v>
      </c>
      <c r="B66" s="284" t="s">
        <v>256</v>
      </c>
      <c r="C66" s="293">
        <f t="shared" si="2"/>
        <v>0.5</v>
      </c>
      <c r="D66" s="320">
        <v>0.5</v>
      </c>
      <c r="E66" s="318"/>
      <c r="F66" s="318"/>
      <c r="G66" s="5" t="s">
        <v>257</v>
      </c>
      <c r="H66" s="289" t="s">
        <v>199</v>
      </c>
      <c r="I66" s="307" t="s">
        <v>200</v>
      </c>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c r="BO66" s="270"/>
      <c r="BP66" s="270"/>
      <c r="BQ66" s="270"/>
      <c r="BR66" s="270"/>
      <c r="BS66" s="270"/>
      <c r="BT66" s="270"/>
      <c r="BU66" s="270"/>
      <c r="BV66" s="270"/>
      <c r="BW66" s="270"/>
      <c r="BX66" s="270"/>
      <c r="BY66" s="270"/>
      <c r="BZ66" s="270"/>
      <c r="CA66" s="270"/>
      <c r="CB66" s="270"/>
      <c r="CC66" s="270"/>
      <c r="CD66" s="270"/>
      <c r="CE66" s="270"/>
      <c r="CF66" s="270"/>
      <c r="CG66" s="270"/>
      <c r="CH66" s="270"/>
      <c r="CI66" s="270"/>
      <c r="CJ66" s="270"/>
      <c r="CK66" s="270"/>
      <c r="CL66" s="270"/>
      <c r="CM66" s="270"/>
      <c r="CN66" s="270"/>
      <c r="CO66" s="270"/>
      <c r="CP66" s="270"/>
      <c r="CQ66" s="270"/>
      <c r="CR66" s="270"/>
      <c r="CS66" s="270"/>
      <c r="CT66" s="270"/>
      <c r="CU66" s="270"/>
      <c r="CV66" s="270"/>
      <c r="CW66" s="270"/>
      <c r="CX66" s="270"/>
      <c r="CY66" s="270"/>
      <c r="CZ66" s="270"/>
      <c r="DA66" s="270"/>
      <c r="DB66" s="270"/>
      <c r="DC66" s="270"/>
      <c r="DD66" s="270"/>
      <c r="DE66" s="270"/>
      <c r="DF66" s="270"/>
      <c r="DG66" s="270"/>
      <c r="DH66" s="270"/>
      <c r="DI66" s="270"/>
      <c r="DJ66" s="270"/>
      <c r="DK66" s="270"/>
      <c r="DL66" s="270"/>
      <c r="DM66" s="270"/>
      <c r="DN66" s="270"/>
      <c r="DO66" s="270"/>
      <c r="DP66" s="270"/>
      <c r="DQ66" s="270"/>
      <c r="DR66" s="270"/>
      <c r="DS66" s="270"/>
      <c r="DT66" s="270"/>
      <c r="DU66" s="270"/>
      <c r="DV66" s="270"/>
      <c r="DW66" s="270"/>
      <c r="DX66" s="270"/>
      <c r="DY66" s="270"/>
      <c r="DZ66" s="270"/>
      <c r="EA66" s="270"/>
      <c r="EB66" s="270"/>
      <c r="EC66" s="270"/>
      <c r="ED66" s="270"/>
      <c r="EE66" s="270"/>
      <c r="EF66" s="270"/>
      <c r="EG66" s="270"/>
      <c r="EH66" s="270"/>
      <c r="EI66" s="270"/>
      <c r="EJ66" s="270"/>
      <c r="EK66" s="270"/>
      <c r="EL66" s="270"/>
      <c r="EM66" s="270"/>
      <c r="EN66" s="270"/>
      <c r="EO66" s="270"/>
      <c r="EP66" s="270"/>
      <c r="EQ66" s="270"/>
      <c r="ER66" s="270"/>
      <c r="ES66" s="270"/>
      <c r="ET66" s="270"/>
      <c r="EU66" s="270"/>
      <c r="EV66" s="270"/>
      <c r="EW66" s="270"/>
      <c r="EX66" s="270"/>
      <c r="EY66" s="270"/>
      <c r="EZ66" s="270"/>
      <c r="FA66" s="270"/>
      <c r="FB66" s="270"/>
      <c r="FC66" s="270"/>
      <c r="FD66" s="270"/>
      <c r="FE66" s="270"/>
      <c r="FF66" s="270"/>
      <c r="FG66" s="270"/>
      <c r="FH66" s="270"/>
      <c r="FI66" s="270"/>
      <c r="FJ66" s="270"/>
      <c r="FK66" s="270"/>
      <c r="FL66" s="270"/>
      <c r="FM66" s="270"/>
      <c r="FN66" s="270"/>
      <c r="FO66" s="270"/>
      <c r="FP66" s="270"/>
      <c r="FQ66" s="270"/>
      <c r="FR66" s="270"/>
      <c r="FS66" s="270"/>
      <c r="FT66" s="270"/>
      <c r="FU66" s="270"/>
      <c r="FV66" s="270"/>
      <c r="FW66" s="270"/>
      <c r="FX66" s="270"/>
      <c r="FY66" s="270"/>
      <c r="FZ66" s="270"/>
      <c r="GA66" s="270"/>
      <c r="GB66" s="270"/>
      <c r="GC66" s="270"/>
      <c r="GD66" s="270"/>
      <c r="GE66" s="270"/>
      <c r="GF66" s="270"/>
      <c r="GG66" s="270"/>
      <c r="GH66" s="270"/>
      <c r="GI66" s="270"/>
      <c r="GJ66" s="270"/>
      <c r="GK66" s="270"/>
      <c r="GL66" s="270"/>
      <c r="GM66" s="270"/>
      <c r="GN66" s="270"/>
      <c r="GO66" s="270"/>
      <c r="GP66" s="270"/>
      <c r="GQ66" s="270"/>
      <c r="GR66" s="270"/>
      <c r="GS66" s="270"/>
      <c r="GT66" s="270"/>
      <c r="GU66" s="270"/>
      <c r="GV66" s="270"/>
      <c r="GW66" s="270"/>
      <c r="GX66" s="270"/>
      <c r="GY66" s="270"/>
      <c r="GZ66" s="270"/>
      <c r="HA66" s="270"/>
      <c r="HB66" s="270"/>
      <c r="HC66" s="270"/>
      <c r="HD66" s="270"/>
      <c r="HE66" s="270"/>
      <c r="HF66" s="270"/>
      <c r="HG66" s="270"/>
      <c r="HH66" s="270"/>
      <c r="HI66" s="270"/>
      <c r="HJ66" s="270"/>
      <c r="HK66" s="270"/>
      <c r="HL66" s="270"/>
      <c r="HM66" s="270"/>
      <c r="HN66" s="270"/>
      <c r="HO66" s="270"/>
      <c r="HP66" s="270"/>
      <c r="HQ66" s="270"/>
      <c r="HR66" s="270"/>
      <c r="HS66" s="270"/>
      <c r="HT66" s="270"/>
      <c r="HU66" s="270"/>
      <c r="HV66" s="270"/>
      <c r="HW66" s="270"/>
      <c r="HX66" s="270"/>
      <c r="HY66" s="270"/>
      <c r="HZ66" s="270"/>
      <c r="IA66" s="270"/>
      <c r="IB66" s="270"/>
      <c r="IC66" s="270"/>
      <c r="ID66" s="270"/>
      <c r="IE66" s="270"/>
      <c r="IF66" s="270"/>
      <c r="IG66" s="270"/>
      <c r="IH66" s="270"/>
      <c r="II66" s="270"/>
      <c r="IJ66" s="270"/>
      <c r="IK66" s="270"/>
    </row>
    <row r="67" spans="1:245" s="151" customFormat="1" ht="28.5" customHeight="1">
      <c r="A67" s="2">
        <v>14</v>
      </c>
      <c r="B67" s="284" t="s">
        <v>258</v>
      </c>
      <c r="C67" s="293">
        <f t="shared" si="2"/>
        <v>0.16</v>
      </c>
      <c r="D67" s="293">
        <v>0.16</v>
      </c>
      <c r="E67" s="318"/>
      <c r="F67" s="318"/>
      <c r="G67" s="5" t="s">
        <v>259</v>
      </c>
      <c r="H67" s="289" t="s">
        <v>199</v>
      </c>
      <c r="I67" s="307" t="s">
        <v>200</v>
      </c>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c r="BM67" s="270"/>
      <c r="BN67" s="270"/>
      <c r="BO67" s="270"/>
      <c r="BP67" s="270"/>
      <c r="BQ67" s="270"/>
      <c r="BR67" s="270"/>
      <c r="BS67" s="270"/>
      <c r="BT67" s="270"/>
      <c r="BU67" s="270"/>
      <c r="BV67" s="270"/>
      <c r="BW67" s="270"/>
      <c r="BX67" s="270"/>
      <c r="BY67" s="270"/>
      <c r="BZ67" s="270"/>
      <c r="CA67" s="270"/>
      <c r="CB67" s="270"/>
      <c r="CC67" s="270"/>
      <c r="CD67" s="270"/>
      <c r="CE67" s="270"/>
      <c r="CF67" s="270"/>
      <c r="CG67" s="270"/>
      <c r="CH67" s="270"/>
      <c r="CI67" s="270"/>
      <c r="CJ67" s="270"/>
      <c r="CK67" s="270"/>
      <c r="CL67" s="270"/>
      <c r="CM67" s="270"/>
      <c r="CN67" s="270"/>
      <c r="CO67" s="270"/>
      <c r="CP67" s="270"/>
      <c r="CQ67" s="270"/>
      <c r="CR67" s="270"/>
      <c r="CS67" s="270"/>
      <c r="CT67" s="270"/>
      <c r="CU67" s="270"/>
      <c r="CV67" s="270"/>
      <c r="CW67" s="270"/>
      <c r="CX67" s="270"/>
      <c r="CY67" s="270"/>
      <c r="CZ67" s="270"/>
      <c r="DA67" s="270"/>
      <c r="DB67" s="270"/>
      <c r="DC67" s="270"/>
      <c r="DD67" s="270"/>
      <c r="DE67" s="270"/>
      <c r="DF67" s="270"/>
      <c r="DG67" s="270"/>
      <c r="DH67" s="270"/>
      <c r="DI67" s="270"/>
      <c r="DJ67" s="270"/>
      <c r="DK67" s="270"/>
      <c r="DL67" s="270"/>
      <c r="DM67" s="270"/>
      <c r="DN67" s="270"/>
      <c r="DO67" s="270"/>
      <c r="DP67" s="270"/>
      <c r="DQ67" s="270"/>
      <c r="DR67" s="270"/>
      <c r="DS67" s="270"/>
      <c r="DT67" s="270"/>
      <c r="DU67" s="270"/>
      <c r="DV67" s="270"/>
      <c r="DW67" s="270"/>
      <c r="DX67" s="270"/>
      <c r="DY67" s="270"/>
      <c r="DZ67" s="270"/>
      <c r="EA67" s="270"/>
      <c r="EB67" s="270"/>
      <c r="EC67" s="270"/>
      <c r="ED67" s="270"/>
      <c r="EE67" s="270"/>
      <c r="EF67" s="270"/>
      <c r="EG67" s="270"/>
      <c r="EH67" s="270"/>
      <c r="EI67" s="270"/>
      <c r="EJ67" s="270"/>
      <c r="EK67" s="270"/>
      <c r="EL67" s="270"/>
      <c r="EM67" s="270"/>
      <c r="EN67" s="270"/>
      <c r="EO67" s="270"/>
      <c r="EP67" s="270"/>
      <c r="EQ67" s="270"/>
      <c r="ER67" s="270"/>
      <c r="ES67" s="270"/>
      <c r="ET67" s="270"/>
      <c r="EU67" s="270"/>
      <c r="EV67" s="270"/>
      <c r="EW67" s="270"/>
      <c r="EX67" s="270"/>
      <c r="EY67" s="270"/>
      <c r="EZ67" s="270"/>
      <c r="FA67" s="270"/>
      <c r="FB67" s="270"/>
      <c r="FC67" s="270"/>
      <c r="FD67" s="270"/>
      <c r="FE67" s="270"/>
      <c r="FF67" s="270"/>
      <c r="FG67" s="270"/>
      <c r="FH67" s="270"/>
      <c r="FI67" s="270"/>
      <c r="FJ67" s="270"/>
      <c r="FK67" s="270"/>
      <c r="FL67" s="270"/>
      <c r="FM67" s="270"/>
      <c r="FN67" s="270"/>
      <c r="FO67" s="270"/>
      <c r="FP67" s="270"/>
      <c r="FQ67" s="270"/>
      <c r="FR67" s="270"/>
      <c r="FS67" s="270"/>
      <c r="FT67" s="270"/>
      <c r="FU67" s="270"/>
      <c r="FV67" s="270"/>
      <c r="FW67" s="270"/>
      <c r="FX67" s="270"/>
      <c r="FY67" s="270"/>
      <c r="FZ67" s="270"/>
      <c r="GA67" s="270"/>
      <c r="GB67" s="270"/>
      <c r="GC67" s="270"/>
      <c r="GD67" s="270"/>
      <c r="GE67" s="270"/>
      <c r="GF67" s="270"/>
      <c r="GG67" s="270"/>
      <c r="GH67" s="270"/>
      <c r="GI67" s="270"/>
      <c r="GJ67" s="270"/>
      <c r="GK67" s="270"/>
      <c r="GL67" s="270"/>
      <c r="GM67" s="270"/>
      <c r="GN67" s="270"/>
      <c r="GO67" s="270"/>
      <c r="GP67" s="270"/>
      <c r="GQ67" s="270"/>
      <c r="GR67" s="270"/>
      <c r="GS67" s="270"/>
      <c r="GT67" s="270"/>
      <c r="GU67" s="270"/>
      <c r="GV67" s="270"/>
      <c r="GW67" s="270"/>
      <c r="GX67" s="270"/>
      <c r="GY67" s="270"/>
      <c r="GZ67" s="270"/>
      <c r="HA67" s="270"/>
      <c r="HB67" s="270"/>
      <c r="HC67" s="270"/>
      <c r="HD67" s="270"/>
      <c r="HE67" s="270"/>
      <c r="HF67" s="270"/>
      <c r="HG67" s="270"/>
      <c r="HH67" s="270"/>
      <c r="HI67" s="270"/>
      <c r="HJ67" s="270"/>
      <c r="HK67" s="270"/>
      <c r="HL67" s="270"/>
      <c r="HM67" s="270"/>
      <c r="HN67" s="270"/>
      <c r="HO67" s="270"/>
      <c r="HP67" s="270"/>
      <c r="HQ67" s="270"/>
      <c r="HR67" s="270"/>
      <c r="HS67" s="270"/>
      <c r="HT67" s="270"/>
      <c r="HU67" s="270"/>
      <c r="HV67" s="270"/>
      <c r="HW67" s="270"/>
      <c r="HX67" s="270"/>
      <c r="HY67" s="270"/>
      <c r="HZ67" s="270"/>
      <c r="IA67" s="270"/>
      <c r="IB67" s="270"/>
      <c r="IC67" s="270"/>
      <c r="ID67" s="270"/>
      <c r="IE67" s="270"/>
      <c r="IF67" s="270"/>
      <c r="IG67" s="270"/>
      <c r="IH67" s="270"/>
      <c r="II67" s="270"/>
      <c r="IJ67" s="270"/>
      <c r="IK67" s="270"/>
    </row>
    <row r="68" spans="1:245" s="151" customFormat="1" ht="38.25">
      <c r="A68" s="2">
        <v>15</v>
      </c>
      <c r="B68" s="284" t="s">
        <v>260</v>
      </c>
      <c r="C68" s="293">
        <f t="shared" si="2"/>
        <v>0.2</v>
      </c>
      <c r="D68" s="293">
        <v>0.2</v>
      </c>
      <c r="E68" s="318"/>
      <c r="F68" s="318"/>
      <c r="G68" s="5" t="s">
        <v>261</v>
      </c>
      <c r="H68" s="289" t="s">
        <v>199</v>
      </c>
      <c r="I68" s="307" t="s">
        <v>200</v>
      </c>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c r="BM68" s="270"/>
      <c r="BN68" s="270"/>
      <c r="BO68" s="270"/>
      <c r="BP68" s="270"/>
      <c r="BQ68" s="270"/>
      <c r="BR68" s="270"/>
      <c r="BS68" s="270"/>
      <c r="BT68" s="270"/>
      <c r="BU68" s="270"/>
      <c r="BV68" s="270"/>
      <c r="BW68" s="270"/>
      <c r="BX68" s="270"/>
      <c r="BY68" s="270"/>
      <c r="BZ68" s="270"/>
      <c r="CA68" s="270"/>
      <c r="CB68" s="270"/>
      <c r="CC68" s="270"/>
      <c r="CD68" s="270"/>
      <c r="CE68" s="270"/>
      <c r="CF68" s="270"/>
      <c r="CG68" s="270"/>
      <c r="CH68" s="270"/>
      <c r="CI68" s="270"/>
      <c r="CJ68" s="270"/>
      <c r="CK68" s="270"/>
      <c r="CL68" s="270"/>
      <c r="CM68" s="270"/>
      <c r="CN68" s="270"/>
      <c r="CO68" s="270"/>
      <c r="CP68" s="270"/>
      <c r="CQ68" s="270"/>
      <c r="CR68" s="270"/>
      <c r="CS68" s="270"/>
      <c r="CT68" s="270"/>
      <c r="CU68" s="270"/>
      <c r="CV68" s="270"/>
      <c r="CW68" s="270"/>
      <c r="CX68" s="270"/>
      <c r="CY68" s="270"/>
      <c r="CZ68" s="270"/>
      <c r="DA68" s="270"/>
      <c r="DB68" s="270"/>
      <c r="DC68" s="270"/>
      <c r="DD68" s="270"/>
      <c r="DE68" s="270"/>
      <c r="DF68" s="270"/>
      <c r="DG68" s="270"/>
      <c r="DH68" s="270"/>
      <c r="DI68" s="270"/>
      <c r="DJ68" s="270"/>
      <c r="DK68" s="270"/>
      <c r="DL68" s="270"/>
      <c r="DM68" s="270"/>
      <c r="DN68" s="270"/>
      <c r="DO68" s="270"/>
      <c r="DP68" s="270"/>
      <c r="DQ68" s="270"/>
      <c r="DR68" s="270"/>
      <c r="DS68" s="270"/>
      <c r="DT68" s="270"/>
      <c r="DU68" s="270"/>
      <c r="DV68" s="270"/>
      <c r="DW68" s="270"/>
      <c r="DX68" s="270"/>
      <c r="DY68" s="270"/>
      <c r="DZ68" s="270"/>
      <c r="EA68" s="270"/>
      <c r="EB68" s="270"/>
      <c r="EC68" s="270"/>
      <c r="ED68" s="270"/>
      <c r="EE68" s="270"/>
      <c r="EF68" s="270"/>
      <c r="EG68" s="270"/>
      <c r="EH68" s="270"/>
      <c r="EI68" s="270"/>
      <c r="EJ68" s="270"/>
      <c r="EK68" s="270"/>
      <c r="EL68" s="270"/>
      <c r="EM68" s="270"/>
      <c r="EN68" s="270"/>
      <c r="EO68" s="270"/>
      <c r="EP68" s="270"/>
      <c r="EQ68" s="270"/>
      <c r="ER68" s="270"/>
      <c r="ES68" s="270"/>
      <c r="ET68" s="270"/>
      <c r="EU68" s="270"/>
      <c r="EV68" s="270"/>
      <c r="EW68" s="270"/>
      <c r="EX68" s="270"/>
      <c r="EY68" s="270"/>
      <c r="EZ68" s="270"/>
      <c r="FA68" s="270"/>
      <c r="FB68" s="270"/>
      <c r="FC68" s="270"/>
      <c r="FD68" s="270"/>
      <c r="FE68" s="270"/>
      <c r="FF68" s="270"/>
      <c r="FG68" s="270"/>
      <c r="FH68" s="270"/>
      <c r="FI68" s="270"/>
      <c r="FJ68" s="270"/>
      <c r="FK68" s="270"/>
      <c r="FL68" s="270"/>
      <c r="FM68" s="270"/>
      <c r="FN68" s="270"/>
      <c r="FO68" s="270"/>
      <c r="FP68" s="270"/>
      <c r="FQ68" s="270"/>
      <c r="FR68" s="270"/>
      <c r="FS68" s="270"/>
      <c r="FT68" s="270"/>
      <c r="FU68" s="270"/>
      <c r="FV68" s="270"/>
      <c r="FW68" s="270"/>
      <c r="FX68" s="270"/>
      <c r="FY68" s="270"/>
      <c r="FZ68" s="270"/>
      <c r="GA68" s="270"/>
      <c r="GB68" s="270"/>
      <c r="GC68" s="270"/>
      <c r="GD68" s="270"/>
      <c r="GE68" s="270"/>
      <c r="GF68" s="270"/>
      <c r="GG68" s="270"/>
      <c r="GH68" s="270"/>
      <c r="GI68" s="270"/>
      <c r="GJ68" s="270"/>
      <c r="GK68" s="270"/>
      <c r="GL68" s="270"/>
      <c r="GM68" s="270"/>
      <c r="GN68" s="270"/>
      <c r="GO68" s="270"/>
      <c r="GP68" s="270"/>
      <c r="GQ68" s="270"/>
      <c r="GR68" s="270"/>
      <c r="GS68" s="270"/>
      <c r="GT68" s="270"/>
      <c r="GU68" s="270"/>
      <c r="GV68" s="270"/>
      <c r="GW68" s="270"/>
      <c r="GX68" s="270"/>
      <c r="GY68" s="270"/>
      <c r="GZ68" s="270"/>
      <c r="HA68" s="270"/>
      <c r="HB68" s="270"/>
      <c r="HC68" s="270"/>
      <c r="HD68" s="270"/>
      <c r="HE68" s="270"/>
      <c r="HF68" s="270"/>
      <c r="HG68" s="270"/>
      <c r="HH68" s="270"/>
      <c r="HI68" s="270"/>
      <c r="HJ68" s="270"/>
      <c r="HK68" s="270"/>
      <c r="HL68" s="270"/>
      <c r="HM68" s="270"/>
      <c r="HN68" s="270"/>
      <c r="HO68" s="270"/>
      <c r="HP68" s="270"/>
      <c r="HQ68" s="270"/>
      <c r="HR68" s="270"/>
      <c r="HS68" s="270"/>
      <c r="HT68" s="270"/>
      <c r="HU68" s="270"/>
      <c r="HV68" s="270"/>
      <c r="HW68" s="270"/>
      <c r="HX68" s="270"/>
      <c r="HY68" s="270"/>
      <c r="HZ68" s="270"/>
      <c r="IA68" s="270"/>
      <c r="IB68" s="270"/>
      <c r="IC68" s="270"/>
      <c r="ID68" s="270"/>
      <c r="IE68" s="270"/>
      <c r="IF68" s="270"/>
      <c r="IG68" s="270"/>
      <c r="IH68" s="270"/>
      <c r="II68" s="270"/>
      <c r="IJ68" s="270"/>
      <c r="IK68" s="270"/>
    </row>
    <row r="69" spans="1:245" s="151" customFormat="1" ht="30.75" customHeight="1">
      <c r="A69" s="2">
        <v>16</v>
      </c>
      <c r="B69" s="284" t="s">
        <v>262</v>
      </c>
      <c r="C69" s="293">
        <f t="shared" si="2"/>
        <v>0.03</v>
      </c>
      <c r="D69" s="293">
        <v>0.03</v>
      </c>
      <c r="E69" s="318"/>
      <c r="F69" s="318"/>
      <c r="G69" s="5" t="s">
        <v>238</v>
      </c>
      <c r="H69" s="289" t="s">
        <v>199</v>
      </c>
      <c r="I69" s="307" t="s">
        <v>200</v>
      </c>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0"/>
      <c r="BP69" s="270"/>
      <c r="BQ69" s="270"/>
      <c r="BR69" s="270"/>
      <c r="BS69" s="270"/>
      <c r="BT69" s="270"/>
      <c r="BU69" s="270"/>
      <c r="BV69" s="270"/>
      <c r="BW69" s="270"/>
      <c r="BX69" s="270"/>
      <c r="BY69" s="270"/>
      <c r="BZ69" s="270"/>
      <c r="CA69" s="270"/>
      <c r="CB69" s="270"/>
      <c r="CC69" s="270"/>
      <c r="CD69" s="270"/>
      <c r="CE69" s="270"/>
      <c r="CF69" s="270"/>
      <c r="CG69" s="270"/>
      <c r="CH69" s="270"/>
      <c r="CI69" s="270"/>
      <c r="CJ69" s="270"/>
      <c r="CK69" s="270"/>
      <c r="CL69" s="270"/>
      <c r="CM69" s="270"/>
      <c r="CN69" s="270"/>
      <c r="CO69" s="270"/>
      <c r="CP69" s="270"/>
      <c r="CQ69" s="270"/>
      <c r="CR69" s="270"/>
      <c r="CS69" s="270"/>
      <c r="CT69" s="270"/>
      <c r="CU69" s="270"/>
      <c r="CV69" s="270"/>
      <c r="CW69" s="270"/>
      <c r="CX69" s="270"/>
      <c r="CY69" s="270"/>
      <c r="CZ69" s="270"/>
      <c r="DA69" s="270"/>
      <c r="DB69" s="270"/>
      <c r="DC69" s="270"/>
      <c r="DD69" s="270"/>
      <c r="DE69" s="270"/>
      <c r="DF69" s="270"/>
      <c r="DG69" s="270"/>
      <c r="DH69" s="270"/>
      <c r="DI69" s="270"/>
      <c r="DJ69" s="270"/>
      <c r="DK69" s="270"/>
      <c r="DL69" s="270"/>
      <c r="DM69" s="270"/>
      <c r="DN69" s="270"/>
      <c r="DO69" s="270"/>
      <c r="DP69" s="270"/>
      <c r="DQ69" s="270"/>
      <c r="DR69" s="270"/>
      <c r="DS69" s="270"/>
      <c r="DT69" s="270"/>
      <c r="DU69" s="270"/>
      <c r="DV69" s="270"/>
      <c r="DW69" s="270"/>
      <c r="DX69" s="270"/>
      <c r="DY69" s="270"/>
      <c r="DZ69" s="270"/>
      <c r="EA69" s="270"/>
      <c r="EB69" s="270"/>
      <c r="EC69" s="270"/>
      <c r="ED69" s="270"/>
      <c r="EE69" s="270"/>
      <c r="EF69" s="270"/>
      <c r="EG69" s="270"/>
      <c r="EH69" s="270"/>
      <c r="EI69" s="270"/>
      <c r="EJ69" s="270"/>
      <c r="EK69" s="270"/>
      <c r="EL69" s="270"/>
      <c r="EM69" s="270"/>
      <c r="EN69" s="270"/>
      <c r="EO69" s="270"/>
      <c r="EP69" s="270"/>
      <c r="EQ69" s="270"/>
      <c r="ER69" s="270"/>
      <c r="ES69" s="270"/>
      <c r="ET69" s="270"/>
      <c r="EU69" s="270"/>
      <c r="EV69" s="270"/>
      <c r="EW69" s="270"/>
      <c r="EX69" s="270"/>
      <c r="EY69" s="270"/>
      <c r="EZ69" s="270"/>
      <c r="FA69" s="270"/>
      <c r="FB69" s="270"/>
      <c r="FC69" s="270"/>
      <c r="FD69" s="270"/>
      <c r="FE69" s="270"/>
      <c r="FF69" s="270"/>
      <c r="FG69" s="270"/>
      <c r="FH69" s="270"/>
      <c r="FI69" s="270"/>
      <c r="FJ69" s="270"/>
      <c r="FK69" s="270"/>
      <c r="FL69" s="270"/>
      <c r="FM69" s="270"/>
      <c r="FN69" s="270"/>
      <c r="FO69" s="270"/>
      <c r="FP69" s="270"/>
      <c r="FQ69" s="270"/>
      <c r="FR69" s="270"/>
      <c r="FS69" s="270"/>
      <c r="FT69" s="270"/>
      <c r="FU69" s="270"/>
      <c r="FV69" s="270"/>
      <c r="FW69" s="270"/>
      <c r="FX69" s="270"/>
      <c r="FY69" s="270"/>
      <c r="FZ69" s="270"/>
      <c r="GA69" s="270"/>
      <c r="GB69" s="270"/>
      <c r="GC69" s="270"/>
      <c r="GD69" s="270"/>
      <c r="GE69" s="270"/>
      <c r="GF69" s="270"/>
      <c r="GG69" s="270"/>
      <c r="GH69" s="270"/>
      <c r="GI69" s="270"/>
      <c r="GJ69" s="270"/>
      <c r="GK69" s="270"/>
      <c r="GL69" s="270"/>
      <c r="GM69" s="270"/>
      <c r="GN69" s="270"/>
      <c r="GO69" s="270"/>
      <c r="GP69" s="270"/>
      <c r="GQ69" s="270"/>
      <c r="GR69" s="270"/>
      <c r="GS69" s="270"/>
      <c r="GT69" s="270"/>
      <c r="GU69" s="270"/>
      <c r="GV69" s="270"/>
      <c r="GW69" s="270"/>
      <c r="GX69" s="270"/>
      <c r="GY69" s="270"/>
      <c r="GZ69" s="270"/>
      <c r="HA69" s="270"/>
      <c r="HB69" s="270"/>
      <c r="HC69" s="270"/>
      <c r="HD69" s="270"/>
      <c r="HE69" s="270"/>
      <c r="HF69" s="270"/>
      <c r="HG69" s="270"/>
      <c r="HH69" s="270"/>
      <c r="HI69" s="270"/>
      <c r="HJ69" s="270"/>
      <c r="HK69" s="270"/>
      <c r="HL69" s="270"/>
      <c r="HM69" s="270"/>
      <c r="HN69" s="270"/>
      <c r="HO69" s="270"/>
      <c r="HP69" s="270"/>
      <c r="HQ69" s="270"/>
      <c r="HR69" s="270"/>
      <c r="HS69" s="270"/>
      <c r="HT69" s="270"/>
      <c r="HU69" s="270"/>
      <c r="HV69" s="270"/>
      <c r="HW69" s="270"/>
      <c r="HX69" s="270"/>
      <c r="HY69" s="270"/>
      <c r="HZ69" s="270"/>
      <c r="IA69" s="270"/>
      <c r="IB69" s="270"/>
      <c r="IC69" s="270"/>
      <c r="ID69" s="270"/>
      <c r="IE69" s="270"/>
      <c r="IF69" s="270"/>
      <c r="IG69" s="270"/>
      <c r="IH69" s="270"/>
      <c r="II69" s="270"/>
      <c r="IJ69" s="270"/>
      <c r="IK69" s="270"/>
    </row>
    <row r="70" spans="1:245" s="151" customFormat="1" ht="30.75" customHeight="1">
      <c r="A70" s="2">
        <v>17</v>
      </c>
      <c r="B70" s="284" t="s">
        <v>263</v>
      </c>
      <c r="C70" s="293">
        <f t="shared" si="2"/>
        <v>0.5</v>
      </c>
      <c r="D70" s="293">
        <v>0.5</v>
      </c>
      <c r="E70" s="318"/>
      <c r="F70" s="318"/>
      <c r="G70" s="5" t="s">
        <v>264</v>
      </c>
      <c r="H70" s="289" t="s">
        <v>199</v>
      </c>
      <c r="I70" s="307" t="s">
        <v>200</v>
      </c>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c r="BO70" s="270"/>
      <c r="BP70" s="270"/>
      <c r="BQ70" s="270"/>
      <c r="BR70" s="270"/>
      <c r="BS70" s="270"/>
      <c r="BT70" s="270"/>
      <c r="BU70" s="270"/>
      <c r="BV70" s="270"/>
      <c r="BW70" s="270"/>
      <c r="BX70" s="270"/>
      <c r="BY70" s="270"/>
      <c r="BZ70" s="270"/>
      <c r="CA70" s="270"/>
      <c r="CB70" s="270"/>
      <c r="CC70" s="270"/>
      <c r="CD70" s="270"/>
      <c r="CE70" s="270"/>
      <c r="CF70" s="270"/>
      <c r="CG70" s="270"/>
      <c r="CH70" s="270"/>
      <c r="CI70" s="270"/>
      <c r="CJ70" s="270"/>
      <c r="CK70" s="270"/>
      <c r="CL70" s="270"/>
      <c r="CM70" s="270"/>
      <c r="CN70" s="270"/>
      <c r="CO70" s="270"/>
      <c r="CP70" s="270"/>
      <c r="CQ70" s="270"/>
      <c r="CR70" s="270"/>
      <c r="CS70" s="270"/>
      <c r="CT70" s="270"/>
      <c r="CU70" s="270"/>
      <c r="CV70" s="270"/>
      <c r="CW70" s="270"/>
      <c r="CX70" s="270"/>
      <c r="CY70" s="270"/>
      <c r="CZ70" s="270"/>
      <c r="DA70" s="270"/>
      <c r="DB70" s="270"/>
      <c r="DC70" s="270"/>
      <c r="DD70" s="270"/>
      <c r="DE70" s="270"/>
      <c r="DF70" s="270"/>
      <c r="DG70" s="270"/>
      <c r="DH70" s="270"/>
      <c r="DI70" s="270"/>
      <c r="DJ70" s="270"/>
      <c r="DK70" s="270"/>
      <c r="DL70" s="270"/>
      <c r="DM70" s="270"/>
      <c r="DN70" s="270"/>
      <c r="DO70" s="270"/>
      <c r="DP70" s="270"/>
      <c r="DQ70" s="270"/>
      <c r="DR70" s="270"/>
      <c r="DS70" s="270"/>
      <c r="DT70" s="270"/>
      <c r="DU70" s="270"/>
      <c r="DV70" s="270"/>
      <c r="DW70" s="270"/>
      <c r="DX70" s="270"/>
      <c r="DY70" s="270"/>
      <c r="DZ70" s="270"/>
      <c r="EA70" s="270"/>
      <c r="EB70" s="270"/>
      <c r="EC70" s="270"/>
      <c r="ED70" s="270"/>
      <c r="EE70" s="270"/>
      <c r="EF70" s="270"/>
      <c r="EG70" s="270"/>
      <c r="EH70" s="270"/>
      <c r="EI70" s="270"/>
      <c r="EJ70" s="270"/>
      <c r="EK70" s="270"/>
      <c r="EL70" s="270"/>
      <c r="EM70" s="270"/>
      <c r="EN70" s="270"/>
      <c r="EO70" s="270"/>
      <c r="EP70" s="270"/>
      <c r="EQ70" s="270"/>
      <c r="ER70" s="270"/>
      <c r="ES70" s="270"/>
      <c r="ET70" s="270"/>
      <c r="EU70" s="270"/>
      <c r="EV70" s="270"/>
      <c r="EW70" s="270"/>
      <c r="EX70" s="270"/>
      <c r="EY70" s="270"/>
      <c r="EZ70" s="270"/>
      <c r="FA70" s="270"/>
      <c r="FB70" s="270"/>
      <c r="FC70" s="270"/>
      <c r="FD70" s="270"/>
      <c r="FE70" s="270"/>
      <c r="FF70" s="270"/>
      <c r="FG70" s="270"/>
      <c r="FH70" s="270"/>
      <c r="FI70" s="270"/>
      <c r="FJ70" s="270"/>
      <c r="FK70" s="270"/>
      <c r="FL70" s="270"/>
      <c r="FM70" s="270"/>
      <c r="FN70" s="270"/>
      <c r="FO70" s="270"/>
      <c r="FP70" s="270"/>
      <c r="FQ70" s="270"/>
      <c r="FR70" s="270"/>
      <c r="FS70" s="270"/>
      <c r="FT70" s="270"/>
      <c r="FU70" s="270"/>
      <c r="FV70" s="270"/>
      <c r="FW70" s="270"/>
      <c r="FX70" s="270"/>
      <c r="FY70" s="270"/>
      <c r="FZ70" s="270"/>
      <c r="GA70" s="270"/>
      <c r="GB70" s="270"/>
      <c r="GC70" s="270"/>
      <c r="GD70" s="270"/>
      <c r="GE70" s="270"/>
      <c r="GF70" s="270"/>
      <c r="GG70" s="270"/>
      <c r="GH70" s="270"/>
      <c r="GI70" s="270"/>
      <c r="GJ70" s="270"/>
      <c r="GK70" s="270"/>
      <c r="GL70" s="270"/>
      <c r="GM70" s="270"/>
      <c r="GN70" s="270"/>
      <c r="GO70" s="270"/>
      <c r="GP70" s="270"/>
      <c r="GQ70" s="270"/>
      <c r="GR70" s="270"/>
      <c r="GS70" s="270"/>
      <c r="GT70" s="270"/>
      <c r="GU70" s="270"/>
      <c r="GV70" s="270"/>
      <c r="GW70" s="270"/>
      <c r="GX70" s="270"/>
      <c r="GY70" s="270"/>
      <c r="GZ70" s="270"/>
      <c r="HA70" s="270"/>
      <c r="HB70" s="270"/>
      <c r="HC70" s="270"/>
      <c r="HD70" s="270"/>
      <c r="HE70" s="270"/>
      <c r="HF70" s="270"/>
      <c r="HG70" s="270"/>
      <c r="HH70" s="270"/>
      <c r="HI70" s="270"/>
      <c r="HJ70" s="270"/>
      <c r="HK70" s="270"/>
      <c r="HL70" s="270"/>
      <c r="HM70" s="270"/>
      <c r="HN70" s="270"/>
      <c r="HO70" s="270"/>
      <c r="HP70" s="270"/>
      <c r="HQ70" s="270"/>
      <c r="HR70" s="270"/>
      <c r="HS70" s="270"/>
      <c r="HT70" s="270"/>
      <c r="HU70" s="270"/>
      <c r="HV70" s="270"/>
      <c r="HW70" s="270"/>
      <c r="HX70" s="270"/>
      <c r="HY70" s="270"/>
      <c r="HZ70" s="270"/>
      <c r="IA70" s="270"/>
      <c r="IB70" s="270"/>
      <c r="IC70" s="270"/>
      <c r="ID70" s="270"/>
      <c r="IE70" s="270"/>
      <c r="IF70" s="270"/>
      <c r="IG70" s="270"/>
      <c r="IH70" s="270"/>
      <c r="II70" s="270"/>
      <c r="IJ70" s="270"/>
      <c r="IK70" s="270"/>
    </row>
    <row r="71" spans="1:245" s="151" customFormat="1" ht="30.75" customHeight="1">
      <c r="A71" s="2">
        <v>18</v>
      </c>
      <c r="B71" s="284" t="s">
        <v>265</v>
      </c>
      <c r="C71" s="293">
        <f t="shared" si="2"/>
        <v>1.2</v>
      </c>
      <c r="D71" s="293">
        <v>1.2</v>
      </c>
      <c r="E71" s="318"/>
      <c r="F71" s="318"/>
      <c r="G71" s="5" t="s">
        <v>266</v>
      </c>
      <c r="H71" s="289" t="s">
        <v>199</v>
      </c>
      <c r="I71" s="307" t="s">
        <v>200</v>
      </c>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c r="BB71" s="270"/>
      <c r="BC71" s="270"/>
      <c r="BD71" s="270"/>
      <c r="BE71" s="270"/>
      <c r="BF71" s="270"/>
      <c r="BG71" s="270"/>
      <c r="BH71" s="270"/>
      <c r="BI71" s="270"/>
      <c r="BJ71" s="270"/>
      <c r="BK71" s="270"/>
      <c r="BL71" s="270"/>
      <c r="BM71" s="270"/>
      <c r="BN71" s="270"/>
      <c r="BO71" s="270"/>
      <c r="BP71" s="270"/>
      <c r="BQ71" s="270"/>
      <c r="BR71" s="270"/>
      <c r="BS71" s="270"/>
      <c r="BT71" s="270"/>
      <c r="BU71" s="270"/>
      <c r="BV71" s="270"/>
      <c r="BW71" s="270"/>
      <c r="BX71" s="270"/>
      <c r="BY71" s="270"/>
      <c r="BZ71" s="270"/>
      <c r="CA71" s="270"/>
      <c r="CB71" s="270"/>
      <c r="CC71" s="270"/>
      <c r="CD71" s="270"/>
      <c r="CE71" s="270"/>
      <c r="CF71" s="270"/>
      <c r="CG71" s="270"/>
      <c r="CH71" s="270"/>
      <c r="CI71" s="270"/>
      <c r="CJ71" s="270"/>
      <c r="CK71" s="270"/>
      <c r="CL71" s="270"/>
      <c r="CM71" s="270"/>
      <c r="CN71" s="270"/>
      <c r="CO71" s="270"/>
      <c r="CP71" s="270"/>
      <c r="CQ71" s="270"/>
      <c r="CR71" s="270"/>
      <c r="CS71" s="270"/>
      <c r="CT71" s="270"/>
      <c r="CU71" s="270"/>
      <c r="CV71" s="270"/>
      <c r="CW71" s="270"/>
      <c r="CX71" s="270"/>
      <c r="CY71" s="270"/>
      <c r="CZ71" s="270"/>
      <c r="DA71" s="270"/>
      <c r="DB71" s="270"/>
      <c r="DC71" s="270"/>
      <c r="DD71" s="270"/>
      <c r="DE71" s="270"/>
      <c r="DF71" s="270"/>
      <c r="DG71" s="270"/>
      <c r="DH71" s="270"/>
      <c r="DI71" s="270"/>
      <c r="DJ71" s="270"/>
      <c r="DK71" s="270"/>
      <c r="DL71" s="270"/>
      <c r="DM71" s="270"/>
      <c r="DN71" s="270"/>
      <c r="DO71" s="270"/>
      <c r="DP71" s="270"/>
      <c r="DQ71" s="270"/>
      <c r="DR71" s="270"/>
      <c r="DS71" s="270"/>
      <c r="DT71" s="270"/>
      <c r="DU71" s="270"/>
      <c r="DV71" s="270"/>
      <c r="DW71" s="270"/>
      <c r="DX71" s="270"/>
      <c r="DY71" s="270"/>
      <c r="DZ71" s="270"/>
      <c r="EA71" s="270"/>
      <c r="EB71" s="270"/>
      <c r="EC71" s="270"/>
      <c r="ED71" s="270"/>
      <c r="EE71" s="270"/>
      <c r="EF71" s="270"/>
      <c r="EG71" s="270"/>
      <c r="EH71" s="270"/>
      <c r="EI71" s="270"/>
      <c r="EJ71" s="270"/>
      <c r="EK71" s="270"/>
      <c r="EL71" s="270"/>
      <c r="EM71" s="270"/>
      <c r="EN71" s="270"/>
      <c r="EO71" s="270"/>
      <c r="EP71" s="270"/>
      <c r="EQ71" s="270"/>
      <c r="ER71" s="270"/>
      <c r="ES71" s="270"/>
      <c r="ET71" s="270"/>
      <c r="EU71" s="270"/>
      <c r="EV71" s="270"/>
      <c r="EW71" s="270"/>
      <c r="EX71" s="270"/>
      <c r="EY71" s="270"/>
      <c r="EZ71" s="270"/>
      <c r="FA71" s="270"/>
      <c r="FB71" s="270"/>
      <c r="FC71" s="270"/>
      <c r="FD71" s="270"/>
      <c r="FE71" s="270"/>
      <c r="FF71" s="270"/>
      <c r="FG71" s="270"/>
      <c r="FH71" s="270"/>
      <c r="FI71" s="270"/>
      <c r="FJ71" s="270"/>
      <c r="FK71" s="270"/>
      <c r="FL71" s="270"/>
      <c r="FM71" s="270"/>
      <c r="FN71" s="270"/>
      <c r="FO71" s="270"/>
      <c r="FP71" s="270"/>
      <c r="FQ71" s="270"/>
      <c r="FR71" s="270"/>
      <c r="FS71" s="270"/>
      <c r="FT71" s="270"/>
      <c r="FU71" s="270"/>
      <c r="FV71" s="270"/>
      <c r="FW71" s="270"/>
      <c r="FX71" s="270"/>
      <c r="FY71" s="270"/>
      <c r="FZ71" s="270"/>
      <c r="GA71" s="270"/>
      <c r="GB71" s="270"/>
      <c r="GC71" s="270"/>
      <c r="GD71" s="270"/>
      <c r="GE71" s="270"/>
      <c r="GF71" s="270"/>
      <c r="GG71" s="270"/>
      <c r="GH71" s="270"/>
      <c r="GI71" s="270"/>
      <c r="GJ71" s="270"/>
      <c r="GK71" s="270"/>
      <c r="GL71" s="270"/>
      <c r="GM71" s="270"/>
      <c r="GN71" s="270"/>
      <c r="GO71" s="270"/>
      <c r="GP71" s="270"/>
      <c r="GQ71" s="270"/>
      <c r="GR71" s="270"/>
      <c r="GS71" s="270"/>
      <c r="GT71" s="270"/>
      <c r="GU71" s="270"/>
      <c r="GV71" s="270"/>
      <c r="GW71" s="270"/>
      <c r="GX71" s="270"/>
      <c r="GY71" s="270"/>
      <c r="GZ71" s="270"/>
      <c r="HA71" s="270"/>
      <c r="HB71" s="270"/>
      <c r="HC71" s="270"/>
      <c r="HD71" s="270"/>
      <c r="HE71" s="270"/>
      <c r="HF71" s="270"/>
      <c r="HG71" s="270"/>
      <c r="HH71" s="270"/>
      <c r="HI71" s="270"/>
      <c r="HJ71" s="270"/>
      <c r="HK71" s="270"/>
      <c r="HL71" s="270"/>
      <c r="HM71" s="270"/>
      <c r="HN71" s="270"/>
      <c r="HO71" s="270"/>
      <c r="HP71" s="270"/>
      <c r="HQ71" s="270"/>
      <c r="HR71" s="270"/>
      <c r="HS71" s="270"/>
      <c r="HT71" s="270"/>
      <c r="HU71" s="270"/>
      <c r="HV71" s="270"/>
      <c r="HW71" s="270"/>
      <c r="HX71" s="270"/>
      <c r="HY71" s="270"/>
      <c r="HZ71" s="270"/>
      <c r="IA71" s="270"/>
      <c r="IB71" s="270"/>
      <c r="IC71" s="270"/>
      <c r="ID71" s="270"/>
      <c r="IE71" s="270"/>
      <c r="IF71" s="270"/>
      <c r="IG71" s="270"/>
      <c r="IH71" s="270"/>
      <c r="II71" s="270"/>
      <c r="IJ71" s="270"/>
      <c r="IK71" s="270"/>
    </row>
    <row r="72" spans="1:245" s="151" customFormat="1" ht="30.75" customHeight="1">
      <c r="A72" s="2">
        <v>19</v>
      </c>
      <c r="B72" s="284" t="s">
        <v>267</v>
      </c>
      <c r="C72" s="293">
        <f t="shared" si="2"/>
        <v>0.06</v>
      </c>
      <c r="D72" s="293">
        <v>0.06</v>
      </c>
      <c r="E72" s="318"/>
      <c r="F72" s="318"/>
      <c r="G72" s="5" t="s">
        <v>268</v>
      </c>
      <c r="H72" s="289" t="s">
        <v>199</v>
      </c>
      <c r="I72" s="307" t="s">
        <v>200</v>
      </c>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0"/>
      <c r="BR72" s="270"/>
      <c r="BS72" s="270"/>
      <c r="BT72" s="270"/>
      <c r="BU72" s="270"/>
      <c r="BV72" s="270"/>
      <c r="BW72" s="270"/>
      <c r="BX72" s="270"/>
      <c r="BY72" s="270"/>
      <c r="BZ72" s="270"/>
      <c r="CA72" s="270"/>
      <c r="CB72" s="270"/>
      <c r="CC72" s="270"/>
      <c r="CD72" s="270"/>
      <c r="CE72" s="270"/>
      <c r="CF72" s="270"/>
      <c r="CG72" s="270"/>
      <c r="CH72" s="270"/>
      <c r="CI72" s="270"/>
      <c r="CJ72" s="270"/>
      <c r="CK72" s="270"/>
      <c r="CL72" s="270"/>
      <c r="CM72" s="270"/>
      <c r="CN72" s="270"/>
      <c r="CO72" s="270"/>
      <c r="CP72" s="270"/>
      <c r="CQ72" s="270"/>
      <c r="CR72" s="270"/>
      <c r="CS72" s="270"/>
      <c r="CT72" s="270"/>
      <c r="CU72" s="270"/>
      <c r="CV72" s="270"/>
      <c r="CW72" s="270"/>
      <c r="CX72" s="270"/>
      <c r="CY72" s="270"/>
      <c r="CZ72" s="270"/>
      <c r="DA72" s="270"/>
      <c r="DB72" s="270"/>
      <c r="DC72" s="270"/>
      <c r="DD72" s="270"/>
      <c r="DE72" s="270"/>
      <c r="DF72" s="270"/>
      <c r="DG72" s="270"/>
      <c r="DH72" s="270"/>
      <c r="DI72" s="270"/>
      <c r="DJ72" s="270"/>
      <c r="DK72" s="270"/>
      <c r="DL72" s="270"/>
      <c r="DM72" s="270"/>
      <c r="DN72" s="270"/>
      <c r="DO72" s="270"/>
      <c r="DP72" s="270"/>
      <c r="DQ72" s="270"/>
      <c r="DR72" s="270"/>
      <c r="DS72" s="270"/>
      <c r="DT72" s="270"/>
      <c r="DU72" s="270"/>
      <c r="DV72" s="270"/>
      <c r="DW72" s="270"/>
      <c r="DX72" s="270"/>
      <c r="DY72" s="270"/>
      <c r="DZ72" s="270"/>
      <c r="EA72" s="270"/>
      <c r="EB72" s="270"/>
      <c r="EC72" s="270"/>
      <c r="ED72" s="270"/>
      <c r="EE72" s="270"/>
      <c r="EF72" s="270"/>
      <c r="EG72" s="270"/>
      <c r="EH72" s="270"/>
      <c r="EI72" s="270"/>
      <c r="EJ72" s="270"/>
      <c r="EK72" s="270"/>
      <c r="EL72" s="270"/>
      <c r="EM72" s="270"/>
      <c r="EN72" s="270"/>
      <c r="EO72" s="270"/>
      <c r="EP72" s="270"/>
      <c r="EQ72" s="270"/>
      <c r="ER72" s="270"/>
      <c r="ES72" s="270"/>
      <c r="ET72" s="270"/>
      <c r="EU72" s="270"/>
      <c r="EV72" s="270"/>
      <c r="EW72" s="270"/>
      <c r="EX72" s="270"/>
      <c r="EY72" s="270"/>
      <c r="EZ72" s="270"/>
      <c r="FA72" s="270"/>
      <c r="FB72" s="270"/>
      <c r="FC72" s="270"/>
      <c r="FD72" s="270"/>
      <c r="FE72" s="270"/>
      <c r="FF72" s="270"/>
      <c r="FG72" s="270"/>
      <c r="FH72" s="270"/>
      <c r="FI72" s="270"/>
      <c r="FJ72" s="270"/>
      <c r="FK72" s="270"/>
      <c r="FL72" s="270"/>
      <c r="FM72" s="270"/>
      <c r="FN72" s="270"/>
      <c r="FO72" s="270"/>
      <c r="FP72" s="270"/>
      <c r="FQ72" s="270"/>
      <c r="FR72" s="270"/>
      <c r="FS72" s="270"/>
      <c r="FT72" s="270"/>
      <c r="FU72" s="270"/>
      <c r="FV72" s="270"/>
      <c r="FW72" s="270"/>
      <c r="FX72" s="270"/>
      <c r="FY72" s="270"/>
      <c r="FZ72" s="270"/>
      <c r="GA72" s="270"/>
      <c r="GB72" s="270"/>
      <c r="GC72" s="270"/>
      <c r="GD72" s="270"/>
      <c r="GE72" s="270"/>
      <c r="GF72" s="270"/>
      <c r="GG72" s="270"/>
      <c r="GH72" s="270"/>
      <c r="GI72" s="270"/>
      <c r="GJ72" s="270"/>
      <c r="GK72" s="270"/>
      <c r="GL72" s="270"/>
      <c r="GM72" s="270"/>
      <c r="GN72" s="270"/>
      <c r="GO72" s="270"/>
      <c r="GP72" s="270"/>
      <c r="GQ72" s="270"/>
      <c r="GR72" s="270"/>
      <c r="GS72" s="270"/>
      <c r="GT72" s="270"/>
      <c r="GU72" s="270"/>
      <c r="GV72" s="270"/>
      <c r="GW72" s="270"/>
      <c r="GX72" s="270"/>
      <c r="GY72" s="270"/>
      <c r="GZ72" s="270"/>
      <c r="HA72" s="270"/>
      <c r="HB72" s="270"/>
      <c r="HC72" s="270"/>
      <c r="HD72" s="270"/>
      <c r="HE72" s="270"/>
      <c r="HF72" s="270"/>
      <c r="HG72" s="270"/>
      <c r="HH72" s="270"/>
      <c r="HI72" s="270"/>
      <c r="HJ72" s="270"/>
      <c r="HK72" s="270"/>
      <c r="HL72" s="270"/>
      <c r="HM72" s="270"/>
      <c r="HN72" s="270"/>
      <c r="HO72" s="270"/>
      <c r="HP72" s="270"/>
      <c r="HQ72" s="270"/>
      <c r="HR72" s="270"/>
      <c r="HS72" s="270"/>
      <c r="HT72" s="270"/>
      <c r="HU72" s="270"/>
      <c r="HV72" s="270"/>
      <c r="HW72" s="270"/>
      <c r="HX72" s="270"/>
      <c r="HY72" s="270"/>
      <c r="HZ72" s="270"/>
      <c r="IA72" s="270"/>
      <c r="IB72" s="270"/>
      <c r="IC72" s="270"/>
      <c r="ID72" s="270"/>
      <c r="IE72" s="270"/>
      <c r="IF72" s="270"/>
      <c r="IG72" s="270"/>
      <c r="IH72" s="270"/>
      <c r="II72" s="270"/>
      <c r="IJ72" s="270"/>
      <c r="IK72" s="270"/>
    </row>
    <row r="73" spans="1:245" s="151" customFormat="1" ht="30.75" customHeight="1">
      <c r="A73" s="2">
        <v>20</v>
      </c>
      <c r="B73" s="284" t="s">
        <v>269</v>
      </c>
      <c r="C73" s="293">
        <f t="shared" si="2"/>
        <v>1</v>
      </c>
      <c r="D73" s="293">
        <v>1</v>
      </c>
      <c r="E73" s="318"/>
      <c r="F73" s="318"/>
      <c r="G73" s="5" t="s">
        <v>270</v>
      </c>
      <c r="H73" s="289" t="s">
        <v>199</v>
      </c>
      <c r="I73" s="307" t="s">
        <v>200</v>
      </c>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270"/>
      <c r="BA73" s="270"/>
      <c r="BB73" s="270"/>
      <c r="BC73" s="270"/>
      <c r="BD73" s="270"/>
      <c r="BE73" s="270"/>
      <c r="BF73" s="270"/>
      <c r="BG73" s="270"/>
      <c r="BH73" s="270"/>
      <c r="BI73" s="270"/>
      <c r="BJ73" s="270"/>
      <c r="BK73" s="270"/>
      <c r="BL73" s="270"/>
      <c r="BM73" s="270"/>
      <c r="BN73" s="270"/>
      <c r="BO73" s="270"/>
      <c r="BP73" s="270"/>
      <c r="BQ73" s="270"/>
      <c r="BR73" s="270"/>
      <c r="BS73" s="270"/>
      <c r="BT73" s="270"/>
      <c r="BU73" s="270"/>
      <c r="BV73" s="270"/>
      <c r="BW73" s="270"/>
      <c r="BX73" s="270"/>
      <c r="BY73" s="270"/>
      <c r="BZ73" s="270"/>
      <c r="CA73" s="270"/>
      <c r="CB73" s="270"/>
      <c r="CC73" s="270"/>
      <c r="CD73" s="270"/>
      <c r="CE73" s="270"/>
      <c r="CF73" s="270"/>
      <c r="CG73" s="270"/>
      <c r="CH73" s="270"/>
      <c r="CI73" s="270"/>
      <c r="CJ73" s="270"/>
      <c r="CK73" s="270"/>
      <c r="CL73" s="270"/>
      <c r="CM73" s="270"/>
      <c r="CN73" s="270"/>
      <c r="CO73" s="270"/>
      <c r="CP73" s="270"/>
      <c r="CQ73" s="270"/>
      <c r="CR73" s="270"/>
      <c r="CS73" s="270"/>
      <c r="CT73" s="270"/>
      <c r="CU73" s="270"/>
      <c r="CV73" s="270"/>
      <c r="CW73" s="270"/>
      <c r="CX73" s="270"/>
      <c r="CY73" s="270"/>
      <c r="CZ73" s="270"/>
      <c r="DA73" s="270"/>
      <c r="DB73" s="270"/>
      <c r="DC73" s="270"/>
      <c r="DD73" s="270"/>
      <c r="DE73" s="270"/>
      <c r="DF73" s="270"/>
      <c r="DG73" s="270"/>
      <c r="DH73" s="270"/>
      <c r="DI73" s="270"/>
      <c r="DJ73" s="270"/>
      <c r="DK73" s="270"/>
      <c r="DL73" s="270"/>
      <c r="DM73" s="270"/>
      <c r="DN73" s="270"/>
      <c r="DO73" s="270"/>
      <c r="DP73" s="270"/>
      <c r="DQ73" s="270"/>
      <c r="DR73" s="270"/>
      <c r="DS73" s="270"/>
      <c r="DT73" s="270"/>
      <c r="DU73" s="270"/>
      <c r="DV73" s="270"/>
      <c r="DW73" s="270"/>
      <c r="DX73" s="270"/>
      <c r="DY73" s="270"/>
      <c r="DZ73" s="270"/>
      <c r="EA73" s="270"/>
      <c r="EB73" s="270"/>
      <c r="EC73" s="270"/>
      <c r="ED73" s="270"/>
      <c r="EE73" s="270"/>
      <c r="EF73" s="270"/>
      <c r="EG73" s="270"/>
      <c r="EH73" s="270"/>
      <c r="EI73" s="270"/>
      <c r="EJ73" s="270"/>
      <c r="EK73" s="270"/>
      <c r="EL73" s="270"/>
      <c r="EM73" s="270"/>
      <c r="EN73" s="270"/>
      <c r="EO73" s="270"/>
      <c r="EP73" s="270"/>
      <c r="EQ73" s="270"/>
      <c r="ER73" s="270"/>
      <c r="ES73" s="270"/>
      <c r="ET73" s="270"/>
      <c r="EU73" s="270"/>
      <c r="EV73" s="270"/>
      <c r="EW73" s="270"/>
      <c r="EX73" s="270"/>
      <c r="EY73" s="270"/>
      <c r="EZ73" s="270"/>
      <c r="FA73" s="270"/>
      <c r="FB73" s="270"/>
      <c r="FC73" s="270"/>
      <c r="FD73" s="270"/>
      <c r="FE73" s="270"/>
      <c r="FF73" s="270"/>
      <c r="FG73" s="270"/>
      <c r="FH73" s="270"/>
      <c r="FI73" s="270"/>
      <c r="FJ73" s="270"/>
      <c r="FK73" s="270"/>
      <c r="FL73" s="270"/>
      <c r="FM73" s="270"/>
      <c r="FN73" s="270"/>
      <c r="FO73" s="270"/>
      <c r="FP73" s="270"/>
      <c r="FQ73" s="270"/>
      <c r="FR73" s="270"/>
      <c r="FS73" s="270"/>
      <c r="FT73" s="270"/>
      <c r="FU73" s="270"/>
      <c r="FV73" s="270"/>
      <c r="FW73" s="270"/>
      <c r="FX73" s="270"/>
      <c r="FY73" s="270"/>
      <c r="FZ73" s="270"/>
      <c r="GA73" s="270"/>
      <c r="GB73" s="270"/>
      <c r="GC73" s="270"/>
      <c r="GD73" s="270"/>
      <c r="GE73" s="270"/>
      <c r="GF73" s="270"/>
      <c r="GG73" s="270"/>
      <c r="GH73" s="270"/>
      <c r="GI73" s="270"/>
      <c r="GJ73" s="270"/>
      <c r="GK73" s="270"/>
      <c r="GL73" s="270"/>
      <c r="GM73" s="270"/>
      <c r="GN73" s="270"/>
      <c r="GO73" s="270"/>
      <c r="GP73" s="270"/>
      <c r="GQ73" s="270"/>
      <c r="GR73" s="270"/>
      <c r="GS73" s="270"/>
      <c r="GT73" s="270"/>
      <c r="GU73" s="270"/>
      <c r="GV73" s="270"/>
      <c r="GW73" s="270"/>
      <c r="GX73" s="270"/>
      <c r="GY73" s="270"/>
      <c r="GZ73" s="270"/>
      <c r="HA73" s="270"/>
      <c r="HB73" s="270"/>
      <c r="HC73" s="270"/>
      <c r="HD73" s="270"/>
      <c r="HE73" s="270"/>
      <c r="HF73" s="270"/>
      <c r="HG73" s="270"/>
      <c r="HH73" s="270"/>
      <c r="HI73" s="270"/>
      <c r="HJ73" s="270"/>
      <c r="HK73" s="270"/>
      <c r="HL73" s="270"/>
      <c r="HM73" s="270"/>
      <c r="HN73" s="270"/>
      <c r="HO73" s="270"/>
      <c r="HP73" s="270"/>
      <c r="HQ73" s="270"/>
      <c r="HR73" s="270"/>
      <c r="HS73" s="270"/>
      <c r="HT73" s="270"/>
      <c r="HU73" s="270"/>
      <c r="HV73" s="270"/>
      <c r="HW73" s="270"/>
      <c r="HX73" s="270"/>
      <c r="HY73" s="270"/>
      <c r="HZ73" s="270"/>
      <c r="IA73" s="270"/>
      <c r="IB73" s="270"/>
      <c r="IC73" s="270"/>
      <c r="ID73" s="270"/>
      <c r="IE73" s="270"/>
      <c r="IF73" s="270"/>
      <c r="IG73" s="270"/>
      <c r="IH73" s="270"/>
      <c r="II73" s="270"/>
      <c r="IJ73" s="270"/>
      <c r="IK73" s="270"/>
    </row>
    <row r="74" spans="1:9" s="151" customFormat="1" ht="44.25" customHeight="1">
      <c r="A74" s="2">
        <v>21</v>
      </c>
      <c r="B74" s="284" t="s">
        <v>271</v>
      </c>
      <c r="C74" s="293">
        <f t="shared" si="2"/>
        <v>0.2</v>
      </c>
      <c r="D74" s="293">
        <v>0.2</v>
      </c>
      <c r="E74" s="315"/>
      <c r="F74" s="315"/>
      <c r="G74" s="5" t="s">
        <v>272</v>
      </c>
      <c r="H74" s="289" t="s">
        <v>134</v>
      </c>
      <c r="I74" s="307" t="s">
        <v>193</v>
      </c>
    </row>
    <row r="75" spans="1:9" s="151" customFormat="1" ht="31.5" customHeight="1">
      <c r="A75" s="2">
        <v>22</v>
      </c>
      <c r="B75" s="284" t="s">
        <v>273</v>
      </c>
      <c r="C75" s="293">
        <f t="shared" si="2"/>
        <v>1</v>
      </c>
      <c r="D75" s="293">
        <v>1</v>
      </c>
      <c r="E75" s="2"/>
      <c r="F75" s="2"/>
      <c r="G75" s="5" t="s">
        <v>204</v>
      </c>
      <c r="H75" s="289" t="s">
        <v>196</v>
      </c>
      <c r="I75" s="307" t="s">
        <v>197</v>
      </c>
    </row>
    <row r="76" spans="1:9" s="279" customFormat="1" ht="15" customHeight="1">
      <c r="A76" s="3" t="s">
        <v>274</v>
      </c>
      <c r="B76" s="1" t="s">
        <v>275</v>
      </c>
      <c r="C76" s="163">
        <f>D76+E76+F76</f>
        <v>14.43</v>
      </c>
      <c r="D76" s="59">
        <f>D77+D78</f>
        <v>14.43</v>
      </c>
      <c r="E76" s="59">
        <f>E77+E78</f>
        <v>0</v>
      </c>
      <c r="F76" s="59">
        <f>F77+F78</f>
        <v>0</v>
      </c>
      <c r="G76" s="101"/>
      <c r="H76" s="289"/>
      <c r="I76" s="2"/>
    </row>
    <row r="77" spans="1:9" s="151" customFormat="1" ht="33" customHeight="1">
      <c r="A77" s="5">
        <v>1</v>
      </c>
      <c r="B77" s="284" t="s">
        <v>276</v>
      </c>
      <c r="C77" s="293">
        <v>9.7</v>
      </c>
      <c r="D77" s="293">
        <v>9.7</v>
      </c>
      <c r="E77" s="293"/>
      <c r="F77" s="293"/>
      <c r="G77" s="325" t="s">
        <v>277</v>
      </c>
      <c r="H77" s="289" t="s">
        <v>134</v>
      </c>
      <c r="I77" s="307" t="s">
        <v>193</v>
      </c>
    </row>
    <row r="78" spans="1:9" s="151" customFormat="1" ht="33" customHeight="1">
      <c r="A78" s="315">
        <v>2</v>
      </c>
      <c r="B78" s="284" t="s">
        <v>278</v>
      </c>
      <c r="C78" s="293">
        <f>D78+E78+F78</f>
        <v>4.73</v>
      </c>
      <c r="D78" s="320">
        <v>4.73</v>
      </c>
      <c r="E78" s="315"/>
      <c r="F78" s="315"/>
      <c r="G78" s="5" t="s">
        <v>279</v>
      </c>
      <c r="H78" s="289" t="s">
        <v>134</v>
      </c>
      <c r="I78" s="307" t="s">
        <v>193</v>
      </c>
    </row>
    <row r="79" spans="1:9" s="279" customFormat="1" ht="12.75">
      <c r="A79" s="85" t="s">
        <v>280</v>
      </c>
      <c r="B79" s="283" t="s">
        <v>281</v>
      </c>
      <c r="C79" s="163">
        <f>D79+E79+F79</f>
        <v>0.35</v>
      </c>
      <c r="D79" s="59">
        <f>D80</f>
        <v>0.35</v>
      </c>
      <c r="E79" s="59">
        <f>E80</f>
        <v>0</v>
      </c>
      <c r="F79" s="59">
        <f>F80</f>
        <v>0</v>
      </c>
      <c r="G79" s="287"/>
      <c r="H79" s="289"/>
      <c r="I79" s="290"/>
    </row>
    <row r="80" spans="1:9" s="151" customFormat="1" ht="28.5" customHeight="1">
      <c r="A80" s="2">
        <v>1</v>
      </c>
      <c r="B80" s="308" t="s">
        <v>282</v>
      </c>
      <c r="C80" s="293">
        <v>0.35</v>
      </c>
      <c r="D80" s="293">
        <v>0.35</v>
      </c>
      <c r="E80" s="293"/>
      <c r="F80" s="293"/>
      <c r="G80" s="288" t="s">
        <v>283</v>
      </c>
      <c r="H80" s="289" t="s">
        <v>134</v>
      </c>
      <c r="I80" s="307" t="s">
        <v>193</v>
      </c>
    </row>
    <row r="81" spans="1:9" s="162" customFormat="1" ht="12.75">
      <c r="A81" s="101">
        <f>+A80+A78+A75+A52+A50+A46+A42+A40+A38+A36+A31</f>
        <v>42</v>
      </c>
      <c r="B81" s="58" t="s">
        <v>284</v>
      </c>
      <c r="C81" s="59">
        <f>+C79+C76+C53+C51+C47+C43+C41+C39+C37+C32+C28</f>
        <v>40.26</v>
      </c>
      <c r="D81" s="59">
        <f>+D79+D76+D53+D51+D47+D43+D41+D39+D37+D32+D28</f>
        <v>40.26</v>
      </c>
      <c r="E81" s="59">
        <f>+E79+E76+E53+E51+E47+E43+E41+E39+E37+E32+E28</f>
        <v>0</v>
      </c>
      <c r="F81" s="59">
        <f>+F79+F76+F53+F51+F47+F43+F41+F39+F37+F32+F28</f>
        <v>0</v>
      </c>
      <c r="G81" s="3"/>
      <c r="H81" s="3"/>
      <c r="I81" s="58"/>
    </row>
    <row r="82" spans="1:9" s="162" customFormat="1" ht="12.75">
      <c r="A82" s="101">
        <f>A81+A26</f>
        <v>51</v>
      </c>
      <c r="B82" s="58" t="s">
        <v>285</v>
      </c>
      <c r="C82" s="59">
        <f>C26+C81</f>
        <v>48.629999999999995</v>
      </c>
      <c r="D82" s="59">
        <f>D26+D81</f>
        <v>48.629999999999995</v>
      </c>
      <c r="E82" s="59">
        <f>E26+E81</f>
        <v>0</v>
      </c>
      <c r="F82" s="59">
        <f>F26+F81</f>
        <v>0</v>
      </c>
      <c r="G82" s="3"/>
      <c r="H82" s="3"/>
      <c r="I82" s="58"/>
    </row>
    <row r="84" spans="6:9" ht="15.75">
      <c r="F84" s="961" t="s">
        <v>1891</v>
      </c>
      <c r="G84" s="961"/>
      <c r="H84" s="961"/>
      <c r="I84" s="961"/>
    </row>
  </sheetData>
  <sheetProtection/>
  <autoFilter ref="A10:I10"/>
  <mergeCells count="20">
    <mergeCell ref="A11:I11"/>
    <mergeCell ref="A4:I4"/>
    <mergeCell ref="G8:G9"/>
    <mergeCell ref="H8:H9"/>
    <mergeCell ref="I8:I9"/>
    <mergeCell ref="A6:I6"/>
    <mergeCell ref="A7:I7"/>
    <mergeCell ref="A8:A9"/>
    <mergeCell ref="B8:B9"/>
    <mergeCell ref="C8:C9"/>
    <mergeCell ref="F84:I84"/>
    <mergeCell ref="A27:I27"/>
    <mergeCell ref="D8:F8"/>
    <mergeCell ref="A1:C1"/>
    <mergeCell ref="D1:I1"/>
    <mergeCell ref="A2:C2"/>
    <mergeCell ref="D2:I2"/>
    <mergeCell ref="A3:I3"/>
    <mergeCell ref="A5:I5"/>
    <mergeCell ref="H19:H20"/>
  </mergeCells>
  <printOptions horizontalCentered="1"/>
  <pageMargins left="0.32" right="0.26" top="0.65" bottom="0.38" header="0.3" footer="0.17"/>
  <pageSetup horizontalDpi="600" verticalDpi="600" orientation="landscape" paperSize="9" r:id="rId2"/>
  <headerFooter>
    <oddFooter>&amp;LPhụ lục &amp;A&amp;R&amp;P</oddFooter>
  </headerFooter>
  <drawing r:id="rId1"/>
</worksheet>
</file>

<file path=xl/worksheets/sheet13.xml><?xml version="1.0" encoding="utf-8"?>
<worksheet xmlns="http://schemas.openxmlformats.org/spreadsheetml/2006/main" xmlns:r="http://schemas.openxmlformats.org/officeDocument/2006/relationships">
  <sheetPr>
    <tabColor rgb="FFFFFF00"/>
  </sheetPr>
  <dimension ref="A1:I133"/>
  <sheetViews>
    <sheetView showZeros="0" zoomScale="85" zoomScaleNormal="85" zoomScalePageLayoutView="0" workbookViewId="0" topLeftCell="A115">
      <selection activeCell="F133" sqref="F133:I133"/>
    </sheetView>
  </sheetViews>
  <sheetFormatPr defaultColWidth="9.00390625" defaultRowHeight="15.75"/>
  <cols>
    <col min="1" max="1" width="5.50390625" style="47" customWidth="1"/>
    <col min="2" max="2" width="32.75390625" style="46" customWidth="1"/>
    <col min="3" max="3" width="12.125" style="47" customWidth="1"/>
    <col min="4" max="6" width="8.00390625" style="47" customWidth="1"/>
    <col min="7" max="7" width="17.625" style="47" customWidth="1"/>
    <col min="8" max="8" width="33.625" style="47" customWidth="1"/>
    <col min="9" max="9" width="7.25390625" style="47" customWidth="1"/>
    <col min="10" max="10" width="32.875" style="0" customWidth="1"/>
  </cols>
  <sheetData>
    <row r="1" spans="1:9" s="56" customFormat="1" ht="15.75">
      <c r="A1" s="962" t="str">
        <f>'Tong CMD'!A1:C1</f>
        <v>HỘI ĐỒNG NHÂN DÂN</v>
      </c>
      <c r="B1" s="962"/>
      <c r="C1" s="962"/>
      <c r="D1" s="963" t="s">
        <v>10</v>
      </c>
      <c r="E1" s="963"/>
      <c r="F1" s="963"/>
      <c r="G1" s="963"/>
      <c r="H1" s="963"/>
      <c r="I1" s="963"/>
    </row>
    <row r="2" spans="1:9" s="56" customFormat="1" ht="15.75" customHeight="1">
      <c r="A2" s="963" t="str">
        <f>+'2.8.DT'!A2:C2</f>
        <v>TỈNH HÀ TĨNH</v>
      </c>
      <c r="B2" s="963"/>
      <c r="C2" s="963"/>
      <c r="D2" s="963" t="s">
        <v>11</v>
      </c>
      <c r="E2" s="963"/>
      <c r="F2" s="963"/>
      <c r="G2" s="963"/>
      <c r="H2" s="963"/>
      <c r="I2" s="963"/>
    </row>
    <row r="3" spans="1:9" s="56" customFormat="1" ht="15.75">
      <c r="A3" s="966"/>
      <c r="B3" s="966"/>
      <c r="C3" s="966"/>
      <c r="D3" s="966"/>
      <c r="E3" s="966"/>
      <c r="F3" s="966"/>
      <c r="G3" s="966"/>
      <c r="H3" s="966"/>
      <c r="I3" s="966"/>
    </row>
    <row r="4" spans="1:9" s="56" customFormat="1" ht="15.75">
      <c r="A4" s="964" t="s">
        <v>83</v>
      </c>
      <c r="B4" s="964"/>
      <c r="C4" s="964"/>
      <c r="D4" s="964"/>
      <c r="E4" s="964"/>
      <c r="F4" s="964"/>
      <c r="G4" s="964"/>
      <c r="H4" s="964"/>
      <c r="I4" s="964"/>
    </row>
    <row r="5" spans="1:9" s="56" customFormat="1" ht="15.75">
      <c r="A5" s="964" t="s">
        <v>104</v>
      </c>
      <c r="B5" s="964"/>
      <c r="C5" s="964"/>
      <c r="D5" s="964"/>
      <c r="E5" s="964"/>
      <c r="F5" s="964"/>
      <c r="G5" s="964"/>
      <c r="H5" s="964"/>
      <c r="I5" s="964"/>
    </row>
    <row r="6" spans="1:9" s="56" customFormat="1" ht="15.75">
      <c r="A6" s="972" t="str">
        <f>'Tong CMD'!A5:H5</f>
        <v>(Kèm theo Nghị quyết số    … /NQ-HĐND ngày   tháng     năm 2022 của Hội đồng nhân dân tỉnh)</v>
      </c>
      <c r="B6" s="972"/>
      <c r="C6" s="972"/>
      <c r="D6" s="972"/>
      <c r="E6" s="972"/>
      <c r="F6" s="972"/>
      <c r="G6" s="972"/>
      <c r="H6" s="972"/>
      <c r="I6" s="972"/>
    </row>
    <row r="7" spans="1:9" ht="15.75">
      <c r="A7" s="978"/>
      <c r="B7" s="978"/>
      <c r="C7" s="978"/>
      <c r="D7" s="978"/>
      <c r="E7" s="978"/>
      <c r="F7" s="978"/>
      <c r="G7" s="978"/>
      <c r="H7" s="978"/>
      <c r="I7" s="978"/>
    </row>
    <row r="8" spans="1:9" ht="24.75" customHeight="1">
      <c r="A8" s="979" t="s">
        <v>9</v>
      </c>
      <c r="B8" s="982" t="s">
        <v>12</v>
      </c>
      <c r="C8" s="980" t="s">
        <v>18</v>
      </c>
      <c r="D8" s="981" t="s">
        <v>8</v>
      </c>
      <c r="E8" s="981"/>
      <c r="F8" s="981"/>
      <c r="G8" s="982" t="s">
        <v>85</v>
      </c>
      <c r="H8" s="981" t="s">
        <v>15</v>
      </c>
      <c r="I8" s="981" t="s">
        <v>14</v>
      </c>
    </row>
    <row r="9" spans="1:9" ht="29.25" customHeight="1">
      <c r="A9" s="979"/>
      <c r="B9" s="982"/>
      <c r="C9" s="980"/>
      <c r="D9" s="50" t="s">
        <v>6</v>
      </c>
      <c r="E9" s="50" t="s">
        <v>5</v>
      </c>
      <c r="F9" s="50" t="s">
        <v>13</v>
      </c>
      <c r="G9" s="982"/>
      <c r="H9" s="981"/>
      <c r="I9" s="981"/>
    </row>
    <row r="10" spans="1:9" ht="17.25" customHeight="1">
      <c r="A10" s="51">
        <v>-1</v>
      </c>
      <c r="B10" s="51">
        <v>-2</v>
      </c>
      <c r="C10" s="51" t="s">
        <v>60</v>
      </c>
      <c r="D10" s="51">
        <v>-4</v>
      </c>
      <c r="E10" s="51">
        <v>-5</v>
      </c>
      <c r="F10" s="51">
        <v>-6</v>
      </c>
      <c r="G10" s="51">
        <v>-7</v>
      </c>
      <c r="H10" s="51">
        <v>-8</v>
      </c>
      <c r="I10" s="51">
        <v>-9</v>
      </c>
    </row>
    <row r="11" spans="1:9" ht="15" customHeight="1">
      <c r="A11" s="116" t="s">
        <v>95</v>
      </c>
      <c r="B11" s="117"/>
      <c r="C11" s="117"/>
      <c r="D11" s="117"/>
      <c r="E11" s="117"/>
      <c r="F11" s="117"/>
      <c r="G11" s="225"/>
      <c r="H11" s="225"/>
      <c r="I11" s="118"/>
    </row>
    <row r="12" spans="1:9" ht="15.75">
      <c r="A12" s="482" t="s">
        <v>109</v>
      </c>
      <c r="B12" s="58" t="s">
        <v>124</v>
      </c>
      <c r="C12" s="449">
        <f>SUM(C13:C31)</f>
        <v>18.049999999999997</v>
      </c>
      <c r="D12" s="449">
        <f>SUM(D13:D31)</f>
        <v>18.049999999999997</v>
      </c>
      <c r="E12" s="449">
        <f>SUM(E13:E31)</f>
        <v>0</v>
      </c>
      <c r="F12" s="449">
        <f>SUM(F13:F31)</f>
        <v>0</v>
      </c>
      <c r="G12" s="498">
        <f>SUM(G13:G31)</f>
        <v>0</v>
      </c>
      <c r="H12" s="644"/>
      <c r="I12" s="482"/>
    </row>
    <row r="13" spans="1:9" ht="38.25">
      <c r="A13" s="281">
        <v>1</v>
      </c>
      <c r="B13" s="290" t="s">
        <v>984</v>
      </c>
      <c r="C13" s="304">
        <v>0.47</v>
      </c>
      <c r="D13" s="304">
        <v>0.47</v>
      </c>
      <c r="E13" s="304"/>
      <c r="F13" s="634"/>
      <c r="G13" s="281" t="s">
        <v>985</v>
      </c>
      <c r="H13" s="630" t="s">
        <v>986</v>
      </c>
      <c r="I13" s="645"/>
    </row>
    <row r="14" spans="1:9" ht="38.25">
      <c r="A14" s="281">
        <f aca="true" t="shared" si="0" ref="A14:A31">A13+1</f>
        <v>2</v>
      </c>
      <c r="B14" s="290" t="s">
        <v>984</v>
      </c>
      <c r="C14" s="304">
        <v>0.6</v>
      </c>
      <c r="D14" s="304">
        <v>0.6</v>
      </c>
      <c r="E14" s="633"/>
      <c r="F14" s="633"/>
      <c r="G14" s="5" t="s">
        <v>987</v>
      </c>
      <c r="H14" s="630" t="s">
        <v>986</v>
      </c>
      <c r="I14" s="482"/>
    </row>
    <row r="15" spans="1:9" ht="38.25">
      <c r="A15" s="281">
        <f t="shared" si="0"/>
        <v>3</v>
      </c>
      <c r="B15" s="290" t="s">
        <v>984</v>
      </c>
      <c r="C15" s="512">
        <v>0.6</v>
      </c>
      <c r="D15" s="512">
        <v>0.6</v>
      </c>
      <c r="E15" s="633"/>
      <c r="F15" s="633"/>
      <c r="G15" s="2" t="s">
        <v>988</v>
      </c>
      <c r="H15" s="630" t="s">
        <v>986</v>
      </c>
      <c r="I15" s="482"/>
    </row>
    <row r="16" spans="1:9" ht="38.25">
      <c r="A16" s="281">
        <f t="shared" si="0"/>
        <v>4</v>
      </c>
      <c r="B16" s="290" t="s">
        <v>984</v>
      </c>
      <c r="C16" s="635">
        <v>1.42</v>
      </c>
      <c r="D16" s="635">
        <v>1.42</v>
      </c>
      <c r="E16" s="633"/>
      <c r="F16" s="633"/>
      <c r="G16" s="2" t="s">
        <v>989</v>
      </c>
      <c r="H16" s="630" t="s">
        <v>986</v>
      </c>
      <c r="I16" s="482"/>
    </row>
    <row r="17" spans="1:9" ht="38.25">
      <c r="A17" s="281">
        <f t="shared" si="0"/>
        <v>5</v>
      </c>
      <c r="B17" s="630" t="s">
        <v>984</v>
      </c>
      <c r="C17" s="304">
        <v>0.5</v>
      </c>
      <c r="D17" s="304">
        <v>0.5</v>
      </c>
      <c r="E17" s="633"/>
      <c r="F17" s="633"/>
      <c r="G17" s="5" t="s">
        <v>990</v>
      </c>
      <c r="H17" s="630" t="s">
        <v>986</v>
      </c>
      <c r="I17" s="482"/>
    </row>
    <row r="18" spans="1:9" ht="63.75">
      <c r="A18" s="281">
        <f t="shared" si="0"/>
        <v>6</v>
      </c>
      <c r="B18" s="290" t="s">
        <v>984</v>
      </c>
      <c r="C18" s="304">
        <v>0.77</v>
      </c>
      <c r="D18" s="304">
        <v>0.77</v>
      </c>
      <c r="E18" s="302"/>
      <c r="F18" s="636"/>
      <c r="G18" s="5" t="s">
        <v>991</v>
      </c>
      <c r="H18" s="630" t="s">
        <v>992</v>
      </c>
      <c r="I18" s="482"/>
    </row>
    <row r="19" spans="1:9" ht="63.75">
      <c r="A19" s="281">
        <f t="shared" si="0"/>
        <v>7</v>
      </c>
      <c r="B19" s="290" t="s">
        <v>993</v>
      </c>
      <c r="C19" s="304">
        <v>0.34</v>
      </c>
      <c r="D19" s="304">
        <v>0.34</v>
      </c>
      <c r="E19" s="302"/>
      <c r="F19" s="636"/>
      <c r="G19" s="5" t="s">
        <v>994</v>
      </c>
      <c r="H19" s="630" t="s">
        <v>992</v>
      </c>
      <c r="I19" s="482"/>
    </row>
    <row r="20" spans="1:9" ht="76.5">
      <c r="A20" s="281">
        <f t="shared" si="0"/>
        <v>8</v>
      </c>
      <c r="B20" s="290" t="s">
        <v>993</v>
      </c>
      <c r="C20" s="636">
        <v>0.5</v>
      </c>
      <c r="D20" s="304">
        <v>0.5</v>
      </c>
      <c r="E20" s="302"/>
      <c r="F20" s="636"/>
      <c r="G20" s="5" t="s">
        <v>995</v>
      </c>
      <c r="H20" s="630" t="s">
        <v>996</v>
      </c>
      <c r="I20" s="482"/>
    </row>
    <row r="21" spans="1:9" ht="38.25">
      <c r="A21" s="281">
        <f t="shared" si="0"/>
        <v>9</v>
      </c>
      <c r="B21" s="290" t="s">
        <v>993</v>
      </c>
      <c r="C21" s="304">
        <v>3.14</v>
      </c>
      <c r="D21" s="304">
        <v>3.14</v>
      </c>
      <c r="E21" s="302"/>
      <c r="F21" s="636"/>
      <c r="G21" s="5" t="s">
        <v>997</v>
      </c>
      <c r="H21" s="630" t="s">
        <v>986</v>
      </c>
      <c r="I21" s="482"/>
    </row>
    <row r="22" spans="1:9" ht="38.25">
      <c r="A22" s="281">
        <f t="shared" si="0"/>
        <v>10</v>
      </c>
      <c r="B22" s="290" t="s">
        <v>993</v>
      </c>
      <c r="C22" s="302">
        <v>2.05</v>
      </c>
      <c r="D22" s="302">
        <v>2.05</v>
      </c>
      <c r="E22" s="637"/>
      <c r="F22" s="637"/>
      <c r="G22" s="413" t="s">
        <v>998</v>
      </c>
      <c r="H22" s="630" t="s">
        <v>986</v>
      </c>
      <c r="I22" s="482"/>
    </row>
    <row r="23" spans="1:9" ht="38.25">
      <c r="A23" s="281">
        <f t="shared" si="0"/>
        <v>11</v>
      </c>
      <c r="B23" s="290" t="s">
        <v>984</v>
      </c>
      <c r="C23" s="304">
        <v>1</v>
      </c>
      <c r="D23" s="304">
        <v>1</v>
      </c>
      <c r="E23" s="637"/>
      <c r="F23" s="637"/>
      <c r="G23" s="2" t="s">
        <v>999</v>
      </c>
      <c r="H23" s="630" t="s">
        <v>986</v>
      </c>
      <c r="I23" s="482"/>
    </row>
    <row r="24" spans="1:9" ht="38.25">
      <c r="A24" s="281">
        <f t="shared" si="0"/>
        <v>12</v>
      </c>
      <c r="B24" s="290" t="s">
        <v>984</v>
      </c>
      <c r="C24" s="304">
        <v>0.7</v>
      </c>
      <c r="D24" s="304">
        <v>0.7</v>
      </c>
      <c r="E24" s="637"/>
      <c r="F24" s="637"/>
      <c r="G24" s="5" t="s">
        <v>1000</v>
      </c>
      <c r="H24" s="630" t="s">
        <v>986</v>
      </c>
      <c r="I24" s="482"/>
    </row>
    <row r="25" spans="1:9" ht="38.25">
      <c r="A25" s="281">
        <f t="shared" si="0"/>
        <v>13</v>
      </c>
      <c r="B25" s="290" t="s">
        <v>984</v>
      </c>
      <c r="C25" s="302">
        <v>1.2</v>
      </c>
      <c r="D25" s="302">
        <v>1.2</v>
      </c>
      <c r="E25" s="637"/>
      <c r="F25" s="637"/>
      <c r="G25" s="316" t="s">
        <v>1001</v>
      </c>
      <c r="H25" s="630" t="s">
        <v>986</v>
      </c>
      <c r="I25" s="482"/>
    </row>
    <row r="26" spans="1:9" ht="38.25">
      <c r="A26" s="281">
        <f t="shared" si="0"/>
        <v>14</v>
      </c>
      <c r="B26" s="290" t="s">
        <v>984</v>
      </c>
      <c r="C26" s="302">
        <v>0.51</v>
      </c>
      <c r="D26" s="304">
        <v>0.51</v>
      </c>
      <c r="E26" s="302"/>
      <c r="F26" s="302"/>
      <c r="G26" s="5" t="s">
        <v>1002</v>
      </c>
      <c r="H26" s="630" t="s">
        <v>986</v>
      </c>
      <c r="I26" s="482"/>
    </row>
    <row r="27" spans="1:9" ht="38.25">
      <c r="A27" s="281">
        <f t="shared" si="0"/>
        <v>15</v>
      </c>
      <c r="B27" s="290" t="s">
        <v>984</v>
      </c>
      <c r="C27" s="302">
        <v>0.1</v>
      </c>
      <c r="D27" s="304">
        <v>0.1</v>
      </c>
      <c r="E27" s="302"/>
      <c r="F27" s="302"/>
      <c r="G27" s="5" t="s">
        <v>1003</v>
      </c>
      <c r="H27" s="630" t="s">
        <v>986</v>
      </c>
      <c r="I27" s="482"/>
    </row>
    <row r="28" spans="1:9" ht="38.25">
      <c r="A28" s="281">
        <f t="shared" si="0"/>
        <v>16</v>
      </c>
      <c r="B28" s="290" t="s">
        <v>984</v>
      </c>
      <c r="C28" s="304">
        <v>1</v>
      </c>
      <c r="D28" s="304">
        <v>1</v>
      </c>
      <c r="E28" s="638"/>
      <c r="F28" s="638"/>
      <c r="G28" s="5" t="s">
        <v>1004</v>
      </c>
      <c r="H28" s="630" t="s">
        <v>986</v>
      </c>
      <c r="I28" s="160"/>
    </row>
    <row r="29" spans="1:9" ht="63.75">
      <c r="A29" s="281">
        <f t="shared" si="0"/>
        <v>17</v>
      </c>
      <c r="B29" s="290" t="s">
        <v>993</v>
      </c>
      <c r="C29" s="639">
        <v>1.7</v>
      </c>
      <c r="D29" s="639">
        <v>1.7</v>
      </c>
      <c r="E29" s="633"/>
      <c r="F29" s="449"/>
      <c r="G29" s="5" t="s">
        <v>1005</v>
      </c>
      <c r="H29" s="631" t="s">
        <v>1006</v>
      </c>
      <c r="I29" s="630"/>
    </row>
    <row r="30" spans="1:9" ht="38.25">
      <c r="A30" s="281">
        <f t="shared" si="0"/>
        <v>18</v>
      </c>
      <c r="B30" s="290" t="s">
        <v>984</v>
      </c>
      <c r="C30" s="304">
        <v>0.5</v>
      </c>
      <c r="D30" s="304">
        <v>0.5</v>
      </c>
      <c r="E30" s="640"/>
      <c r="F30" s="640"/>
      <c r="G30" s="5" t="s">
        <v>1007</v>
      </c>
      <c r="H30" s="630" t="s">
        <v>986</v>
      </c>
      <c r="I30" s="2"/>
    </row>
    <row r="31" spans="1:9" ht="38.25">
      <c r="A31" s="281">
        <f t="shared" si="0"/>
        <v>19</v>
      </c>
      <c r="B31" s="646" t="s">
        <v>993</v>
      </c>
      <c r="C31" s="304">
        <v>0.95</v>
      </c>
      <c r="D31" s="304">
        <v>0.95</v>
      </c>
      <c r="E31" s="304"/>
      <c r="F31" s="304"/>
      <c r="G31" s="5" t="s">
        <v>1008</v>
      </c>
      <c r="H31" s="630" t="s">
        <v>986</v>
      </c>
      <c r="I31" s="647"/>
    </row>
    <row r="32" spans="1:9" ht="15.75">
      <c r="A32" s="482" t="s">
        <v>114</v>
      </c>
      <c r="B32" s="648" t="s">
        <v>275</v>
      </c>
      <c r="C32" s="641">
        <f>SUM(C33:C40)</f>
        <v>7.029999999999999</v>
      </c>
      <c r="D32" s="641">
        <f>SUM(D33:D40)</f>
        <v>7.029999999999999</v>
      </c>
      <c r="E32" s="641">
        <f>SUM(E33:E40)</f>
        <v>0</v>
      </c>
      <c r="F32" s="641">
        <f>SUM(F33:F40)</f>
        <v>0</v>
      </c>
      <c r="G32" s="101"/>
      <c r="H32" s="58"/>
      <c r="I32" s="482"/>
    </row>
    <row r="33" spans="1:9" ht="38.25">
      <c r="A33" s="281">
        <v>1</v>
      </c>
      <c r="B33" s="290" t="s">
        <v>984</v>
      </c>
      <c r="C33" s="304">
        <v>0.5</v>
      </c>
      <c r="D33" s="304">
        <v>0.5</v>
      </c>
      <c r="E33" s="637"/>
      <c r="F33" s="637"/>
      <c r="G33" s="5" t="s">
        <v>1009</v>
      </c>
      <c r="H33" s="630" t="s">
        <v>1010</v>
      </c>
      <c r="I33" s="482"/>
    </row>
    <row r="34" spans="1:9" ht="38.25">
      <c r="A34" s="281">
        <f aca="true" t="shared" si="1" ref="A34:A40">A33+1</f>
        <v>2</v>
      </c>
      <c r="B34" s="290" t="s">
        <v>984</v>
      </c>
      <c r="C34" s="304">
        <v>2.8</v>
      </c>
      <c r="D34" s="304">
        <v>2.8</v>
      </c>
      <c r="E34" s="637"/>
      <c r="F34" s="637"/>
      <c r="G34" s="5" t="s">
        <v>1009</v>
      </c>
      <c r="H34" s="630" t="s">
        <v>986</v>
      </c>
      <c r="I34" s="482"/>
    </row>
    <row r="35" spans="1:9" ht="38.25">
      <c r="A35" s="281">
        <f t="shared" si="1"/>
        <v>3</v>
      </c>
      <c r="B35" s="290" t="s">
        <v>984</v>
      </c>
      <c r="C35" s="304">
        <v>0.4</v>
      </c>
      <c r="D35" s="302">
        <v>0.4</v>
      </c>
      <c r="E35" s="637"/>
      <c r="F35" s="637"/>
      <c r="G35" s="5" t="s">
        <v>1011</v>
      </c>
      <c r="H35" s="630" t="s">
        <v>986</v>
      </c>
      <c r="I35" s="482"/>
    </row>
    <row r="36" spans="1:9" ht="38.25">
      <c r="A36" s="281">
        <f t="shared" si="1"/>
        <v>4</v>
      </c>
      <c r="B36" s="290" t="s">
        <v>984</v>
      </c>
      <c r="C36" s="304">
        <v>0.22</v>
      </c>
      <c r="D36" s="304">
        <v>0.22</v>
      </c>
      <c r="E36" s="637"/>
      <c r="F36" s="637"/>
      <c r="G36" s="5" t="s">
        <v>1012</v>
      </c>
      <c r="H36" s="630" t="s">
        <v>986</v>
      </c>
      <c r="I36" s="482"/>
    </row>
    <row r="37" spans="1:9" ht="38.25">
      <c r="A37" s="281">
        <f t="shared" si="1"/>
        <v>5</v>
      </c>
      <c r="B37" s="290" t="s">
        <v>984</v>
      </c>
      <c r="C37" s="304">
        <v>0.6</v>
      </c>
      <c r="D37" s="304">
        <v>0.6</v>
      </c>
      <c r="E37" s="637"/>
      <c r="F37" s="637"/>
      <c r="G37" s="5" t="s">
        <v>1013</v>
      </c>
      <c r="H37" s="630" t="s">
        <v>986</v>
      </c>
      <c r="I37" s="482"/>
    </row>
    <row r="38" spans="1:9" ht="38.25">
      <c r="A38" s="281">
        <f t="shared" si="1"/>
        <v>6</v>
      </c>
      <c r="B38" s="290" t="s">
        <v>993</v>
      </c>
      <c r="C38" s="304">
        <v>2.0599999999999996</v>
      </c>
      <c r="D38" s="304">
        <v>2.0599999999999996</v>
      </c>
      <c r="E38" s="302"/>
      <c r="F38" s="304"/>
      <c r="G38" s="5" t="s">
        <v>1014</v>
      </c>
      <c r="H38" s="630" t="s">
        <v>986</v>
      </c>
      <c r="I38" s="482"/>
    </row>
    <row r="39" spans="1:9" ht="38.25">
      <c r="A39" s="281">
        <f t="shared" si="1"/>
        <v>7</v>
      </c>
      <c r="B39" s="290" t="s">
        <v>984</v>
      </c>
      <c r="C39" s="304">
        <v>0.27</v>
      </c>
      <c r="D39" s="304">
        <v>0.27</v>
      </c>
      <c r="E39" s="302"/>
      <c r="F39" s="304"/>
      <c r="G39" s="5" t="s">
        <v>1014</v>
      </c>
      <c r="H39" s="630" t="s">
        <v>986</v>
      </c>
      <c r="I39" s="482"/>
    </row>
    <row r="40" spans="1:9" ht="38.25">
      <c r="A40" s="281">
        <f t="shared" si="1"/>
        <v>8</v>
      </c>
      <c r="B40" s="290" t="s">
        <v>993</v>
      </c>
      <c r="C40" s="304">
        <v>0.18</v>
      </c>
      <c r="D40" s="304">
        <v>0.18</v>
      </c>
      <c r="E40" s="302"/>
      <c r="F40" s="304"/>
      <c r="G40" s="5" t="s">
        <v>1015</v>
      </c>
      <c r="H40" s="630" t="s">
        <v>986</v>
      </c>
      <c r="I40" s="482"/>
    </row>
    <row r="41" spans="1:9" ht="15.75">
      <c r="A41" s="482" t="s">
        <v>123</v>
      </c>
      <c r="B41" s="58" t="s">
        <v>288</v>
      </c>
      <c r="C41" s="77">
        <f>SUM(C42:C44)</f>
        <v>0.15</v>
      </c>
      <c r="D41" s="77">
        <f>SUM(D42:D44)</f>
        <v>0.15</v>
      </c>
      <c r="E41" s="77">
        <f>SUM(E42:E44)</f>
        <v>0</v>
      </c>
      <c r="F41" s="77">
        <f>SUM(F42:F44)</f>
        <v>0</v>
      </c>
      <c r="G41" s="59">
        <f>SUM(G42:G44)</f>
        <v>0</v>
      </c>
      <c r="H41" s="649"/>
      <c r="I41" s="649"/>
    </row>
    <row r="42" spans="1:9" ht="63.75">
      <c r="A42" s="281">
        <v>1</v>
      </c>
      <c r="B42" s="284" t="s">
        <v>1016</v>
      </c>
      <c r="C42" s="304">
        <v>0.04</v>
      </c>
      <c r="D42" s="304">
        <v>0.04</v>
      </c>
      <c r="E42" s="633"/>
      <c r="F42" s="637"/>
      <c r="G42" s="5" t="s">
        <v>1017</v>
      </c>
      <c r="H42" s="5" t="s">
        <v>1018</v>
      </c>
      <c r="I42" s="645"/>
    </row>
    <row r="43" spans="1:9" ht="63.75">
      <c r="A43" s="281">
        <f>A42+1</f>
        <v>2</v>
      </c>
      <c r="B43" s="284" t="s">
        <v>1019</v>
      </c>
      <c r="C43" s="304">
        <v>0.05</v>
      </c>
      <c r="D43" s="304">
        <v>0.05</v>
      </c>
      <c r="E43" s="633"/>
      <c r="F43" s="637"/>
      <c r="G43" s="5" t="s">
        <v>1020</v>
      </c>
      <c r="H43" s="5" t="s">
        <v>1018</v>
      </c>
      <c r="I43" s="645"/>
    </row>
    <row r="44" spans="1:9" ht="51">
      <c r="A44" s="281">
        <f>A43+1</f>
        <v>3</v>
      </c>
      <c r="B44" s="650" t="s">
        <v>1021</v>
      </c>
      <c r="C44" s="642">
        <v>0.06</v>
      </c>
      <c r="D44" s="642">
        <v>0.06</v>
      </c>
      <c r="E44" s="633"/>
      <c r="F44" s="637"/>
      <c r="G44" s="5" t="s">
        <v>1022</v>
      </c>
      <c r="H44" s="5" t="s">
        <v>1018</v>
      </c>
      <c r="I44" s="645"/>
    </row>
    <row r="45" spans="1:9" ht="15.75">
      <c r="A45" s="482" t="s">
        <v>126</v>
      </c>
      <c r="B45" s="58" t="s">
        <v>516</v>
      </c>
      <c r="C45" s="641">
        <f>SUM(C46:C47)</f>
        <v>0.07592</v>
      </c>
      <c r="D45" s="641">
        <f>SUM(D46:D47)</f>
        <v>0.07592</v>
      </c>
      <c r="E45" s="641">
        <f>SUM(E47:E47)</f>
        <v>0</v>
      </c>
      <c r="F45" s="641">
        <f>SUM(F47:F47)</f>
        <v>0</v>
      </c>
      <c r="G45" s="3"/>
      <c r="H45" s="58"/>
      <c r="I45" s="482"/>
    </row>
    <row r="46" spans="1:9" ht="51">
      <c r="A46" s="281">
        <v>1</v>
      </c>
      <c r="B46" s="284" t="s">
        <v>1023</v>
      </c>
      <c r="C46" s="637">
        <v>0.05061</v>
      </c>
      <c r="D46" s="637">
        <v>0.05061</v>
      </c>
      <c r="E46" s="641"/>
      <c r="F46" s="641"/>
      <c r="G46" s="5" t="s">
        <v>1024</v>
      </c>
      <c r="H46" s="632" t="s">
        <v>1025</v>
      </c>
      <c r="I46" s="482"/>
    </row>
    <row r="47" spans="1:9" ht="51">
      <c r="A47" s="281">
        <f>A46+1</f>
        <v>2</v>
      </c>
      <c r="B47" s="284" t="s">
        <v>1023</v>
      </c>
      <c r="C47" s="304">
        <v>0.02531</v>
      </c>
      <c r="D47" s="304">
        <v>0.02531</v>
      </c>
      <c r="E47" s="637"/>
      <c r="F47" s="637"/>
      <c r="G47" s="5" t="s">
        <v>1026</v>
      </c>
      <c r="H47" s="632" t="s">
        <v>1025</v>
      </c>
      <c r="I47" s="482"/>
    </row>
    <row r="48" spans="1:9" ht="15.75">
      <c r="A48" s="3" t="s">
        <v>149</v>
      </c>
      <c r="B48" s="58" t="s">
        <v>115</v>
      </c>
      <c r="C48" s="643">
        <f>SUM(C49:C49)</f>
        <v>0.24</v>
      </c>
      <c r="D48" s="643">
        <f>SUM(D49:D49)</f>
        <v>0.24</v>
      </c>
      <c r="E48" s="643">
        <f>SUM(E49:E49)</f>
        <v>0</v>
      </c>
      <c r="F48" s="643">
        <f>SUM(F49:F49)</f>
        <v>0</v>
      </c>
      <c r="G48" s="3"/>
      <c r="H48" s="58"/>
      <c r="I48" s="483"/>
    </row>
    <row r="49" spans="1:9" ht="38.25">
      <c r="A49" s="5">
        <v>1</v>
      </c>
      <c r="B49" s="290" t="s">
        <v>1027</v>
      </c>
      <c r="C49" s="304">
        <v>0.24</v>
      </c>
      <c r="D49" s="302">
        <v>0.24</v>
      </c>
      <c r="E49" s="302"/>
      <c r="F49" s="633"/>
      <c r="G49" s="5" t="s">
        <v>1028</v>
      </c>
      <c r="H49" s="630" t="s">
        <v>1029</v>
      </c>
      <c r="I49" s="650"/>
    </row>
    <row r="50" spans="1:9" ht="15.75">
      <c r="A50" s="115">
        <f>COUNTIF(A12:A49,"&gt;0")</f>
        <v>33</v>
      </c>
      <c r="B50" s="113" t="s">
        <v>1030</v>
      </c>
      <c r="C50" s="114">
        <f>SUM(C49,C46:C47,C42:C44,C33:C40,C13:C31)</f>
        <v>25.54592</v>
      </c>
      <c r="D50" s="114">
        <f>SUM(D49,D46:D47,D42:D44,D33:D40,D13:D31)</f>
        <v>25.54592</v>
      </c>
      <c r="E50" s="114">
        <f>SUM(E49,E46:E47,E42:E44,E33:E40,E13:E31)</f>
        <v>0</v>
      </c>
      <c r="F50" s="114">
        <f>SUM(F49,F46:F47,F42:F44,F33:F40,F13:F31)</f>
        <v>0</v>
      </c>
      <c r="G50" s="114"/>
      <c r="H50" s="115"/>
      <c r="I50" s="113"/>
    </row>
    <row r="51" spans="1:9" ht="30.75" customHeight="1">
      <c r="A51" s="1006" t="s">
        <v>89</v>
      </c>
      <c r="B51" s="1007"/>
      <c r="C51" s="1007"/>
      <c r="D51" s="1007"/>
      <c r="E51" s="1007"/>
      <c r="F51" s="1007"/>
      <c r="G51" s="1007"/>
      <c r="H51" s="1007"/>
      <c r="I51" s="1008"/>
    </row>
    <row r="52" spans="1:9" ht="15.75">
      <c r="A52" s="482" t="s">
        <v>109</v>
      </c>
      <c r="B52" s="1006" t="s">
        <v>1031</v>
      </c>
      <c r="C52" s="1007"/>
      <c r="D52" s="1007"/>
      <c r="E52" s="1007"/>
      <c r="F52" s="1007"/>
      <c r="G52" s="1007"/>
      <c r="H52" s="1007"/>
      <c r="I52" s="1008"/>
    </row>
    <row r="53" spans="1:9" ht="15.75">
      <c r="A53" s="7" t="s">
        <v>109</v>
      </c>
      <c r="B53" s="112" t="s">
        <v>317</v>
      </c>
      <c r="C53" s="52">
        <f>SUM(C54)</f>
        <v>2.12</v>
      </c>
      <c r="D53" s="52">
        <f>SUM(D54)</f>
        <v>2.12</v>
      </c>
      <c r="E53" s="637"/>
      <c r="F53" s="637"/>
      <c r="G53" s="2"/>
      <c r="H53" s="630"/>
      <c r="I53" s="630"/>
    </row>
    <row r="54" spans="1:9" ht="25.5">
      <c r="A54" s="318">
        <v>1</v>
      </c>
      <c r="B54" s="651" t="s">
        <v>1032</v>
      </c>
      <c r="C54" s="294">
        <v>2.12</v>
      </c>
      <c r="D54" s="294">
        <v>2.12</v>
      </c>
      <c r="E54" s="637"/>
      <c r="F54" s="637"/>
      <c r="G54" s="293" t="s">
        <v>1033</v>
      </c>
      <c r="H54" s="366" t="s">
        <v>1034</v>
      </c>
      <c r="I54" s="630"/>
    </row>
    <row r="55" spans="1:9" ht="15.75">
      <c r="A55" s="482" t="s">
        <v>114</v>
      </c>
      <c r="B55" s="58" t="s">
        <v>124</v>
      </c>
      <c r="C55" s="449">
        <f>SUM(C56:C90)</f>
        <v>56.69999999999999</v>
      </c>
      <c r="D55" s="449">
        <f>SUM(D56:D90)</f>
        <v>56.69999999999999</v>
      </c>
      <c r="E55" s="449">
        <f>SUM(E56:E90)</f>
        <v>0</v>
      </c>
      <c r="F55" s="449">
        <f>SUM(F56:F90)</f>
        <v>0</v>
      </c>
      <c r="G55" s="482"/>
      <c r="H55" s="668">
        <f>SUM(H56:H90)</f>
        <v>0</v>
      </c>
      <c r="I55" s="498">
        <f>SUM(I56:I90)</f>
        <v>0</v>
      </c>
    </row>
    <row r="56" spans="1:9" ht="63.75">
      <c r="A56" s="281">
        <v>1</v>
      </c>
      <c r="B56" s="652" t="s">
        <v>993</v>
      </c>
      <c r="C56" s="670">
        <v>0.9</v>
      </c>
      <c r="D56" s="670">
        <v>0.9</v>
      </c>
      <c r="E56" s="449"/>
      <c r="F56" s="449"/>
      <c r="G56" s="281" t="s">
        <v>1035</v>
      </c>
      <c r="H56" s="650" t="s">
        <v>1036</v>
      </c>
      <c r="I56" s="630"/>
    </row>
    <row r="57" spans="1:9" ht="25.5">
      <c r="A57" s="281">
        <f>A56+1</f>
        <v>2</v>
      </c>
      <c r="B57" s="652" t="s">
        <v>984</v>
      </c>
      <c r="C57" s="294">
        <v>0.9</v>
      </c>
      <c r="D57" s="294">
        <v>0.9</v>
      </c>
      <c r="E57" s="294"/>
      <c r="F57" s="294"/>
      <c r="G57" s="281" t="s">
        <v>1037</v>
      </c>
      <c r="H57" s="631" t="s">
        <v>134</v>
      </c>
      <c r="I57" s="630"/>
    </row>
    <row r="58" spans="1:9" ht="15.75">
      <c r="A58" s="281">
        <f aca="true" t="shared" si="2" ref="A58:A89">A57+1</f>
        <v>3</v>
      </c>
      <c r="B58" s="290" t="s">
        <v>1038</v>
      </c>
      <c r="C58" s="304">
        <v>1.78</v>
      </c>
      <c r="D58" s="304">
        <v>1.78</v>
      </c>
      <c r="E58" s="671"/>
      <c r="F58" s="634"/>
      <c r="G58" s="281" t="s">
        <v>1039</v>
      </c>
      <c r="H58" s="631" t="s">
        <v>1040</v>
      </c>
      <c r="I58" s="645"/>
    </row>
    <row r="59" spans="1:9" ht="15.75">
      <c r="A59" s="281">
        <f t="shared" si="2"/>
        <v>4</v>
      </c>
      <c r="B59" s="290" t="s">
        <v>984</v>
      </c>
      <c r="C59" s="304">
        <v>0.4</v>
      </c>
      <c r="D59" s="304">
        <v>0.4</v>
      </c>
      <c r="E59" s="671"/>
      <c r="F59" s="634"/>
      <c r="G59" s="281" t="s">
        <v>1041</v>
      </c>
      <c r="H59" s="631" t="s">
        <v>134</v>
      </c>
      <c r="I59" s="645"/>
    </row>
    <row r="60" spans="1:9" ht="76.5">
      <c r="A60" s="281">
        <f t="shared" si="2"/>
        <v>5</v>
      </c>
      <c r="B60" s="652" t="s">
        <v>984</v>
      </c>
      <c r="C60" s="304">
        <v>1.6</v>
      </c>
      <c r="D60" s="304">
        <v>1.6</v>
      </c>
      <c r="E60" s="633"/>
      <c r="F60" s="633"/>
      <c r="G60" s="5" t="s">
        <v>1042</v>
      </c>
      <c r="H60" s="631" t="s">
        <v>1043</v>
      </c>
      <c r="I60" s="630"/>
    </row>
    <row r="61" spans="1:9" ht="76.5">
      <c r="A61" s="281">
        <f t="shared" si="2"/>
        <v>6</v>
      </c>
      <c r="B61" s="290" t="s">
        <v>984</v>
      </c>
      <c r="C61" s="304">
        <v>0.25</v>
      </c>
      <c r="D61" s="304">
        <v>0.25</v>
      </c>
      <c r="E61" s="304"/>
      <c r="F61" s="633"/>
      <c r="G61" s="5" t="s">
        <v>1044</v>
      </c>
      <c r="H61" s="631" t="s">
        <v>1043</v>
      </c>
      <c r="I61" s="281"/>
    </row>
    <row r="62" spans="1:9" ht="76.5">
      <c r="A62" s="281">
        <f t="shared" si="2"/>
        <v>7</v>
      </c>
      <c r="B62" s="290" t="s">
        <v>984</v>
      </c>
      <c r="C62" s="672">
        <v>0.75</v>
      </c>
      <c r="D62" s="672">
        <v>0.75</v>
      </c>
      <c r="E62" s="633"/>
      <c r="F62" s="633"/>
      <c r="G62" s="5" t="s">
        <v>1045</v>
      </c>
      <c r="H62" s="631" t="s">
        <v>1043</v>
      </c>
      <c r="I62" s="482"/>
    </row>
    <row r="63" spans="1:9" ht="25.5">
      <c r="A63" s="281">
        <f t="shared" si="2"/>
        <v>8</v>
      </c>
      <c r="B63" s="290" t="s">
        <v>984</v>
      </c>
      <c r="C63" s="512">
        <v>0.6</v>
      </c>
      <c r="D63" s="512">
        <v>0.6</v>
      </c>
      <c r="E63" s="633"/>
      <c r="F63" s="449"/>
      <c r="G63" s="5" t="s">
        <v>1046</v>
      </c>
      <c r="H63" s="631" t="s">
        <v>1047</v>
      </c>
      <c r="I63" s="630"/>
    </row>
    <row r="64" spans="1:9" ht="25.5">
      <c r="A64" s="281">
        <f t="shared" si="2"/>
        <v>9</v>
      </c>
      <c r="B64" s="284" t="s">
        <v>1048</v>
      </c>
      <c r="C64" s="673">
        <v>1</v>
      </c>
      <c r="D64" s="673">
        <v>1</v>
      </c>
      <c r="E64" s="633"/>
      <c r="F64" s="449"/>
      <c r="G64" s="316" t="s">
        <v>1049</v>
      </c>
      <c r="H64" s="631" t="s">
        <v>1040</v>
      </c>
      <c r="I64" s="630"/>
    </row>
    <row r="65" spans="1:9" ht="25.5">
      <c r="A65" s="281">
        <f t="shared" si="2"/>
        <v>10</v>
      </c>
      <c r="B65" s="652" t="s">
        <v>984</v>
      </c>
      <c r="C65" s="674">
        <v>0.9</v>
      </c>
      <c r="D65" s="674">
        <v>0.9</v>
      </c>
      <c r="E65" s="633"/>
      <c r="F65" s="449"/>
      <c r="G65" s="5" t="s">
        <v>1050</v>
      </c>
      <c r="H65" s="631" t="s">
        <v>199</v>
      </c>
      <c r="I65" s="630"/>
    </row>
    <row r="66" spans="1:9" ht="25.5">
      <c r="A66" s="281">
        <f t="shared" si="2"/>
        <v>11</v>
      </c>
      <c r="B66" s="290" t="s">
        <v>984</v>
      </c>
      <c r="C66" s="304">
        <v>0.8</v>
      </c>
      <c r="D66" s="304">
        <v>0.8</v>
      </c>
      <c r="E66" s="633"/>
      <c r="F66" s="449"/>
      <c r="G66" s="5" t="s">
        <v>1051</v>
      </c>
      <c r="H66" s="631" t="s">
        <v>199</v>
      </c>
      <c r="I66" s="630"/>
    </row>
    <row r="67" spans="1:9" ht="15.75">
      <c r="A67" s="281">
        <f t="shared" si="2"/>
        <v>12</v>
      </c>
      <c r="B67" s="290" t="s">
        <v>984</v>
      </c>
      <c r="C67" s="635">
        <v>9.8</v>
      </c>
      <c r="D67" s="635">
        <v>9.8</v>
      </c>
      <c r="E67" s="633"/>
      <c r="F67" s="670"/>
      <c r="G67" s="5" t="s">
        <v>1052</v>
      </c>
      <c r="H67" s="631" t="s">
        <v>199</v>
      </c>
      <c r="I67" s="653"/>
    </row>
    <row r="68" spans="1:9" ht="25.5">
      <c r="A68" s="281">
        <f t="shared" si="2"/>
        <v>13</v>
      </c>
      <c r="B68" s="290" t="s">
        <v>984</v>
      </c>
      <c r="C68" s="675">
        <v>0.78</v>
      </c>
      <c r="D68" s="675">
        <v>0.78</v>
      </c>
      <c r="E68" s="633"/>
      <c r="F68" s="449"/>
      <c r="G68" s="5" t="s">
        <v>1053</v>
      </c>
      <c r="H68" s="631" t="s">
        <v>134</v>
      </c>
      <c r="I68" s="630"/>
    </row>
    <row r="69" spans="1:9" ht="25.5">
      <c r="A69" s="281">
        <f t="shared" si="2"/>
        <v>14</v>
      </c>
      <c r="B69" s="290" t="s">
        <v>984</v>
      </c>
      <c r="C69" s="675">
        <v>3.3</v>
      </c>
      <c r="D69" s="675">
        <v>3.3</v>
      </c>
      <c r="E69" s="633"/>
      <c r="F69" s="449"/>
      <c r="G69" s="5" t="s">
        <v>991</v>
      </c>
      <c r="H69" s="631" t="s">
        <v>134</v>
      </c>
      <c r="I69" s="630"/>
    </row>
    <row r="70" spans="1:9" ht="25.5">
      <c r="A70" s="281">
        <f t="shared" si="2"/>
        <v>15</v>
      </c>
      <c r="B70" s="284" t="s">
        <v>1054</v>
      </c>
      <c r="C70" s="304">
        <v>4.8</v>
      </c>
      <c r="D70" s="304">
        <v>4.8</v>
      </c>
      <c r="E70" s="633"/>
      <c r="F70" s="449"/>
      <c r="G70" s="5" t="s">
        <v>1055</v>
      </c>
      <c r="H70" s="631" t="s">
        <v>1040</v>
      </c>
      <c r="I70" s="630"/>
    </row>
    <row r="71" spans="1:9" ht="38.25">
      <c r="A71" s="281">
        <f t="shared" si="2"/>
        <v>16</v>
      </c>
      <c r="B71" s="284" t="s">
        <v>1054</v>
      </c>
      <c r="C71" s="304">
        <v>4.9</v>
      </c>
      <c r="D71" s="304">
        <v>4.9</v>
      </c>
      <c r="E71" s="633"/>
      <c r="F71" s="449"/>
      <c r="G71" s="397" t="s">
        <v>1056</v>
      </c>
      <c r="H71" s="631" t="s">
        <v>1040</v>
      </c>
      <c r="I71" s="630"/>
    </row>
    <row r="72" spans="1:9" ht="76.5">
      <c r="A72" s="281">
        <f t="shared" si="2"/>
        <v>17</v>
      </c>
      <c r="B72" s="652" t="s">
        <v>984</v>
      </c>
      <c r="C72" s="363">
        <v>0.4</v>
      </c>
      <c r="D72" s="304">
        <v>0.4</v>
      </c>
      <c r="E72" s="633"/>
      <c r="F72" s="449"/>
      <c r="G72" s="5" t="s">
        <v>1057</v>
      </c>
      <c r="H72" s="650" t="s">
        <v>996</v>
      </c>
      <c r="I72" s="630"/>
    </row>
    <row r="73" spans="1:9" ht="76.5">
      <c r="A73" s="281">
        <f t="shared" si="2"/>
        <v>18</v>
      </c>
      <c r="B73" s="652" t="s">
        <v>984</v>
      </c>
      <c r="C73" s="363">
        <v>0.4</v>
      </c>
      <c r="D73" s="304">
        <v>0.4</v>
      </c>
      <c r="E73" s="633"/>
      <c r="F73" s="449"/>
      <c r="G73" s="5" t="s">
        <v>1058</v>
      </c>
      <c r="H73" s="650" t="s">
        <v>996</v>
      </c>
      <c r="I73" s="630"/>
    </row>
    <row r="74" spans="1:9" ht="25.5">
      <c r="A74" s="281">
        <f t="shared" si="2"/>
        <v>19</v>
      </c>
      <c r="B74" s="290" t="s">
        <v>1059</v>
      </c>
      <c r="C74" s="304">
        <v>2.05</v>
      </c>
      <c r="D74" s="304">
        <v>2.05</v>
      </c>
      <c r="E74" s="302"/>
      <c r="F74" s="636"/>
      <c r="G74" s="316" t="s">
        <v>1060</v>
      </c>
      <c r="H74" s="631" t="s">
        <v>1040</v>
      </c>
      <c r="I74" s="482"/>
    </row>
    <row r="75" spans="1:9" ht="25.5">
      <c r="A75" s="281">
        <f t="shared" si="2"/>
        <v>20</v>
      </c>
      <c r="B75" s="652" t="s">
        <v>984</v>
      </c>
      <c r="C75" s="294">
        <v>2</v>
      </c>
      <c r="D75" s="294">
        <v>2</v>
      </c>
      <c r="E75" s="633"/>
      <c r="F75" s="449"/>
      <c r="G75" s="316" t="s">
        <v>1061</v>
      </c>
      <c r="H75" s="631" t="s">
        <v>134</v>
      </c>
      <c r="I75" s="630"/>
    </row>
    <row r="76" spans="1:9" ht="25.5">
      <c r="A76" s="281">
        <f t="shared" si="2"/>
        <v>21</v>
      </c>
      <c r="B76" s="652" t="s">
        <v>984</v>
      </c>
      <c r="C76" s="294">
        <v>0.78</v>
      </c>
      <c r="D76" s="294">
        <v>0.78</v>
      </c>
      <c r="E76" s="633"/>
      <c r="F76" s="449"/>
      <c r="G76" s="316" t="s">
        <v>1062</v>
      </c>
      <c r="H76" s="631" t="s">
        <v>134</v>
      </c>
      <c r="I76" s="630"/>
    </row>
    <row r="77" spans="1:9" ht="25.5">
      <c r="A77" s="281">
        <f t="shared" si="2"/>
        <v>22</v>
      </c>
      <c r="B77" s="290" t="s">
        <v>993</v>
      </c>
      <c r="C77" s="294">
        <v>0.05</v>
      </c>
      <c r="D77" s="294">
        <v>0.05</v>
      </c>
      <c r="E77" s="633"/>
      <c r="F77" s="449"/>
      <c r="G77" s="316" t="s">
        <v>1063</v>
      </c>
      <c r="H77" s="631" t="s">
        <v>134</v>
      </c>
      <c r="I77" s="630"/>
    </row>
    <row r="78" spans="1:9" ht="25.5">
      <c r="A78" s="281">
        <f t="shared" si="2"/>
        <v>23</v>
      </c>
      <c r="B78" s="290" t="s">
        <v>984</v>
      </c>
      <c r="C78" s="294">
        <v>1</v>
      </c>
      <c r="D78" s="294">
        <v>1</v>
      </c>
      <c r="E78" s="633"/>
      <c r="F78" s="449"/>
      <c r="G78" s="316" t="s">
        <v>1064</v>
      </c>
      <c r="H78" s="631" t="s">
        <v>199</v>
      </c>
      <c r="I78" s="630"/>
    </row>
    <row r="79" spans="1:9" ht="15.75">
      <c r="A79" s="281">
        <f t="shared" si="2"/>
        <v>24</v>
      </c>
      <c r="B79" s="290" t="s">
        <v>984</v>
      </c>
      <c r="C79" s="294">
        <v>1</v>
      </c>
      <c r="D79" s="304">
        <v>1</v>
      </c>
      <c r="E79" s="633"/>
      <c r="F79" s="449"/>
      <c r="G79" s="316" t="s">
        <v>1065</v>
      </c>
      <c r="H79" s="631" t="s">
        <v>134</v>
      </c>
      <c r="I79" s="630"/>
    </row>
    <row r="80" spans="1:9" ht="25.5">
      <c r="A80" s="281">
        <f t="shared" si="2"/>
        <v>25</v>
      </c>
      <c r="B80" s="290" t="s">
        <v>984</v>
      </c>
      <c r="C80" s="294">
        <v>6.5</v>
      </c>
      <c r="D80" s="304">
        <v>6.5</v>
      </c>
      <c r="E80" s="633"/>
      <c r="F80" s="449"/>
      <c r="G80" s="316" t="s">
        <v>1066</v>
      </c>
      <c r="H80" s="631" t="s">
        <v>134</v>
      </c>
      <c r="I80" s="630"/>
    </row>
    <row r="81" spans="1:9" ht="63.75">
      <c r="A81" s="281">
        <f t="shared" si="2"/>
        <v>26</v>
      </c>
      <c r="B81" s="652" t="s">
        <v>984</v>
      </c>
      <c r="C81" s="304">
        <v>0.8</v>
      </c>
      <c r="D81" s="304">
        <v>0.8</v>
      </c>
      <c r="E81" s="633"/>
      <c r="F81" s="449"/>
      <c r="G81" s="5" t="s">
        <v>1067</v>
      </c>
      <c r="H81" s="631" t="s">
        <v>1068</v>
      </c>
      <c r="I81" s="630"/>
    </row>
    <row r="82" spans="1:9" ht="25.5">
      <c r="A82" s="281">
        <f t="shared" si="2"/>
        <v>27</v>
      </c>
      <c r="B82" s="652" t="s">
        <v>984</v>
      </c>
      <c r="C82" s="304">
        <v>1</v>
      </c>
      <c r="D82" s="304">
        <v>1</v>
      </c>
      <c r="E82" s="633"/>
      <c r="F82" s="449"/>
      <c r="G82" s="2" t="s">
        <v>1069</v>
      </c>
      <c r="H82" s="631" t="s">
        <v>199</v>
      </c>
      <c r="I82" s="630"/>
    </row>
    <row r="83" spans="1:9" ht="25.5">
      <c r="A83" s="281">
        <f t="shared" si="2"/>
        <v>28</v>
      </c>
      <c r="B83" s="290" t="s">
        <v>993</v>
      </c>
      <c r="C83" s="676">
        <v>1.4</v>
      </c>
      <c r="D83" s="676">
        <v>1.4</v>
      </c>
      <c r="E83" s="633"/>
      <c r="F83" s="449"/>
      <c r="G83" s="654" t="s">
        <v>1070</v>
      </c>
      <c r="H83" s="631" t="s">
        <v>1071</v>
      </c>
      <c r="I83" s="630"/>
    </row>
    <row r="84" spans="1:9" ht="63.75">
      <c r="A84" s="281">
        <f t="shared" si="2"/>
        <v>29</v>
      </c>
      <c r="B84" s="290" t="s">
        <v>993</v>
      </c>
      <c r="C84" s="677">
        <v>3.4</v>
      </c>
      <c r="D84" s="677">
        <v>3.4</v>
      </c>
      <c r="E84" s="633"/>
      <c r="F84" s="449"/>
      <c r="G84" s="654" t="s">
        <v>1072</v>
      </c>
      <c r="H84" s="631" t="s">
        <v>1073</v>
      </c>
      <c r="I84" s="630"/>
    </row>
    <row r="85" spans="1:9" ht="38.25">
      <c r="A85" s="281">
        <f t="shared" si="2"/>
        <v>30</v>
      </c>
      <c r="B85" s="290" t="s">
        <v>993</v>
      </c>
      <c r="C85" s="677">
        <v>0.9</v>
      </c>
      <c r="D85" s="677">
        <v>0.9</v>
      </c>
      <c r="E85" s="633"/>
      <c r="F85" s="449"/>
      <c r="G85" s="397" t="s">
        <v>1074</v>
      </c>
      <c r="H85" s="631" t="s">
        <v>1075</v>
      </c>
      <c r="I85" s="630"/>
    </row>
    <row r="86" spans="1:9" ht="25.5">
      <c r="A86" s="281">
        <f t="shared" si="2"/>
        <v>31</v>
      </c>
      <c r="B86" s="655" t="s">
        <v>984</v>
      </c>
      <c r="C86" s="294">
        <v>0.1</v>
      </c>
      <c r="D86" s="678">
        <v>0.1</v>
      </c>
      <c r="E86" s="679"/>
      <c r="F86" s="679"/>
      <c r="G86" s="656" t="s">
        <v>1076</v>
      </c>
      <c r="H86" s="631" t="s">
        <v>1075</v>
      </c>
      <c r="I86" s="657"/>
    </row>
    <row r="87" spans="1:9" ht="38.25">
      <c r="A87" s="281">
        <f t="shared" si="2"/>
        <v>32</v>
      </c>
      <c r="B87" s="655" t="s">
        <v>984</v>
      </c>
      <c r="C87" s="304">
        <v>0.5</v>
      </c>
      <c r="D87" s="304">
        <v>0.5</v>
      </c>
      <c r="E87" s="679"/>
      <c r="F87" s="679"/>
      <c r="G87" s="5" t="s">
        <v>1077</v>
      </c>
      <c r="H87" s="631" t="s">
        <v>199</v>
      </c>
      <c r="I87" s="657"/>
    </row>
    <row r="88" spans="1:9" ht="63.75">
      <c r="A88" s="281">
        <f t="shared" si="2"/>
        <v>33</v>
      </c>
      <c r="B88" s="655" t="s">
        <v>984</v>
      </c>
      <c r="C88" s="294">
        <v>0.5</v>
      </c>
      <c r="D88" s="304">
        <v>0.5</v>
      </c>
      <c r="E88" s="640"/>
      <c r="F88" s="640"/>
      <c r="G88" s="5" t="s">
        <v>1078</v>
      </c>
      <c r="H88" s="631" t="s">
        <v>1079</v>
      </c>
      <c r="I88" s="2"/>
    </row>
    <row r="89" spans="1:9" ht="25.5">
      <c r="A89" s="281">
        <f t="shared" si="2"/>
        <v>34</v>
      </c>
      <c r="B89" s="290" t="s">
        <v>984</v>
      </c>
      <c r="C89" s="672">
        <v>0.28</v>
      </c>
      <c r="D89" s="672">
        <v>0.28</v>
      </c>
      <c r="E89" s="640"/>
      <c r="F89" s="640"/>
      <c r="G89" s="5" t="s">
        <v>1080</v>
      </c>
      <c r="H89" s="631" t="s">
        <v>1075</v>
      </c>
      <c r="I89" s="2"/>
    </row>
    <row r="90" spans="1:9" ht="25.5">
      <c r="A90" s="281">
        <f>A89+1</f>
        <v>35</v>
      </c>
      <c r="B90" s="655" t="s">
        <v>984</v>
      </c>
      <c r="C90" s="304">
        <v>0.18</v>
      </c>
      <c r="D90" s="304">
        <v>0.18</v>
      </c>
      <c r="E90" s="640"/>
      <c r="F90" s="640"/>
      <c r="G90" s="5" t="s">
        <v>1003</v>
      </c>
      <c r="H90" s="631" t="s">
        <v>134</v>
      </c>
      <c r="I90" s="2"/>
    </row>
    <row r="91" spans="1:9" ht="15.75">
      <c r="A91" s="482" t="s">
        <v>123</v>
      </c>
      <c r="B91" s="58" t="s">
        <v>275</v>
      </c>
      <c r="C91" s="52">
        <f>SUM(C92:C94)</f>
        <v>10</v>
      </c>
      <c r="D91" s="52">
        <f>SUM(D92:D94)</f>
        <v>10</v>
      </c>
      <c r="E91" s="52">
        <f>SUM(E92:E94)</f>
        <v>0</v>
      </c>
      <c r="F91" s="52">
        <f>SUM(F92:F94)</f>
        <v>0</v>
      </c>
      <c r="G91" s="658"/>
      <c r="H91" s="659">
        <f>SUM(H92:H94)</f>
        <v>0</v>
      </c>
      <c r="I91" s="226">
        <f>SUM(I92:I94)</f>
        <v>0</v>
      </c>
    </row>
    <row r="92" spans="1:9" ht="25.5">
      <c r="A92" s="281">
        <v>1</v>
      </c>
      <c r="B92" s="290" t="s">
        <v>984</v>
      </c>
      <c r="C92" s="294">
        <v>4.5</v>
      </c>
      <c r="D92" s="672">
        <v>4.5</v>
      </c>
      <c r="E92" s="633"/>
      <c r="F92" s="449"/>
      <c r="G92" s="316" t="s">
        <v>1081</v>
      </c>
      <c r="H92" s="631" t="s">
        <v>134</v>
      </c>
      <c r="I92" s="630"/>
    </row>
    <row r="93" spans="1:9" ht="25.5">
      <c r="A93" s="281">
        <f>A92+1</f>
        <v>2</v>
      </c>
      <c r="B93" s="290" t="s">
        <v>993</v>
      </c>
      <c r="C93" s="294">
        <v>3.5</v>
      </c>
      <c r="D93" s="304">
        <v>3.5</v>
      </c>
      <c r="E93" s="633"/>
      <c r="F93" s="449"/>
      <c r="G93" s="5" t="s">
        <v>1082</v>
      </c>
      <c r="H93" s="631" t="s">
        <v>134</v>
      </c>
      <c r="I93" s="630"/>
    </row>
    <row r="94" spans="1:9" ht="25.5">
      <c r="A94" s="281">
        <f>A93+1</f>
        <v>3</v>
      </c>
      <c r="B94" s="290" t="s">
        <v>993</v>
      </c>
      <c r="C94" s="304">
        <v>2</v>
      </c>
      <c r="D94" s="294">
        <v>2</v>
      </c>
      <c r="E94" s="633"/>
      <c r="F94" s="449"/>
      <c r="G94" s="5" t="s">
        <v>1083</v>
      </c>
      <c r="H94" s="631" t="s">
        <v>134</v>
      </c>
      <c r="I94" s="630"/>
    </row>
    <row r="95" spans="1:9" ht="15.75">
      <c r="A95" s="482" t="s">
        <v>126</v>
      </c>
      <c r="B95" s="58" t="s">
        <v>1084</v>
      </c>
      <c r="C95" s="680">
        <f>C96</f>
        <v>0.5</v>
      </c>
      <c r="D95" s="680">
        <f>D96</f>
        <v>0.5</v>
      </c>
      <c r="E95" s="680">
        <f>E96</f>
        <v>0</v>
      </c>
      <c r="F95" s="680">
        <f>F96</f>
        <v>0</v>
      </c>
      <c r="G95" s="660"/>
      <c r="H95" s="661"/>
      <c r="I95" s="644"/>
    </row>
    <row r="96" spans="1:9" ht="15.75">
      <c r="A96" s="281">
        <v>1</v>
      </c>
      <c r="B96" s="290" t="s">
        <v>1085</v>
      </c>
      <c r="C96" s="304">
        <v>0.5</v>
      </c>
      <c r="D96" s="304">
        <v>0.5</v>
      </c>
      <c r="E96" s="633"/>
      <c r="F96" s="449"/>
      <c r="G96" s="5" t="s">
        <v>1086</v>
      </c>
      <c r="H96" s="631" t="s">
        <v>134</v>
      </c>
      <c r="I96" s="630"/>
    </row>
    <row r="97" spans="1:9" ht="15.75">
      <c r="A97" s="482" t="s">
        <v>149</v>
      </c>
      <c r="B97" s="662" t="s">
        <v>903</v>
      </c>
      <c r="C97" s="298">
        <f>SUM(C98:C98)</f>
        <v>0.3</v>
      </c>
      <c r="D97" s="298">
        <f>SUM(D98:D98)</f>
        <v>0.3</v>
      </c>
      <c r="E97" s="298">
        <f>SUM(E98:E98)</f>
        <v>0</v>
      </c>
      <c r="F97" s="298">
        <f>SUM(F98:F98)</f>
        <v>0</v>
      </c>
      <c r="G97" s="3"/>
      <c r="H97" s="483"/>
      <c r="I97" s="644"/>
    </row>
    <row r="98" spans="1:9" ht="25.5">
      <c r="A98" s="281">
        <v>1</v>
      </c>
      <c r="B98" s="646" t="s">
        <v>1087</v>
      </c>
      <c r="C98" s="304">
        <v>0.3</v>
      </c>
      <c r="D98" s="304">
        <v>0.3</v>
      </c>
      <c r="E98" s="679"/>
      <c r="F98" s="679"/>
      <c r="G98" s="293" t="s">
        <v>1088</v>
      </c>
      <c r="H98" s="631" t="s">
        <v>134</v>
      </c>
      <c r="I98" s="657"/>
    </row>
    <row r="99" spans="1:9" ht="15.75">
      <c r="A99" s="482" t="s">
        <v>222</v>
      </c>
      <c r="B99" s="662" t="s">
        <v>115</v>
      </c>
      <c r="C99" s="298">
        <f>SUM(C100:C103)</f>
        <v>5.3</v>
      </c>
      <c r="D99" s="298">
        <f>SUM(D100:D103)</f>
        <v>5.3</v>
      </c>
      <c r="E99" s="298">
        <f>SUM(E100:E103)</f>
        <v>0</v>
      </c>
      <c r="F99" s="298">
        <f>SUM(F100:F103)</f>
        <v>0</v>
      </c>
      <c r="G99" s="3"/>
      <c r="H99" s="483"/>
      <c r="I99" s="644"/>
    </row>
    <row r="100" spans="1:9" ht="38.25">
      <c r="A100" s="281">
        <v>1</v>
      </c>
      <c r="B100" s="652" t="s">
        <v>1089</v>
      </c>
      <c r="C100" s="674">
        <v>0.8</v>
      </c>
      <c r="D100" s="674">
        <v>0.8</v>
      </c>
      <c r="E100" s="449"/>
      <c r="F100" s="449"/>
      <c r="G100" s="5" t="s">
        <v>1090</v>
      </c>
      <c r="H100" s="631" t="s">
        <v>199</v>
      </c>
      <c r="I100" s="630"/>
    </row>
    <row r="101" spans="1:9" ht="25.5">
      <c r="A101" s="281">
        <f>A100+1</f>
        <v>2</v>
      </c>
      <c r="B101" s="663" t="s">
        <v>1091</v>
      </c>
      <c r="C101" s="304">
        <v>3</v>
      </c>
      <c r="D101" s="304">
        <v>3</v>
      </c>
      <c r="E101" s="633"/>
      <c r="F101" s="633"/>
      <c r="G101" s="5" t="s">
        <v>1092</v>
      </c>
      <c r="H101" s="284" t="s">
        <v>1093</v>
      </c>
      <c r="I101" s="630"/>
    </row>
    <row r="102" spans="1:9" ht="25.5">
      <c r="A102" s="281">
        <f>A101+1</f>
        <v>3</v>
      </c>
      <c r="B102" s="290" t="s">
        <v>1094</v>
      </c>
      <c r="C102" s="304">
        <v>0.5</v>
      </c>
      <c r="D102" s="672">
        <v>0.5</v>
      </c>
      <c r="E102" s="633"/>
      <c r="F102" s="633"/>
      <c r="G102" s="5" t="s">
        <v>1095</v>
      </c>
      <c r="H102" s="284" t="s">
        <v>1096</v>
      </c>
      <c r="I102" s="630"/>
    </row>
    <row r="103" spans="1:9" ht="15.75">
      <c r="A103" s="281">
        <f>A102+1</f>
        <v>4</v>
      </c>
      <c r="B103" s="290" t="s">
        <v>1097</v>
      </c>
      <c r="C103" s="294">
        <v>1</v>
      </c>
      <c r="D103" s="304">
        <v>1</v>
      </c>
      <c r="E103" s="449"/>
      <c r="F103" s="449"/>
      <c r="G103" s="5" t="s">
        <v>1098</v>
      </c>
      <c r="H103" s="631" t="s">
        <v>1099</v>
      </c>
      <c r="I103" s="630"/>
    </row>
    <row r="104" spans="1:9" ht="15.75">
      <c r="A104" s="482" t="s">
        <v>230</v>
      </c>
      <c r="B104" s="662" t="s">
        <v>1100</v>
      </c>
      <c r="C104" s="298">
        <f>SUM(C105:C106)</f>
        <v>0.36</v>
      </c>
      <c r="D104" s="298">
        <f>SUM(D105:D106)</f>
        <v>0.36</v>
      </c>
      <c r="E104" s="298">
        <f>SUM(E105:E106)</f>
        <v>0</v>
      </c>
      <c r="F104" s="298">
        <f>SUM(F105:F106)</f>
        <v>0</v>
      </c>
      <c r="G104" s="3"/>
      <c r="H104" s="664">
        <f>SUM(H105:H106)</f>
        <v>0</v>
      </c>
      <c r="I104" s="387">
        <f>SUM(I105:I106)</f>
        <v>0</v>
      </c>
    </row>
    <row r="105" spans="1:9" ht="25.5">
      <c r="A105" s="281">
        <v>1</v>
      </c>
      <c r="B105" s="290" t="s">
        <v>1101</v>
      </c>
      <c r="C105" s="304">
        <v>0.24999999999999997</v>
      </c>
      <c r="D105" s="672">
        <v>0.25</v>
      </c>
      <c r="E105" s="449"/>
      <c r="F105" s="449"/>
      <c r="G105" s="5" t="s">
        <v>1102</v>
      </c>
      <c r="H105" s="631" t="s">
        <v>1099</v>
      </c>
      <c r="I105" s="630"/>
    </row>
    <row r="106" spans="1:9" ht="25.5">
      <c r="A106" s="281">
        <f>A105+1</f>
        <v>2</v>
      </c>
      <c r="B106" s="646" t="s">
        <v>1103</v>
      </c>
      <c r="C106" s="304">
        <v>0.11</v>
      </c>
      <c r="D106" s="304">
        <v>0.11</v>
      </c>
      <c r="E106" s="679"/>
      <c r="F106" s="679"/>
      <c r="G106" s="5" t="s">
        <v>1104</v>
      </c>
      <c r="H106" s="631" t="s">
        <v>134</v>
      </c>
      <c r="I106" s="657"/>
    </row>
    <row r="107" spans="1:9" ht="15.75">
      <c r="A107" s="482" t="s">
        <v>234</v>
      </c>
      <c r="B107" s="662" t="s">
        <v>424</v>
      </c>
      <c r="C107" s="298">
        <f>SUM(C108:C109)</f>
        <v>1.9000000000000001</v>
      </c>
      <c r="D107" s="298">
        <f>SUM(D108:D109)</f>
        <v>1.9000000000000001</v>
      </c>
      <c r="E107" s="298">
        <f>SUM(E108:E109)</f>
        <v>0</v>
      </c>
      <c r="F107" s="298">
        <f>SUM(F108:F109)</f>
        <v>0</v>
      </c>
      <c r="G107" s="3"/>
      <c r="H107" s="483"/>
      <c r="I107" s="644"/>
    </row>
    <row r="108" spans="1:9" ht="25.5">
      <c r="A108" s="281">
        <v>1</v>
      </c>
      <c r="B108" s="290" t="s">
        <v>1105</v>
      </c>
      <c r="C108" s="304">
        <v>1.1</v>
      </c>
      <c r="D108" s="304">
        <v>1.1</v>
      </c>
      <c r="E108" s="512"/>
      <c r="F108" s="512"/>
      <c r="G108" s="5" t="s">
        <v>1106</v>
      </c>
      <c r="H108" s="631" t="s">
        <v>134</v>
      </c>
      <c r="I108" s="630"/>
    </row>
    <row r="109" spans="1:9" ht="15.75">
      <c r="A109" s="281">
        <f>A108+1</f>
        <v>2</v>
      </c>
      <c r="B109" s="290" t="s">
        <v>1107</v>
      </c>
      <c r="C109" s="294">
        <v>0.8</v>
      </c>
      <c r="D109" s="304">
        <v>0.8</v>
      </c>
      <c r="E109" s="640"/>
      <c r="F109" s="640"/>
      <c r="G109" s="5" t="s">
        <v>1108</v>
      </c>
      <c r="H109" s="631" t="s">
        <v>134</v>
      </c>
      <c r="I109" s="2"/>
    </row>
    <row r="110" spans="1:9" ht="15.75">
      <c r="A110" s="482" t="s">
        <v>274</v>
      </c>
      <c r="B110" s="662" t="s">
        <v>1109</v>
      </c>
      <c r="C110" s="298">
        <f>SUM(C111:C112)</f>
        <v>0.4</v>
      </c>
      <c r="D110" s="298">
        <f>SUM(D111:D112)</f>
        <v>0.4</v>
      </c>
      <c r="E110" s="298">
        <f>SUM(E111:E112)</f>
        <v>0</v>
      </c>
      <c r="F110" s="298">
        <f>SUM(F111:F112)</f>
        <v>0</v>
      </c>
      <c r="G110" s="3"/>
      <c r="H110" s="664">
        <f>SUM(H111:H112)</f>
        <v>0</v>
      </c>
      <c r="I110" s="387">
        <f>SUM(I111:I112)</f>
        <v>0</v>
      </c>
    </row>
    <row r="111" spans="1:9" ht="15.75">
      <c r="A111" s="281">
        <v>1</v>
      </c>
      <c r="B111" s="290" t="s">
        <v>1110</v>
      </c>
      <c r="C111" s="294">
        <v>0.2</v>
      </c>
      <c r="D111" s="294">
        <v>0.2</v>
      </c>
      <c r="E111" s="449"/>
      <c r="F111" s="449"/>
      <c r="G111" s="5" t="s">
        <v>1098</v>
      </c>
      <c r="H111" s="631" t="s">
        <v>134</v>
      </c>
      <c r="I111" s="630"/>
    </row>
    <row r="112" spans="1:9" ht="15.75">
      <c r="A112" s="281">
        <f>A111+1</f>
        <v>2</v>
      </c>
      <c r="B112" s="290" t="s">
        <v>1111</v>
      </c>
      <c r="C112" s="294">
        <v>0.2</v>
      </c>
      <c r="D112" s="672">
        <v>0.2</v>
      </c>
      <c r="E112" s="449"/>
      <c r="F112" s="449"/>
      <c r="G112" s="5" t="s">
        <v>1098</v>
      </c>
      <c r="H112" s="631" t="s">
        <v>134</v>
      </c>
      <c r="I112" s="630"/>
    </row>
    <row r="113" spans="1:9" ht="15.75">
      <c r="A113" s="482" t="s">
        <v>126</v>
      </c>
      <c r="B113" s="58" t="s">
        <v>1112</v>
      </c>
      <c r="C113" s="681">
        <f>C114+C115</f>
        <v>1.14</v>
      </c>
      <c r="D113" s="681">
        <f>D114+D115</f>
        <v>1.14</v>
      </c>
      <c r="E113" s="681">
        <f>E114+E115</f>
        <v>0</v>
      </c>
      <c r="F113" s="681">
        <f>F114+F115</f>
        <v>0</v>
      </c>
      <c r="G113" s="3"/>
      <c r="H113" s="483"/>
      <c r="I113" s="649"/>
    </row>
    <row r="114" spans="1:9" ht="25.5">
      <c r="A114" s="281">
        <v>1</v>
      </c>
      <c r="B114" s="290" t="s">
        <v>1112</v>
      </c>
      <c r="C114" s="677">
        <v>0.94</v>
      </c>
      <c r="D114" s="677">
        <v>0.94</v>
      </c>
      <c r="E114" s="637"/>
      <c r="F114" s="637"/>
      <c r="G114" s="5" t="s">
        <v>991</v>
      </c>
      <c r="H114" s="650" t="s">
        <v>1093</v>
      </c>
      <c r="I114" s="645"/>
    </row>
    <row r="115" spans="1:9" ht="38.25">
      <c r="A115" s="281">
        <f>A114+1</f>
        <v>2</v>
      </c>
      <c r="B115" s="290" t="s">
        <v>1113</v>
      </c>
      <c r="C115" s="677">
        <v>0.2</v>
      </c>
      <c r="D115" s="677">
        <v>0.2</v>
      </c>
      <c r="E115" s="637"/>
      <c r="F115" s="637"/>
      <c r="G115" s="5" t="s">
        <v>1114</v>
      </c>
      <c r="H115" s="650" t="s">
        <v>1093</v>
      </c>
      <c r="I115" s="645"/>
    </row>
    <row r="116" spans="1:9" ht="15.75">
      <c r="A116" s="482" t="s">
        <v>280</v>
      </c>
      <c r="B116" s="662" t="s">
        <v>421</v>
      </c>
      <c r="C116" s="298">
        <f>C117</f>
        <v>0.5</v>
      </c>
      <c r="D116" s="298">
        <f>D117</f>
        <v>0.5</v>
      </c>
      <c r="E116" s="298">
        <f>E117</f>
        <v>0</v>
      </c>
      <c r="F116" s="298">
        <f>F117</f>
        <v>0</v>
      </c>
      <c r="G116" s="3"/>
      <c r="H116" s="664"/>
      <c r="I116" s="387">
        <f>I117</f>
        <v>0</v>
      </c>
    </row>
    <row r="117" spans="1:9" ht="25.5">
      <c r="A117" s="281">
        <v>1</v>
      </c>
      <c r="B117" s="290" t="s">
        <v>1115</v>
      </c>
      <c r="C117" s="294">
        <v>0.5</v>
      </c>
      <c r="D117" s="294">
        <v>0.5</v>
      </c>
      <c r="E117" s="512"/>
      <c r="F117" s="512"/>
      <c r="G117" s="5" t="s">
        <v>1116</v>
      </c>
      <c r="H117" s="665" t="s">
        <v>1117</v>
      </c>
      <c r="I117" s="630"/>
    </row>
    <row r="118" spans="1:9" ht="15.75">
      <c r="A118" s="482" t="s">
        <v>393</v>
      </c>
      <c r="B118" s="666" t="s">
        <v>521</v>
      </c>
      <c r="C118" s="298">
        <f>SUM(C119:C122)</f>
        <v>2.3499999999999996</v>
      </c>
      <c r="D118" s="298">
        <f>SUM(D119:D122)</f>
        <v>2.3499999999999996</v>
      </c>
      <c r="E118" s="298">
        <f>SUM(E119:E122)</f>
        <v>0</v>
      </c>
      <c r="F118" s="298">
        <f>SUM(F119:F122)</f>
        <v>0</v>
      </c>
      <c r="G118" s="3"/>
      <c r="H118" s="664">
        <f>SUM(H119:H122)</f>
        <v>0</v>
      </c>
      <c r="I118" s="387">
        <f>SUM(I119:I122)</f>
        <v>0</v>
      </c>
    </row>
    <row r="119" spans="1:9" ht="25.5">
      <c r="A119" s="281">
        <v>1</v>
      </c>
      <c r="B119" s="290" t="s">
        <v>1118</v>
      </c>
      <c r="C119" s="294">
        <v>0.3</v>
      </c>
      <c r="D119" s="304">
        <v>0.3</v>
      </c>
      <c r="E119" s="449"/>
      <c r="F119" s="449"/>
      <c r="G119" s="5" t="s">
        <v>1119</v>
      </c>
      <c r="H119" s="667" t="s">
        <v>1120</v>
      </c>
      <c r="I119" s="630"/>
    </row>
    <row r="120" spans="1:9" ht="15.75">
      <c r="A120" s="281">
        <f>A119+1</f>
        <v>2</v>
      </c>
      <c r="B120" s="652" t="s">
        <v>1121</v>
      </c>
      <c r="C120" s="512">
        <v>1.5</v>
      </c>
      <c r="D120" s="304">
        <v>1.5</v>
      </c>
      <c r="E120" s="449"/>
      <c r="F120" s="449"/>
      <c r="G120" s="5" t="s">
        <v>1122</v>
      </c>
      <c r="H120" s="284" t="s">
        <v>1117</v>
      </c>
      <c r="I120" s="630"/>
    </row>
    <row r="121" spans="1:9" ht="38.25">
      <c r="A121" s="281">
        <f>A120+1</f>
        <v>3</v>
      </c>
      <c r="B121" s="646" t="s">
        <v>1123</v>
      </c>
      <c r="C121" s="304">
        <v>0.25</v>
      </c>
      <c r="D121" s="304">
        <v>0.25</v>
      </c>
      <c r="E121" s="682"/>
      <c r="F121" s="679"/>
      <c r="G121" s="284" t="s">
        <v>1124</v>
      </c>
      <c r="H121" s="631" t="s">
        <v>134</v>
      </c>
      <c r="I121" s="630"/>
    </row>
    <row r="122" spans="1:9" ht="15.75">
      <c r="A122" s="281">
        <f>A121+1</f>
        <v>4</v>
      </c>
      <c r="B122" s="290" t="s">
        <v>1125</v>
      </c>
      <c r="C122" s="302">
        <v>0.3</v>
      </c>
      <c r="D122" s="302">
        <v>0.3</v>
      </c>
      <c r="E122" s="449"/>
      <c r="F122" s="449"/>
      <c r="G122" s="5" t="s">
        <v>1126</v>
      </c>
      <c r="H122" s="631" t="s">
        <v>134</v>
      </c>
      <c r="I122" s="630"/>
    </row>
    <row r="123" spans="1:9" ht="15.75">
      <c r="A123" s="482" t="s">
        <v>368</v>
      </c>
      <c r="B123" s="58" t="s">
        <v>1127</v>
      </c>
      <c r="C123" s="77">
        <f>C124</f>
        <v>0.4</v>
      </c>
      <c r="D123" s="77">
        <f>D124</f>
        <v>0.4</v>
      </c>
      <c r="E123" s="77">
        <f>E124</f>
        <v>0</v>
      </c>
      <c r="F123" s="77">
        <f>F124</f>
        <v>0</v>
      </c>
      <c r="G123" s="3"/>
      <c r="H123" s="283"/>
      <c r="I123" s="644"/>
    </row>
    <row r="124" spans="1:9" ht="25.5">
      <c r="A124" s="281">
        <v>1</v>
      </c>
      <c r="B124" s="290" t="s">
        <v>1128</v>
      </c>
      <c r="C124" s="302">
        <v>0.4</v>
      </c>
      <c r="D124" s="302">
        <v>0.4</v>
      </c>
      <c r="E124" s="449"/>
      <c r="F124" s="449"/>
      <c r="G124" s="5" t="s">
        <v>1126</v>
      </c>
      <c r="H124" s="667" t="s">
        <v>1120</v>
      </c>
      <c r="I124" s="630"/>
    </row>
    <row r="125" spans="1:9" ht="15.75">
      <c r="A125" s="482" t="s">
        <v>401</v>
      </c>
      <c r="B125" s="58" t="s">
        <v>1129</v>
      </c>
      <c r="C125" s="77">
        <f>C126+C127</f>
        <v>0.62</v>
      </c>
      <c r="D125" s="77">
        <f>D126+D127</f>
        <v>0.62</v>
      </c>
      <c r="E125" s="77">
        <f>E126+E127</f>
        <v>0</v>
      </c>
      <c r="F125" s="77">
        <f>F126+F127</f>
        <v>0</v>
      </c>
      <c r="G125" s="59"/>
      <c r="H125" s="283"/>
      <c r="I125" s="644"/>
    </row>
    <row r="126" spans="1:9" ht="25.5">
      <c r="A126" s="281">
        <v>1</v>
      </c>
      <c r="B126" s="290" t="s">
        <v>1130</v>
      </c>
      <c r="C126" s="304">
        <v>0.5</v>
      </c>
      <c r="D126" s="304">
        <v>0.5</v>
      </c>
      <c r="E126" s="449"/>
      <c r="F126" s="449"/>
      <c r="G126" s="5" t="s">
        <v>1106</v>
      </c>
      <c r="H126" s="631" t="s">
        <v>134</v>
      </c>
      <c r="I126" s="630"/>
    </row>
    <row r="127" spans="1:9" ht="25.5">
      <c r="A127" s="281">
        <f>A126+1</f>
        <v>2</v>
      </c>
      <c r="B127" s="284" t="s">
        <v>1131</v>
      </c>
      <c r="C127" s="294">
        <v>0.12</v>
      </c>
      <c r="D127" s="294">
        <v>0.12</v>
      </c>
      <c r="E127" s="449"/>
      <c r="F127" s="449"/>
      <c r="G127" s="386" t="s">
        <v>1132</v>
      </c>
      <c r="H127" s="631" t="s">
        <v>134</v>
      </c>
      <c r="I127" s="630"/>
    </row>
    <row r="128" spans="1:9" ht="15.75">
      <c r="A128" s="482" t="s">
        <v>398</v>
      </c>
      <c r="B128" s="283" t="s">
        <v>1133</v>
      </c>
      <c r="C128" s="52">
        <f>C129</f>
        <v>6.6</v>
      </c>
      <c r="D128" s="52">
        <f>D129</f>
        <v>6.6</v>
      </c>
      <c r="E128" s="52">
        <f>E129</f>
        <v>0</v>
      </c>
      <c r="F128" s="52">
        <f>F129</f>
        <v>0</v>
      </c>
      <c r="G128" s="226"/>
      <c r="H128" s="661"/>
      <c r="I128" s="644"/>
    </row>
    <row r="129" spans="1:9" ht="25.5">
      <c r="A129" s="281">
        <v>1</v>
      </c>
      <c r="B129" s="284" t="s">
        <v>1134</v>
      </c>
      <c r="C129" s="674">
        <v>6.6</v>
      </c>
      <c r="D129" s="674">
        <v>6.6</v>
      </c>
      <c r="E129" s="449"/>
      <c r="F129" s="449"/>
      <c r="G129" s="397" t="s">
        <v>1135</v>
      </c>
      <c r="H129" s="631" t="s">
        <v>199</v>
      </c>
      <c r="I129" s="630"/>
    </row>
    <row r="130" spans="1:9" ht="15.75">
      <c r="A130" s="7">
        <f>COUNT(A52:A129,"&gt;0")</f>
        <v>62</v>
      </c>
      <c r="B130" s="53" t="s">
        <v>1136</v>
      </c>
      <c r="C130" s="52">
        <f>SUM(C129,C126:C127,C124,C119:C122,C117,C114:C115,C111:C112,C108:C109,C105:C106,C100:C103,C98,C96,C92:C94,C56:C90,C54)</f>
        <v>89.19000000000001</v>
      </c>
      <c r="D130" s="52">
        <f>SUM(D129,D126:D127,D124,D119:D122,D117,D114:D115,D111:D112,D108:D109,D105:D106,D100:D103,D98,D96,D92:D94,D56:D90,D54)</f>
        <v>89.19000000000001</v>
      </c>
      <c r="E130" s="52">
        <f>SUM(E129,E126:E127,E124,E119:E122,E117,E114:E115,E111:E112,E108:E109,E105:E106,E100:E103,E98,E96,E92:E94,E56:E90,E54)</f>
        <v>0</v>
      </c>
      <c r="F130" s="52">
        <f>SUM(F129,F126:F127,F124,F119:F122,F117,F114:F115,F111:F112,F108:F109,F105:F106,F100:F103,F98,F96,F92:F94,F56:F90,F54)</f>
        <v>0</v>
      </c>
      <c r="G130" s="7"/>
      <c r="H130" s="235"/>
      <c r="I130" s="74"/>
    </row>
    <row r="131" spans="1:9" ht="15.75">
      <c r="A131" s="669">
        <f>A130+A50</f>
        <v>95</v>
      </c>
      <c r="B131" s="53" t="s">
        <v>100</v>
      </c>
      <c r="C131" s="52">
        <f>C130+C50</f>
        <v>114.73592000000001</v>
      </c>
      <c r="D131" s="52">
        <f>D130+D50</f>
        <v>114.73592000000001</v>
      </c>
      <c r="E131" s="52">
        <f>E130+E50</f>
        <v>0</v>
      </c>
      <c r="F131" s="52">
        <f>F130+F50</f>
        <v>0</v>
      </c>
      <c r="G131" s="7"/>
      <c r="H131" s="235"/>
      <c r="I131" s="53"/>
    </row>
    <row r="133" spans="6:9" ht="15.75">
      <c r="F133" s="961" t="s">
        <v>1891</v>
      </c>
      <c r="G133" s="961"/>
      <c r="H133" s="961"/>
      <c r="I133" s="961"/>
    </row>
  </sheetData>
  <sheetProtection/>
  <autoFilter ref="A12:I51"/>
  <mergeCells count="19">
    <mergeCell ref="H8:H9"/>
    <mergeCell ref="D8:F8"/>
    <mergeCell ref="A4:I4"/>
    <mergeCell ref="A7:I7"/>
    <mergeCell ref="C8:C9"/>
    <mergeCell ref="A5:I5"/>
    <mergeCell ref="I8:I9"/>
    <mergeCell ref="B8:B9"/>
    <mergeCell ref="G8:G9"/>
    <mergeCell ref="B52:I52"/>
    <mergeCell ref="F133:I133"/>
    <mergeCell ref="A51:I51"/>
    <mergeCell ref="A1:C1"/>
    <mergeCell ref="D1:I1"/>
    <mergeCell ref="A2:C2"/>
    <mergeCell ref="D2:I2"/>
    <mergeCell ref="A3:I3"/>
    <mergeCell ref="A8:A9"/>
    <mergeCell ref="A6:I6"/>
  </mergeCells>
  <conditionalFormatting sqref="B13 B41 B44:B45 B48">
    <cfRule type="cellIs" priority="10" dxfId="38" operator="equal" stopIfTrue="1">
      <formula>0</formula>
    </cfRule>
    <cfRule type="cellIs" priority="11" dxfId="39" operator="equal" stopIfTrue="1">
      <formula>0</formula>
    </cfRule>
    <cfRule type="cellIs" priority="12" dxfId="38" operator="equal" stopIfTrue="1">
      <formula>0</formula>
    </cfRule>
  </conditionalFormatting>
  <conditionalFormatting sqref="B49">
    <cfRule type="cellIs" priority="7" dxfId="38" operator="equal" stopIfTrue="1">
      <formula>0</formula>
    </cfRule>
    <cfRule type="cellIs" priority="8" dxfId="39" operator="equal" stopIfTrue="1">
      <formula>0</formula>
    </cfRule>
    <cfRule type="cellIs" priority="9" dxfId="38" operator="equal" stopIfTrue="1">
      <formula>0</formula>
    </cfRule>
  </conditionalFormatting>
  <conditionalFormatting sqref="B46:B47">
    <cfRule type="cellIs" priority="4" dxfId="38" operator="equal" stopIfTrue="1">
      <formula>0</formula>
    </cfRule>
    <cfRule type="cellIs" priority="5" dxfId="39" operator="equal" stopIfTrue="1">
      <formula>0</formula>
    </cfRule>
    <cfRule type="cellIs" priority="6" dxfId="38" operator="equal" stopIfTrue="1">
      <formula>0</formula>
    </cfRule>
  </conditionalFormatting>
  <conditionalFormatting sqref="B58">
    <cfRule type="cellIs" priority="1" dxfId="38" operator="equal" stopIfTrue="1">
      <formula>0</formula>
    </cfRule>
    <cfRule type="cellIs" priority="2" dxfId="39" operator="equal" stopIfTrue="1">
      <formula>0</formula>
    </cfRule>
    <cfRule type="cellIs" priority="3" dxfId="38" operator="equal" stopIfTrue="1">
      <formula>0</formula>
    </cfRule>
  </conditionalFormatting>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14.xml><?xml version="1.0" encoding="utf-8"?>
<worksheet xmlns="http://schemas.openxmlformats.org/spreadsheetml/2006/main" xmlns:r="http://schemas.openxmlformats.org/officeDocument/2006/relationships">
  <sheetPr>
    <tabColor rgb="FF00B050"/>
  </sheetPr>
  <dimension ref="A1:I107"/>
  <sheetViews>
    <sheetView showZeros="0" zoomScale="85" zoomScaleNormal="85" zoomScalePageLayoutView="0" workbookViewId="0" topLeftCell="A90">
      <selection activeCell="F107" sqref="F107:I107"/>
    </sheetView>
  </sheetViews>
  <sheetFormatPr defaultColWidth="9.00390625" defaultRowHeight="15.75"/>
  <cols>
    <col min="1" max="1" width="5.50390625" style="47" customWidth="1"/>
    <col min="2" max="2" width="30.00390625" style="46" customWidth="1"/>
    <col min="3" max="3" width="12.125" style="47" customWidth="1"/>
    <col min="4" max="6" width="8.00390625" style="47" customWidth="1"/>
    <col min="7" max="7" width="16.125" style="47" customWidth="1"/>
    <col min="8" max="8" width="37.75390625" style="47" customWidth="1"/>
    <col min="9" max="9" width="7.25390625" style="47" customWidth="1"/>
  </cols>
  <sheetData>
    <row r="1" spans="1:9" s="56" customFormat="1" ht="15.75">
      <c r="A1" s="962" t="str">
        <f>'Tong CMD'!A1:C1</f>
        <v>HỘI ĐỒNG NHÂN DÂN</v>
      </c>
      <c r="B1" s="962"/>
      <c r="C1" s="962"/>
      <c r="D1" s="963" t="s">
        <v>10</v>
      </c>
      <c r="E1" s="963"/>
      <c r="F1" s="963"/>
      <c r="G1" s="963"/>
      <c r="H1" s="963"/>
      <c r="I1" s="963"/>
    </row>
    <row r="2" spans="1:9" s="56" customFormat="1" ht="15.75" customHeight="1">
      <c r="A2" s="963" t="str">
        <f>+'2.9.CL'!A2:C2</f>
        <v>TỈNH HÀ TĨNH</v>
      </c>
      <c r="B2" s="963"/>
      <c r="C2" s="963"/>
      <c r="D2" s="963" t="s">
        <v>11</v>
      </c>
      <c r="E2" s="963"/>
      <c r="F2" s="963"/>
      <c r="G2" s="963"/>
      <c r="H2" s="963"/>
      <c r="I2" s="963"/>
    </row>
    <row r="3" spans="1:9" s="56" customFormat="1" ht="15.75">
      <c r="A3" s="966"/>
      <c r="B3" s="966"/>
      <c r="C3" s="966"/>
      <c r="D3" s="966"/>
      <c r="E3" s="966"/>
      <c r="F3" s="966"/>
      <c r="G3" s="966"/>
      <c r="H3" s="966"/>
      <c r="I3" s="966"/>
    </row>
    <row r="4" spans="1:9" s="56" customFormat="1" ht="15.75">
      <c r="A4" s="964" t="s">
        <v>84</v>
      </c>
      <c r="B4" s="964"/>
      <c r="C4" s="964"/>
      <c r="D4" s="964"/>
      <c r="E4" s="964"/>
      <c r="F4" s="964"/>
      <c r="G4" s="964"/>
      <c r="H4" s="964"/>
      <c r="I4" s="964"/>
    </row>
    <row r="5" spans="1:9" s="56" customFormat="1" ht="15.75">
      <c r="A5" s="964" t="s">
        <v>105</v>
      </c>
      <c r="B5" s="964"/>
      <c r="C5" s="964"/>
      <c r="D5" s="964"/>
      <c r="E5" s="964"/>
      <c r="F5" s="964"/>
      <c r="G5" s="964"/>
      <c r="H5" s="964"/>
      <c r="I5" s="964"/>
    </row>
    <row r="6" spans="1:9" s="56" customFormat="1" ht="15.75">
      <c r="A6" s="972" t="str">
        <f>'Tong CMD'!A5:H5</f>
        <v>(Kèm theo Nghị quyết số    … /NQ-HĐND ngày   tháng     năm 2022 của Hội đồng nhân dân tỉnh)</v>
      </c>
      <c r="B6" s="972"/>
      <c r="C6" s="972"/>
      <c r="D6" s="972"/>
      <c r="E6" s="972"/>
      <c r="F6" s="972"/>
      <c r="G6" s="972"/>
      <c r="H6" s="972"/>
      <c r="I6" s="972"/>
    </row>
    <row r="7" spans="1:9" ht="15.75">
      <c r="A7" s="978"/>
      <c r="B7" s="978"/>
      <c r="C7" s="978"/>
      <c r="D7" s="978"/>
      <c r="E7" s="978"/>
      <c r="F7" s="978"/>
      <c r="G7" s="978"/>
      <c r="H7" s="978"/>
      <c r="I7" s="978"/>
    </row>
    <row r="8" spans="1:9" ht="24.75" customHeight="1">
      <c r="A8" s="979" t="s">
        <v>9</v>
      </c>
      <c r="B8" s="982" t="s">
        <v>12</v>
      </c>
      <c r="C8" s="980" t="s">
        <v>18</v>
      </c>
      <c r="D8" s="981" t="s">
        <v>8</v>
      </c>
      <c r="E8" s="981"/>
      <c r="F8" s="981"/>
      <c r="G8" s="982" t="s">
        <v>59</v>
      </c>
      <c r="H8" s="981" t="s">
        <v>15</v>
      </c>
      <c r="I8" s="981" t="s">
        <v>14</v>
      </c>
    </row>
    <row r="9" spans="1:9" ht="28.5" customHeight="1">
      <c r="A9" s="979"/>
      <c r="B9" s="982"/>
      <c r="C9" s="980"/>
      <c r="D9" s="50" t="s">
        <v>6</v>
      </c>
      <c r="E9" s="50" t="s">
        <v>5</v>
      </c>
      <c r="F9" s="50" t="s">
        <v>13</v>
      </c>
      <c r="G9" s="982"/>
      <c r="H9" s="981"/>
      <c r="I9" s="981"/>
    </row>
    <row r="10" spans="1:9" ht="17.25" customHeight="1">
      <c r="A10" s="51">
        <v>-1</v>
      </c>
      <c r="B10" s="51">
        <v>-2</v>
      </c>
      <c r="C10" s="51" t="s">
        <v>60</v>
      </c>
      <c r="D10" s="51">
        <v>-4</v>
      </c>
      <c r="E10" s="51">
        <v>-5</v>
      </c>
      <c r="F10" s="51">
        <v>-6</v>
      </c>
      <c r="G10" s="51">
        <v>-7</v>
      </c>
      <c r="H10" s="51">
        <v>-8</v>
      </c>
      <c r="I10" s="51">
        <v>-9</v>
      </c>
    </row>
    <row r="11" spans="1:9" ht="15.75">
      <c r="A11" s="1011" t="s">
        <v>95</v>
      </c>
      <c r="B11" s="1011"/>
      <c r="C11" s="1011"/>
      <c r="D11" s="1011"/>
      <c r="E11" s="1011"/>
      <c r="F11" s="1011"/>
      <c r="G11" s="1011"/>
      <c r="H11" s="1011"/>
      <c r="I11" s="158"/>
    </row>
    <row r="12" spans="1:9" ht="15.75">
      <c r="A12" s="514" t="s">
        <v>109</v>
      </c>
      <c r="B12" s="515" t="s">
        <v>161</v>
      </c>
      <c r="C12" s="516">
        <f>C13</f>
        <v>3.7</v>
      </c>
      <c r="D12" s="516">
        <f>D13</f>
        <v>3.7</v>
      </c>
      <c r="E12" s="516">
        <f>E13</f>
        <v>0</v>
      </c>
      <c r="F12" s="516">
        <f>F13</f>
        <v>0</v>
      </c>
      <c r="G12" s="328"/>
      <c r="H12" s="328"/>
      <c r="I12" s="158"/>
    </row>
    <row r="13" spans="1:9" ht="76.5">
      <c r="A13" s="517">
        <v>1</v>
      </c>
      <c r="B13" s="518" t="s">
        <v>778</v>
      </c>
      <c r="C13" s="519">
        <v>3.7</v>
      </c>
      <c r="D13" s="519">
        <v>3.7</v>
      </c>
      <c r="E13" s="520"/>
      <c r="F13" s="520"/>
      <c r="G13" s="521" t="s">
        <v>779</v>
      </c>
      <c r="H13" s="518" t="s">
        <v>780</v>
      </c>
      <c r="I13" s="315"/>
    </row>
    <row r="14" spans="1:9" ht="15.75">
      <c r="A14" s="522" t="s">
        <v>114</v>
      </c>
      <c r="B14" s="523" t="s">
        <v>115</v>
      </c>
      <c r="C14" s="121">
        <f>SUM(C15:C20)</f>
        <v>5.24</v>
      </c>
      <c r="D14" s="121">
        <f>SUM(D15:D20)</f>
        <v>5.24</v>
      </c>
      <c r="E14" s="121">
        <f>SUM(E15:E20)</f>
        <v>0</v>
      </c>
      <c r="F14" s="121">
        <f>SUM(F15:F20)</f>
        <v>0</v>
      </c>
      <c r="G14" s="514"/>
      <c r="H14" s="514"/>
      <c r="I14" s="158"/>
    </row>
    <row r="15" spans="1:9" ht="102">
      <c r="A15" s="524">
        <v>1</v>
      </c>
      <c r="B15" s="525" t="s">
        <v>781</v>
      </c>
      <c r="C15" s="526">
        <v>0.14</v>
      </c>
      <c r="D15" s="526">
        <v>0.14</v>
      </c>
      <c r="E15" s="526"/>
      <c r="F15" s="526"/>
      <c r="G15" s="521" t="s">
        <v>782</v>
      </c>
      <c r="H15" s="521" t="s">
        <v>783</v>
      </c>
      <c r="I15" s="315"/>
    </row>
    <row r="16" spans="1:9" ht="51">
      <c r="A16" s="524">
        <v>2</v>
      </c>
      <c r="B16" s="525" t="s">
        <v>784</v>
      </c>
      <c r="C16" s="526">
        <v>4</v>
      </c>
      <c r="D16" s="526">
        <v>4</v>
      </c>
      <c r="E16" s="526"/>
      <c r="F16" s="526"/>
      <c r="G16" s="521" t="s">
        <v>785</v>
      </c>
      <c r="H16" s="521" t="s">
        <v>786</v>
      </c>
      <c r="I16" s="315"/>
    </row>
    <row r="17" spans="1:9" ht="51">
      <c r="A17" s="524">
        <v>3</v>
      </c>
      <c r="B17" s="525" t="s">
        <v>787</v>
      </c>
      <c r="C17" s="526">
        <v>0.4</v>
      </c>
      <c r="D17" s="526">
        <v>0.4</v>
      </c>
      <c r="E17" s="526"/>
      <c r="F17" s="526"/>
      <c r="G17" s="521" t="s">
        <v>788</v>
      </c>
      <c r="H17" s="521" t="s">
        <v>789</v>
      </c>
      <c r="I17" s="315"/>
    </row>
    <row r="18" spans="1:9" ht="51">
      <c r="A18" s="524">
        <v>4</v>
      </c>
      <c r="B18" s="525" t="s">
        <v>790</v>
      </c>
      <c r="C18" s="526">
        <v>0.3</v>
      </c>
      <c r="D18" s="526">
        <v>0.3</v>
      </c>
      <c r="E18" s="526"/>
      <c r="F18" s="526"/>
      <c r="G18" s="521" t="s">
        <v>791</v>
      </c>
      <c r="H18" s="521" t="s">
        <v>792</v>
      </c>
      <c r="I18" s="315"/>
    </row>
    <row r="19" spans="1:9" ht="51">
      <c r="A19" s="524">
        <v>5</v>
      </c>
      <c r="B19" s="525" t="s">
        <v>793</v>
      </c>
      <c r="C19" s="526">
        <v>0.2</v>
      </c>
      <c r="D19" s="526">
        <v>0.2</v>
      </c>
      <c r="E19" s="526"/>
      <c r="F19" s="526"/>
      <c r="G19" s="521" t="s">
        <v>782</v>
      </c>
      <c r="H19" s="521" t="s">
        <v>794</v>
      </c>
      <c r="I19" s="315"/>
    </row>
    <row r="20" spans="1:9" ht="51">
      <c r="A20" s="524">
        <v>6</v>
      </c>
      <c r="B20" s="525" t="s">
        <v>795</v>
      </c>
      <c r="C20" s="526">
        <v>0.2</v>
      </c>
      <c r="D20" s="526">
        <v>0.2</v>
      </c>
      <c r="E20" s="526"/>
      <c r="F20" s="526"/>
      <c r="G20" s="521" t="s">
        <v>796</v>
      </c>
      <c r="H20" s="521" t="s">
        <v>797</v>
      </c>
      <c r="I20" s="315"/>
    </row>
    <row r="21" spans="1:9" ht="15.75">
      <c r="A21" s="522" t="s">
        <v>149</v>
      </c>
      <c r="B21" s="523" t="s">
        <v>798</v>
      </c>
      <c r="C21" s="527">
        <f>C22</f>
        <v>0.1</v>
      </c>
      <c r="D21" s="527">
        <f>D22</f>
        <v>0.1</v>
      </c>
      <c r="E21" s="527">
        <f>E22</f>
        <v>0</v>
      </c>
      <c r="F21" s="527">
        <f>F22</f>
        <v>0</v>
      </c>
      <c r="G21" s="528"/>
      <c r="H21" s="528"/>
      <c r="I21" s="158"/>
    </row>
    <row r="22" spans="1:9" ht="51">
      <c r="A22" s="545">
        <v>1</v>
      </c>
      <c r="B22" s="525" t="s">
        <v>799</v>
      </c>
      <c r="C22" s="526">
        <v>0.1</v>
      </c>
      <c r="D22" s="526">
        <v>0.1</v>
      </c>
      <c r="E22" s="526"/>
      <c r="F22" s="526"/>
      <c r="G22" s="521" t="s">
        <v>800</v>
      </c>
      <c r="H22" s="529" t="s">
        <v>801</v>
      </c>
      <c r="I22" s="315"/>
    </row>
    <row r="23" spans="1:9" ht="15.75">
      <c r="A23" s="530" t="s">
        <v>216</v>
      </c>
      <c r="B23" s="531" t="s">
        <v>802</v>
      </c>
      <c r="C23" s="532">
        <f>SUM(C24:C24)</f>
        <v>0.8</v>
      </c>
      <c r="D23" s="532">
        <f>SUM(D24:D24)</f>
        <v>0.8</v>
      </c>
      <c r="E23" s="532">
        <f>SUM(E24:E24)</f>
        <v>0</v>
      </c>
      <c r="F23" s="532">
        <f>SUM(F24:F24)</f>
        <v>0</v>
      </c>
      <c r="G23" s="514"/>
      <c r="H23" s="514"/>
      <c r="I23" s="158"/>
    </row>
    <row r="24" spans="1:9" ht="38.25">
      <c r="A24" s="533">
        <v>1</v>
      </c>
      <c r="B24" s="534" t="s">
        <v>803</v>
      </c>
      <c r="C24" s="535">
        <v>0.8</v>
      </c>
      <c r="D24" s="535">
        <v>0.8</v>
      </c>
      <c r="E24" s="121"/>
      <c r="F24" s="121"/>
      <c r="G24" s="536" t="s">
        <v>804</v>
      </c>
      <c r="H24" s="529" t="s">
        <v>805</v>
      </c>
      <c r="I24" s="158"/>
    </row>
    <row r="25" spans="1:9" s="544" customFormat="1" ht="15.75">
      <c r="A25" s="530" t="s">
        <v>234</v>
      </c>
      <c r="B25" s="537" t="s">
        <v>703</v>
      </c>
      <c r="C25" s="121">
        <f>C26</f>
        <v>0.08</v>
      </c>
      <c r="D25" s="121">
        <f>D26</f>
        <v>0.08</v>
      </c>
      <c r="E25" s="121"/>
      <c r="F25" s="121"/>
      <c r="G25" s="514"/>
      <c r="H25" s="514"/>
      <c r="I25" s="136"/>
    </row>
    <row r="26" spans="1:9" ht="76.5">
      <c r="A26" s="533">
        <v>1</v>
      </c>
      <c r="B26" s="538" t="s">
        <v>806</v>
      </c>
      <c r="C26" s="535">
        <v>0.08</v>
      </c>
      <c r="D26" s="535">
        <v>0.08</v>
      </c>
      <c r="E26" s="121"/>
      <c r="F26" s="121"/>
      <c r="G26" s="536" t="s">
        <v>807</v>
      </c>
      <c r="H26" s="529" t="s">
        <v>808</v>
      </c>
      <c r="I26" s="158"/>
    </row>
    <row r="27" spans="1:9" ht="15.75">
      <c r="A27" s="530" t="s">
        <v>274</v>
      </c>
      <c r="B27" s="531" t="s">
        <v>150</v>
      </c>
      <c r="C27" s="532">
        <f>SUM(C28:C29)</f>
        <v>0.39</v>
      </c>
      <c r="D27" s="532">
        <f>SUM(D28:D29)</f>
        <v>0.39</v>
      </c>
      <c r="E27" s="121"/>
      <c r="F27" s="121"/>
      <c r="G27" s="514"/>
      <c r="H27" s="514"/>
      <c r="I27" s="158"/>
    </row>
    <row r="28" spans="1:9" ht="15.75">
      <c r="A28" s="533">
        <v>1</v>
      </c>
      <c r="B28" s="534" t="s">
        <v>809</v>
      </c>
      <c r="C28" s="535">
        <v>0.19</v>
      </c>
      <c r="D28" s="535">
        <v>0.19</v>
      </c>
      <c r="E28" s="121"/>
      <c r="F28" s="121"/>
      <c r="G28" s="536" t="s">
        <v>810</v>
      </c>
      <c r="H28" s="1009" t="s">
        <v>811</v>
      </c>
      <c r="I28" s="158"/>
    </row>
    <row r="29" spans="1:9" ht="15.75">
      <c r="A29" s="533">
        <v>2</v>
      </c>
      <c r="B29" s="534" t="s">
        <v>812</v>
      </c>
      <c r="C29" s="535">
        <v>0.2</v>
      </c>
      <c r="D29" s="535">
        <v>0.2</v>
      </c>
      <c r="E29" s="121"/>
      <c r="F29" s="121"/>
      <c r="G29" s="536" t="s">
        <v>810</v>
      </c>
      <c r="H29" s="1010"/>
      <c r="I29" s="158"/>
    </row>
    <row r="30" spans="1:9" ht="15.75">
      <c r="A30" s="539" t="s">
        <v>280</v>
      </c>
      <c r="B30" s="540" t="s">
        <v>369</v>
      </c>
      <c r="C30" s="532">
        <f>SUM(C31:C34)</f>
        <v>8.6</v>
      </c>
      <c r="D30" s="532">
        <f>SUM(D31:D34)</f>
        <v>8.6</v>
      </c>
      <c r="E30" s="121"/>
      <c r="F30" s="121"/>
      <c r="G30" s="514"/>
      <c r="H30" s="514"/>
      <c r="I30" s="158"/>
    </row>
    <row r="31" spans="1:9" ht="102">
      <c r="A31" s="541">
        <v>1</v>
      </c>
      <c r="B31" s="542" t="s">
        <v>813</v>
      </c>
      <c r="C31" s="535">
        <v>2</v>
      </c>
      <c r="D31" s="535">
        <v>2</v>
      </c>
      <c r="E31" s="121"/>
      <c r="F31" s="121"/>
      <c r="G31" s="536" t="s">
        <v>810</v>
      </c>
      <c r="H31" s="521" t="s">
        <v>811</v>
      </c>
      <c r="I31" s="158"/>
    </row>
    <row r="32" spans="1:9" ht="38.25">
      <c r="A32" s="543">
        <v>2</v>
      </c>
      <c r="B32" s="542" t="s">
        <v>814</v>
      </c>
      <c r="C32" s="535">
        <v>0.4</v>
      </c>
      <c r="D32" s="535">
        <v>0.4</v>
      </c>
      <c r="E32" s="121"/>
      <c r="F32" s="121"/>
      <c r="G32" s="536" t="s">
        <v>779</v>
      </c>
      <c r="H32" s="529" t="s">
        <v>815</v>
      </c>
      <c r="I32" s="158"/>
    </row>
    <row r="33" spans="1:9" ht="25.5">
      <c r="A33" s="541">
        <v>3</v>
      </c>
      <c r="B33" s="542" t="s">
        <v>816</v>
      </c>
      <c r="C33" s="535">
        <v>5</v>
      </c>
      <c r="D33" s="535">
        <v>5</v>
      </c>
      <c r="E33" s="121"/>
      <c r="F33" s="121"/>
      <c r="G33" s="536" t="s">
        <v>800</v>
      </c>
      <c r="H33" s="529" t="s">
        <v>817</v>
      </c>
      <c r="I33" s="158"/>
    </row>
    <row r="34" spans="1:9" ht="38.25">
      <c r="A34" s="543">
        <v>4</v>
      </c>
      <c r="B34" s="542" t="s">
        <v>818</v>
      </c>
      <c r="C34" s="535">
        <v>1.2</v>
      </c>
      <c r="D34" s="535">
        <v>1.2</v>
      </c>
      <c r="E34" s="121"/>
      <c r="F34" s="121"/>
      <c r="G34" s="536" t="s">
        <v>819</v>
      </c>
      <c r="H34" s="529" t="s">
        <v>820</v>
      </c>
      <c r="I34" s="158"/>
    </row>
    <row r="35" spans="1:9" ht="15.75">
      <c r="A35" s="122">
        <f>COUNTIF(A12:A34,"&gt;0")</f>
        <v>16</v>
      </c>
      <c r="B35" s="109" t="s">
        <v>97</v>
      </c>
      <c r="C35" s="121">
        <f>SUM(C31:C34,C28:C29,C26,C24,C22,C15:C20,C13)</f>
        <v>18.91</v>
      </c>
      <c r="D35" s="121">
        <f>SUM(D31:D34,D28:D29,D26,D24,D22,D15:D20,D13)</f>
        <v>18.91</v>
      </c>
      <c r="E35" s="121">
        <f>SUM(E31:E34,E28:E29,E26,E24,E22,E15:E20,E13)</f>
        <v>0</v>
      </c>
      <c r="F35" s="121">
        <f>SUM(F31:F34,F28:F29,F26,F24,F22,F15:F20,F13)</f>
        <v>0</v>
      </c>
      <c r="G35" s="92"/>
      <c r="H35" s="234"/>
      <c r="I35" s="158"/>
    </row>
    <row r="36" spans="1:9" ht="42" customHeight="1">
      <c r="A36" s="975" t="s">
        <v>89</v>
      </c>
      <c r="B36" s="976"/>
      <c r="C36" s="976"/>
      <c r="D36" s="976"/>
      <c r="E36" s="976"/>
      <c r="F36" s="976"/>
      <c r="G36" s="976"/>
      <c r="H36" s="976"/>
      <c r="I36" s="977"/>
    </row>
    <row r="37" spans="1:9" ht="15.75">
      <c r="A37" s="514" t="s">
        <v>109</v>
      </c>
      <c r="B37" s="515" t="s">
        <v>131</v>
      </c>
      <c r="C37" s="121">
        <f>SUM(C38:C39)</f>
        <v>1.01</v>
      </c>
      <c r="D37" s="121">
        <f>SUM(D38:D39)</f>
        <v>1.01</v>
      </c>
      <c r="E37" s="121"/>
      <c r="F37" s="121"/>
      <c r="G37" s="546"/>
      <c r="H37" s="546"/>
      <c r="I37" s="158"/>
    </row>
    <row r="38" spans="1:9" ht="15.75">
      <c r="A38" s="592">
        <v>1</v>
      </c>
      <c r="B38" s="547" t="s">
        <v>821</v>
      </c>
      <c r="C38" s="548">
        <f>D38+E38+F38</f>
        <v>0.01</v>
      </c>
      <c r="D38" s="549">
        <v>0.01</v>
      </c>
      <c r="E38" s="549"/>
      <c r="F38" s="549"/>
      <c r="G38" s="528" t="s">
        <v>822</v>
      </c>
      <c r="H38" s="550" t="s">
        <v>193</v>
      </c>
      <c r="I38" s="158"/>
    </row>
    <row r="39" spans="1:9" ht="25.5">
      <c r="A39" s="592">
        <v>2</v>
      </c>
      <c r="B39" s="547" t="s">
        <v>823</v>
      </c>
      <c r="C39" s="548">
        <v>1</v>
      </c>
      <c r="D39" s="549">
        <v>1</v>
      </c>
      <c r="E39" s="549"/>
      <c r="F39" s="549"/>
      <c r="G39" s="528" t="s">
        <v>800</v>
      </c>
      <c r="H39" s="550" t="s">
        <v>197</v>
      </c>
      <c r="I39" s="158"/>
    </row>
    <row r="40" spans="1:9" ht="15.75">
      <c r="A40" s="124" t="s">
        <v>114</v>
      </c>
      <c r="B40" s="125" t="s">
        <v>824</v>
      </c>
      <c r="C40" s="68">
        <f>SUM(C41)</f>
        <v>0.8</v>
      </c>
      <c r="D40" s="68">
        <f>SUM(D41)</f>
        <v>0.8</v>
      </c>
      <c r="E40" s="68"/>
      <c r="F40" s="68"/>
      <c r="G40" s="124"/>
      <c r="H40" s="124"/>
      <c r="I40" s="158"/>
    </row>
    <row r="41" spans="1:9" ht="25.5">
      <c r="A41" s="480">
        <v>1</v>
      </c>
      <c r="B41" s="65" t="s">
        <v>825</v>
      </c>
      <c r="C41" s="455">
        <v>0.8</v>
      </c>
      <c r="D41" s="469">
        <v>0.8</v>
      </c>
      <c r="E41" s="244"/>
      <c r="F41" s="244"/>
      <c r="G41" s="551" t="s">
        <v>826</v>
      </c>
      <c r="H41" s="550" t="s">
        <v>193</v>
      </c>
      <c r="I41" s="158"/>
    </row>
    <row r="42" spans="1:9" ht="15.75">
      <c r="A42" s="70" t="s">
        <v>123</v>
      </c>
      <c r="B42" s="552" t="s">
        <v>161</v>
      </c>
      <c r="C42" s="422">
        <f>SUM(C43)</f>
        <v>2.5</v>
      </c>
      <c r="D42" s="422">
        <f>SUM(D43)</f>
        <v>2.5</v>
      </c>
      <c r="E42" s="422"/>
      <c r="F42" s="422"/>
      <c r="G42" s="70"/>
      <c r="H42" s="70"/>
      <c r="I42" s="158"/>
    </row>
    <row r="43" spans="1:9" ht="25.5">
      <c r="A43" s="255">
        <v>1</v>
      </c>
      <c r="B43" s="553" t="s">
        <v>827</v>
      </c>
      <c r="C43" s="554">
        <v>2.5</v>
      </c>
      <c r="D43" s="445">
        <v>2.5</v>
      </c>
      <c r="E43" s="445"/>
      <c r="F43" s="445"/>
      <c r="G43" s="255" t="s">
        <v>828</v>
      </c>
      <c r="H43" s="550" t="s">
        <v>193</v>
      </c>
      <c r="I43" s="158"/>
    </row>
    <row r="44" spans="1:9" ht="15.75">
      <c r="A44" s="124" t="s">
        <v>126</v>
      </c>
      <c r="B44" s="125" t="s">
        <v>110</v>
      </c>
      <c r="C44" s="68">
        <f>SUM(C45:C51)</f>
        <v>12.059999999999999</v>
      </c>
      <c r="D44" s="68">
        <f>SUM(D45:D51)</f>
        <v>2.0600000000000005</v>
      </c>
      <c r="E44" s="68">
        <f>SUM(E45:E51)</f>
        <v>10</v>
      </c>
      <c r="F44" s="68"/>
      <c r="G44" s="555"/>
      <c r="H44" s="555"/>
      <c r="I44" s="158"/>
    </row>
    <row r="45" spans="1:9" ht="25.5">
      <c r="A45" s="246">
        <v>1</v>
      </c>
      <c r="B45" s="66" t="s">
        <v>829</v>
      </c>
      <c r="C45" s="556">
        <v>0.16</v>
      </c>
      <c r="D45" s="556">
        <v>0.16</v>
      </c>
      <c r="E45" s="477"/>
      <c r="F45" s="477"/>
      <c r="G45" s="170" t="s">
        <v>782</v>
      </c>
      <c r="H45" s="550" t="s">
        <v>193</v>
      </c>
      <c r="I45" s="158"/>
    </row>
    <row r="46" spans="1:9" ht="25.5">
      <c r="A46" s="246">
        <v>2</v>
      </c>
      <c r="B46" s="65" t="s">
        <v>830</v>
      </c>
      <c r="C46" s="469">
        <v>0.5</v>
      </c>
      <c r="D46" s="469">
        <v>0.5</v>
      </c>
      <c r="E46" s="557"/>
      <c r="F46" s="557"/>
      <c r="G46" s="134" t="s">
        <v>831</v>
      </c>
      <c r="H46" s="550" t="s">
        <v>193</v>
      </c>
      <c r="I46" s="158"/>
    </row>
    <row r="47" spans="1:9" ht="25.5">
      <c r="A47" s="246">
        <v>3</v>
      </c>
      <c r="B47" s="558" t="s">
        <v>832</v>
      </c>
      <c r="C47" s="469">
        <v>1.1</v>
      </c>
      <c r="D47" s="469">
        <v>1.1</v>
      </c>
      <c r="E47" s="455"/>
      <c r="F47" s="455"/>
      <c r="G47" s="559" t="s">
        <v>833</v>
      </c>
      <c r="H47" s="550" t="s">
        <v>193</v>
      </c>
      <c r="I47" s="158"/>
    </row>
    <row r="48" spans="1:9" ht="15.75">
      <c r="A48" s="246">
        <v>4</v>
      </c>
      <c r="B48" s="558" t="s">
        <v>834</v>
      </c>
      <c r="C48" s="469">
        <v>0.1</v>
      </c>
      <c r="D48" s="469">
        <v>0.1</v>
      </c>
      <c r="E48" s="455"/>
      <c r="F48" s="455"/>
      <c r="G48" s="559" t="s">
        <v>779</v>
      </c>
      <c r="H48" s="550" t="s">
        <v>193</v>
      </c>
      <c r="I48" s="158"/>
    </row>
    <row r="49" spans="1:9" ht="15.75">
      <c r="A49" s="246">
        <v>5</v>
      </c>
      <c r="B49" s="65" t="s">
        <v>835</v>
      </c>
      <c r="C49" s="469">
        <v>10</v>
      </c>
      <c r="D49" s="469"/>
      <c r="E49" s="455">
        <v>10</v>
      </c>
      <c r="F49" s="557"/>
      <c r="G49" s="134" t="s">
        <v>782</v>
      </c>
      <c r="H49" s="550" t="s">
        <v>193</v>
      </c>
      <c r="I49" s="158"/>
    </row>
    <row r="50" spans="1:9" ht="25.5">
      <c r="A50" s="246">
        <v>6</v>
      </c>
      <c r="B50" s="560" t="s">
        <v>836</v>
      </c>
      <c r="C50" s="561">
        <f>SUM(D50:F50)</f>
        <v>0.1</v>
      </c>
      <c r="D50" s="561">
        <v>0.1</v>
      </c>
      <c r="E50" s="561"/>
      <c r="F50" s="561"/>
      <c r="G50" s="562" t="s">
        <v>837</v>
      </c>
      <c r="H50" s="550" t="s">
        <v>193</v>
      </c>
      <c r="I50" s="158"/>
    </row>
    <row r="51" spans="1:9" ht="25.5">
      <c r="A51" s="246">
        <v>7</v>
      </c>
      <c r="B51" s="560" t="s">
        <v>838</v>
      </c>
      <c r="C51" s="561">
        <f>SUM(D51:F51)</f>
        <v>0.1</v>
      </c>
      <c r="D51" s="561">
        <v>0.1</v>
      </c>
      <c r="E51" s="561"/>
      <c r="F51" s="561"/>
      <c r="G51" s="562" t="s">
        <v>839</v>
      </c>
      <c r="H51" s="550" t="s">
        <v>193</v>
      </c>
      <c r="I51" s="158"/>
    </row>
    <row r="52" spans="1:9" ht="15.75">
      <c r="A52" s="546" t="s">
        <v>149</v>
      </c>
      <c r="B52" s="552" t="s">
        <v>840</v>
      </c>
      <c r="C52" s="69">
        <f>SUM(C53:C55)</f>
        <v>3.4</v>
      </c>
      <c r="D52" s="69">
        <f>SUM(D53:D55)</f>
        <v>3.4</v>
      </c>
      <c r="E52" s="69"/>
      <c r="F52" s="69"/>
      <c r="G52" s="555"/>
      <c r="H52" s="555"/>
      <c r="I52" s="158"/>
    </row>
    <row r="53" spans="1:9" ht="25.5">
      <c r="A53" s="563">
        <v>1</v>
      </c>
      <c r="B53" s="553" t="s">
        <v>841</v>
      </c>
      <c r="C53" s="469">
        <v>2</v>
      </c>
      <c r="D53" s="469">
        <v>2</v>
      </c>
      <c r="E53" s="564"/>
      <c r="F53" s="565"/>
      <c r="G53" s="134" t="s">
        <v>842</v>
      </c>
      <c r="H53" s="550" t="s">
        <v>193</v>
      </c>
      <c r="I53" s="158"/>
    </row>
    <row r="54" spans="1:9" ht="25.5">
      <c r="A54" s="562">
        <v>2</v>
      </c>
      <c r="B54" s="560" t="s">
        <v>843</v>
      </c>
      <c r="C54" s="561">
        <f>SUM(D54:F54)</f>
        <v>0.4</v>
      </c>
      <c r="D54" s="561">
        <v>0.4</v>
      </c>
      <c r="E54" s="566"/>
      <c r="F54" s="566"/>
      <c r="G54" s="562" t="s">
        <v>844</v>
      </c>
      <c r="H54" s="550" t="s">
        <v>193</v>
      </c>
      <c r="I54" s="158"/>
    </row>
    <row r="55" spans="1:9" ht="25.5">
      <c r="A55" s="562">
        <v>3</v>
      </c>
      <c r="B55" s="560" t="s">
        <v>845</v>
      </c>
      <c r="C55" s="561">
        <f>SUM(D55:F55)</f>
        <v>1</v>
      </c>
      <c r="D55" s="561">
        <v>1</v>
      </c>
      <c r="E55" s="566"/>
      <c r="F55" s="566"/>
      <c r="G55" s="562" t="s">
        <v>846</v>
      </c>
      <c r="H55" s="550" t="s">
        <v>193</v>
      </c>
      <c r="I55" s="158"/>
    </row>
    <row r="56" spans="1:9" ht="15.75">
      <c r="A56" s="60" t="s">
        <v>216</v>
      </c>
      <c r="B56" s="125" t="s">
        <v>115</v>
      </c>
      <c r="C56" s="68">
        <f>SUM(C57:C60)</f>
        <v>2.77</v>
      </c>
      <c r="D56" s="68">
        <f>SUM(D57:D60)</f>
        <v>2.77</v>
      </c>
      <c r="E56" s="68"/>
      <c r="F56" s="68"/>
      <c r="G56" s="124"/>
      <c r="H56" s="124"/>
      <c r="I56" s="158"/>
    </row>
    <row r="57" spans="1:9" ht="25.5">
      <c r="A57" s="246">
        <v>1</v>
      </c>
      <c r="B57" s="66" t="s">
        <v>847</v>
      </c>
      <c r="C57" s="455">
        <v>0.4</v>
      </c>
      <c r="D57" s="455">
        <v>0.4</v>
      </c>
      <c r="E57" s="469"/>
      <c r="F57" s="455"/>
      <c r="G57" s="246" t="s">
        <v>779</v>
      </c>
      <c r="H57" s="550" t="s">
        <v>193</v>
      </c>
      <c r="I57" s="158"/>
    </row>
    <row r="58" spans="1:9" ht="15.75">
      <c r="A58" s="246">
        <v>2</v>
      </c>
      <c r="B58" s="66" t="s">
        <v>848</v>
      </c>
      <c r="C58" s="455">
        <v>0.15</v>
      </c>
      <c r="D58" s="455">
        <v>0.15</v>
      </c>
      <c r="E58" s="469"/>
      <c r="F58" s="455"/>
      <c r="G58" s="246" t="s">
        <v>779</v>
      </c>
      <c r="H58" s="550" t="s">
        <v>193</v>
      </c>
      <c r="I58" s="158"/>
    </row>
    <row r="59" spans="1:9" ht="38.25">
      <c r="A59" s="246">
        <v>3</v>
      </c>
      <c r="B59" s="567" t="s">
        <v>849</v>
      </c>
      <c r="C59" s="469">
        <v>0.2</v>
      </c>
      <c r="D59" s="469">
        <v>0.2</v>
      </c>
      <c r="E59" s="469"/>
      <c r="F59" s="469"/>
      <c r="G59" s="551" t="s">
        <v>782</v>
      </c>
      <c r="H59" s="550" t="s">
        <v>193</v>
      </c>
      <c r="I59" s="158"/>
    </row>
    <row r="60" spans="1:9" ht="25.5">
      <c r="A60" s="246">
        <v>4</v>
      </c>
      <c r="B60" s="568" t="s">
        <v>850</v>
      </c>
      <c r="C60" s="469">
        <v>2.02</v>
      </c>
      <c r="D60" s="469">
        <v>2.02</v>
      </c>
      <c r="E60" s="469"/>
      <c r="F60" s="565"/>
      <c r="G60" s="559" t="s">
        <v>833</v>
      </c>
      <c r="H60" s="550" t="s">
        <v>193</v>
      </c>
      <c r="I60" s="158"/>
    </row>
    <row r="61" spans="1:9" ht="15.75">
      <c r="A61" s="522" t="s">
        <v>222</v>
      </c>
      <c r="B61" s="523" t="s">
        <v>798</v>
      </c>
      <c r="C61" s="121">
        <f>SUM(C62:C63)</f>
        <v>0.5700000000000001</v>
      </c>
      <c r="D61" s="121">
        <f>SUM(D62:D63)</f>
        <v>0.5700000000000001</v>
      </c>
      <c r="E61" s="121"/>
      <c r="F61" s="121"/>
      <c r="G61" s="514"/>
      <c r="H61" s="514"/>
      <c r="I61" s="158"/>
    </row>
    <row r="62" spans="1:9" ht="25.5">
      <c r="A62" s="592">
        <v>1</v>
      </c>
      <c r="B62" s="569" t="s">
        <v>851</v>
      </c>
      <c r="C62" s="548">
        <f>D62+E62+F62</f>
        <v>0.07</v>
      </c>
      <c r="D62" s="565">
        <v>0.07</v>
      </c>
      <c r="E62" s="565"/>
      <c r="F62" s="565"/>
      <c r="G62" s="528" t="s">
        <v>852</v>
      </c>
      <c r="H62" s="550" t="s">
        <v>193</v>
      </c>
      <c r="I62" s="158"/>
    </row>
    <row r="63" spans="1:9" ht="25.5">
      <c r="A63" s="562">
        <v>2</v>
      </c>
      <c r="B63" s="560" t="s">
        <v>853</v>
      </c>
      <c r="C63" s="561">
        <f>SUM(D63:F63)</f>
        <v>0.5</v>
      </c>
      <c r="D63" s="561">
        <v>0.5</v>
      </c>
      <c r="E63" s="561"/>
      <c r="F63" s="561"/>
      <c r="G63" s="562" t="s">
        <v>854</v>
      </c>
      <c r="H63" s="550" t="s">
        <v>193</v>
      </c>
      <c r="I63" s="158"/>
    </row>
    <row r="64" spans="1:9" ht="15.75">
      <c r="A64" s="522" t="s">
        <v>230</v>
      </c>
      <c r="B64" s="523" t="s">
        <v>855</v>
      </c>
      <c r="C64" s="121">
        <f>C65</f>
        <v>7.13</v>
      </c>
      <c r="D64" s="121">
        <f>D65</f>
        <v>7.13</v>
      </c>
      <c r="E64" s="121"/>
      <c r="F64" s="121"/>
      <c r="G64" s="514"/>
      <c r="H64" s="514"/>
      <c r="I64" s="158"/>
    </row>
    <row r="65" spans="1:9" ht="25.5">
      <c r="A65" s="592">
        <v>1</v>
      </c>
      <c r="B65" s="547" t="s">
        <v>856</v>
      </c>
      <c r="C65" s="548">
        <v>7.13</v>
      </c>
      <c r="D65" s="548">
        <v>7.13</v>
      </c>
      <c r="E65" s="548"/>
      <c r="F65" s="548"/>
      <c r="G65" s="550" t="s">
        <v>831</v>
      </c>
      <c r="H65" s="550" t="s">
        <v>193</v>
      </c>
      <c r="I65" s="158"/>
    </row>
    <row r="66" spans="1:9" ht="15.75">
      <c r="A66" s="522" t="s">
        <v>234</v>
      </c>
      <c r="B66" s="570" t="s">
        <v>501</v>
      </c>
      <c r="C66" s="121">
        <f>SUM(C67:C68)</f>
        <v>0.24</v>
      </c>
      <c r="D66" s="121">
        <f>SUM(D67:D68)</f>
        <v>0.24</v>
      </c>
      <c r="E66" s="121"/>
      <c r="F66" s="121"/>
      <c r="G66" s="571"/>
      <c r="H66" s="571"/>
      <c r="I66" s="158"/>
    </row>
    <row r="67" spans="1:9" ht="25.5">
      <c r="A67" s="255">
        <v>1</v>
      </c>
      <c r="B67" s="553" t="s">
        <v>857</v>
      </c>
      <c r="C67" s="554">
        <v>0.06</v>
      </c>
      <c r="D67" s="445">
        <v>0.06</v>
      </c>
      <c r="E67" s="422"/>
      <c r="F67" s="422"/>
      <c r="G67" s="255" t="s">
        <v>826</v>
      </c>
      <c r="H67" s="550" t="s">
        <v>193</v>
      </c>
      <c r="I67" s="158"/>
    </row>
    <row r="68" spans="1:9" ht="15.75">
      <c r="A68" s="255">
        <v>2</v>
      </c>
      <c r="B68" s="553" t="s">
        <v>858</v>
      </c>
      <c r="C68" s="554">
        <v>0.18</v>
      </c>
      <c r="D68" s="445">
        <v>0.18</v>
      </c>
      <c r="E68" s="422"/>
      <c r="F68" s="422"/>
      <c r="G68" s="255" t="s">
        <v>810</v>
      </c>
      <c r="H68" s="550" t="s">
        <v>197</v>
      </c>
      <c r="I68" s="158"/>
    </row>
    <row r="69" spans="1:9" ht="15.75">
      <c r="A69" s="60" t="s">
        <v>274</v>
      </c>
      <c r="B69" s="64" t="s">
        <v>127</v>
      </c>
      <c r="C69" s="69">
        <f>SUM(C70:C77)</f>
        <v>3.45</v>
      </c>
      <c r="D69" s="69">
        <f>SUM(D70:D77)</f>
        <v>1.5600000000000003</v>
      </c>
      <c r="E69" s="69">
        <f>SUM(E70:E77)</f>
        <v>1.8900000000000001</v>
      </c>
      <c r="F69" s="69"/>
      <c r="G69" s="572"/>
      <c r="H69" s="572"/>
      <c r="I69" s="158"/>
    </row>
    <row r="70" spans="1:9" ht="25.5">
      <c r="A70" s="246">
        <v>1</v>
      </c>
      <c r="B70" s="573" t="s">
        <v>859</v>
      </c>
      <c r="C70" s="561">
        <v>0.5</v>
      </c>
      <c r="D70" s="561">
        <v>0.5</v>
      </c>
      <c r="E70" s="561"/>
      <c r="F70" s="561"/>
      <c r="G70" s="562" t="s">
        <v>860</v>
      </c>
      <c r="H70" s="550" t="s">
        <v>193</v>
      </c>
      <c r="I70" s="158"/>
    </row>
    <row r="71" spans="1:9" ht="76.5">
      <c r="A71" s="246">
        <v>2</v>
      </c>
      <c r="B71" s="66" t="s">
        <v>861</v>
      </c>
      <c r="C71" s="455">
        <v>0.06</v>
      </c>
      <c r="D71" s="455">
        <v>0.06</v>
      </c>
      <c r="E71" s="469"/>
      <c r="F71" s="477"/>
      <c r="G71" s="246" t="s">
        <v>862</v>
      </c>
      <c r="H71" s="550" t="s">
        <v>193</v>
      </c>
      <c r="I71" s="158"/>
    </row>
    <row r="72" spans="1:9" ht="15.75">
      <c r="A72" s="246">
        <v>3</v>
      </c>
      <c r="B72" s="66" t="s">
        <v>863</v>
      </c>
      <c r="C72" s="455">
        <v>1.55</v>
      </c>
      <c r="D72" s="455"/>
      <c r="E72" s="469">
        <v>1.55</v>
      </c>
      <c r="F72" s="477"/>
      <c r="G72" s="246" t="s">
        <v>864</v>
      </c>
      <c r="H72" s="550" t="s">
        <v>193</v>
      </c>
      <c r="I72" s="158"/>
    </row>
    <row r="73" spans="1:9" ht="38.25">
      <c r="A73" s="246">
        <v>4</v>
      </c>
      <c r="B73" s="567" t="s">
        <v>865</v>
      </c>
      <c r="C73" s="469">
        <v>0.1</v>
      </c>
      <c r="D73" s="469">
        <v>0.1</v>
      </c>
      <c r="E73" s="574"/>
      <c r="F73" s="455"/>
      <c r="G73" s="246" t="s">
        <v>866</v>
      </c>
      <c r="H73" s="550" t="s">
        <v>193</v>
      </c>
      <c r="I73" s="158"/>
    </row>
    <row r="74" spans="1:9" ht="63.75">
      <c r="A74" s="246">
        <v>5</v>
      </c>
      <c r="B74" s="547" t="s">
        <v>867</v>
      </c>
      <c r="C74" s="548">
        <v>0.01</v>
      </c>
      <c r="D74" s="548">
        <v>0.01</v>
      </c>
      <c r="E74" s="548"/>
      <c r="F74" s="548"/>
      <c r="G74" s="550" t="s">
        <v>868</v>
      </c>
      <c r="H74" s="550" t="s">
        <v>193</v>
      </c>
      <c r="I74" s="158"/>
    </row>
    <row r="75" spans="1:9" ht="25.5">
      <c r="A75" s="246">
        <v>6</v>
      </c>
      <c r="B75" s="547" t="s">
        <v>869</v>
      </c>
      <c r="C75" s="548">
        <v>0.8</v>
      </c>
      <c r="D75" s="548">
        <v>0.8</v>
      </c>
      <c r="E75" s="548"/>
      <c r="F75" s="548"/>
      <c r="G75" s="550" t="s">
        <v>860</v>
      </c>
      <c r="H75" s="550" t="s">
        <v>193</v>
      </c>
      <c r="I75" s="158"/>
    </row>
    <row r="76" spans="1:9" ht="89.25">
      <c r="A76" s="246">
        <v>7</v>
      </c>
      <c r="B76" s="547" t="s">
        <v>870</v>
      </c>
      <c r="C76" s="548">
        <v>0.09</v>
      </c>
      <c r="D76" s="548">
        <v>0.09</v>
      </c>
      <c r="E76" s="548"/>
      <c r="F76" s="548"/>
      <c r="G76" s="550" t="s">
        <v>871</v>
      </c>
      <c r="H76" s="550" t="s">
        <v>193</v>
      </c>
      <c r="I76" s="158"/>
    </row>
    <row r="77" spans="1:9" ht="51">
      <c r="A77" s="246">
        <v>8</v>
      </c>
      <c r="B77" s="575" t="s">
        <v>872</v>
      </c>
      <c r="C77" s="548">
        <v>0.34</v>
      </c>
      <c r="D77" s="548"/>
      <c r="E77" s="548">
        <v>0.34</v>
      </c>
      <c r="F77" s="548"/>
      <c r="G77" s="550" t="s">
        <v>873</v>
      </c>
      <c r="H77" s="550" t="s">
        <v>200</v>
      </c>
      <c r="I77" s="158"/>
    </row>
    <row r="78" spans="1:9" ht="15.75">
      <c r="A78" s="576" t="s">
        <v>280</v>
      </c>
      <c r="B78" s="577" t="s">
        <v>424</v>
      </c>
      <c r="C78" s="68">
        <f>SUM(C79:C79)</f>
        <v>0.3</v>
      </c>
      <c r="D78" s="68">
        <f>SUM(D79:D79)</f>
        <v>0.3</v>
      </c>
      <c r="E78" s="68"/>
      <c r="F78" s="68"/>
      <c r="G78" s="576"/>
      <c r="H78" s="576"/>
      <c r="I78" s="158"/>
    </row>
    <row r="79" spans="1:9" ht="15.75">
      <c r="A79" s="255">
        <v>1</v>
      </c>
      <c r="B79" s="578" t="s">
        <v>874</v>
      </c>
      <c r="C79" s="554">
        <v>0.3</v>
      </c>
      <c r="D79" s="445">
        <v>0.3</v>
      </c>
      <c r="E79" s="422"/>
      <c r="F79" s="422"/>
      <c r="G79" s="579" t="s">
        <v>782</v>
      </c>
      <c r="H79" s="550" t="s">
        <v>193</v>
      </c>
      <c r="I79" s="158"/>
    </row>
    <row r="80" spans="1:9" ht="15.75">
      <c r="A80" s="522" t="s">
        <v>393</v>
      </c>
      <c r="B80" s="570" t="s">
        <v>150</v>
      </c>
      <c r="C80" s="121">
        <f>SUM(C81:C81)</f>
        <v>0.15</v>
      </c>
      <c r="D80" s="121">
        <f>SUM(D81:D81)</f>
        <v>0.15</v>
      </c>
      <c r="E80" s="121"/>
      <c r="F80" s="121"/>
      <c r="G80" s="571"/>
      <c r="H80" s="571"/>
      <c r="I80" s="158"/>
    </row>
    <row r="81" spans="1:9" ht="25.5">
      <c r="A81" s="592">
        <v>1</v>
      </c>
      <c r="B81" s="569" t="s">
        <v>875</v>
      </c>
      <c r="C81" s="548">
        <f>D81+E81+F81</f>
        <v>0.15</v>
      </c>
      <c r="D81" s="565">
        <v>0.15</v>
      </c>
      <c r="E81" s="565"/>
      <c r="F81" s="565"/>
      <c r="G81" s="528" t="s">
        <v>876</v>
      </c>
      <c r="H81" s="550" t="s">
        <v>193</v>
      </c>
      <c r="I81" s="158"/>
    </row>
    <row r="82" spans="1:9" ht="15.75">
      <c r="A82" s="124" t="s">
        <v>368</v>
      </c>
      <c r="B82" s="125" t="s">
        <v>124</v>
      </c>
      <c r="C82" s="69">
        <f>SUM(C83:C99)</f>
        <v>28.45</v>
      </c>
      <c r="D82" s="69">
        <f>SUM(D83:D99)</f>
        <v>28.45</v>
      </c>
      <c r="E82" s="69"/>
      <c r="F82" s="69"/>
      <c r="G82" s="124"/>
      <c r="H82" s="124"/>
      <c r="I82" s="158"/>
    </row>
    <row r="83" spans="1:9" ht="15.75">
      <c r="A83" s="246">
        <v>1</v>
      </c>
      <c r="B83" s="66" t="s">
        <v>877</v>
      </c>
      <c r="C83" s="455">
        <v>1.8</v>
      </c>
      <c r="D83" s="455">
        <v>1.8</v>
      </c>
      <c r="E83" s="469"/>
      <c r="F83" s="477"/>
      <c r="G83" s="246" t="s">
        <v>878</v>
      </c>
      <c r="H83" s="550" t="s">
        <v>193</v>
      </c>
      <c r="I83" s="158"/>
    </row>
    <row r="84" spans="1:9" ht="38.25">
      <c r="A84" s="246">
        <v>2</v>
      </c>
      <c r="B84" s="65" t="s">
        <v>879</v>
      </c>
      <c r="C84" s="244">
        <v>0.8</v>
      </c>
      <c r="D84" s="244">
        <v>0.8</v>
      </c>
      <c r="E84" s="580"/>
      <c r="F84" s="445"/>
      <c r="G84" s="581" t="s">
        <v>831</v>
      </c>
      <c r="H84" s="550" t="s">
        <v>193</v>
      </c>
      <c r="I84" s="158"/>
    </row>
    <row r="85" spans="1:9" ht="38.25">
      <c r="A85" s="246">
        <v>3</v>
      </c>
      <c r="B85" s="578" t="s">
        <v>880</v>
      </c>
      <c r="C85" s="554">
        <v>7.76</v>
      </c>
      <c r="D85" s="445">
        <v>7.76</v>
      </c>
      <c r="E85" s="422"/>
      <c r="F85" s="422"/>
      <c r="G85" s="255" t="s">
        <v>831</v>
      </c>
      <c r="H85" s="550" t="s">
        <v>193</v>
      </c>
      <c r="I85" s="158"/>
    </row>
    <row r="86" spans="1:9" ht="15.75">
      <c r="A86" s="246">
        <v>4</v>
      </c>
      <c r="B86" s="558" t="s">
        <v>881</v>
      </c>
      <c r="C86" s="244">
        <v>0.81</v>
      </c>
      <c r="D86" s="244">
        <v>0.81</v>
      </c>
      <c r="E86" s="556"/>
      <c r="F86" s="455"/>
      <c r="G86" s="582" t="s">
        <v>882</v>
      </c>
      <c r="H86" s="550" t="s">
        <v>193</v>
      </c>
      <c r="I86" s="158"/>
    </row>
    <row r="87" spans="1:9" ht="25.5">
      <c r="A87" s="246">
        <v>5</v>
      </c>
      <c r="B87" s="569" t="s">
        <v>883</v>
      </c>
      <c r="C87" s="548">
        <f>D87+E87+F87</f>
        <v>0.56</v>
      </c>
      <c r="D87" s="565">
        <v>0.56</v>
      </c>
      <c r="E87" s="565"/>
      <c r="F87" s="565"/>
      <c r="G87" s="563" t="s">
        <v>884</v>
      </c>
      <c r="H87" s="550" t="s">
        <v>193</v>
      </c>
      <c r="I87" s="158"/>
    </row>
    <row r="88" spans="1:9" ht="15.75">
      <c r="A88" s="246">
        <v>6</v>
      </c>
      <c r="B88" s="569" t="s">
        <v>885</v>
      </c>
      <c r="C88" s="548">
        <f>D88+E88+F88</f>
        <v>0.5</v>
      </c>
      <c r="D88" s="565">
        <v>0.5</v>
      </c>
      <c r="E88" s="565"/>
      <c r="F88" s="565"/>
      <c r="G88" s="563" t="s">
        <v>886</v>
      </c>
      <c r="H88" s="550" t="s">
        <v>193</v>
      </c>
      <c r="I88" s="158"/>
    </row>
    <row r="89" spans="1:9" ht="15.75">
      <c r="A89" s="246">
        <v>7</v>
      </c>
      <c r="B89" s="569" t="s">
        <v>887</v>
      </c>
      <c r="C89" s="548">
        <f>D89+E89+F89</f>
        <v>0.8</v>
      </c>
      <c r="D89" s="565">
        <v>0.8</v>
      </c>
      <c r="E89" s="565"/>
      <c r="F89" s="565"/>
      <c r="G89" s="528" t="s">
        <v>888</v>
      </c>
      <c r="H89" s="550" t="s">
        <v>193</v>
      </c>
      <c r="I89" s="158"/>
    </row>
    <row r="90" spans="1:9" ht="38.25">
      <c r="A90" s="246">
        <v>8</v>
      </c>
      <c r="B90" s="583" t="s">
        <v>889</v>
      </c>
      <c r="C90" s="548">
        <f>D90+E90+F90</f>
        <v>1.3</v>
      </c>
      <c r="D90" s="584">
        <v>1.3</v>
      </c>
      <c r="E90" s="585"/>
      <c r="F90" s="585"/>
      <c r="G90" s="586" t="s">
        <v>890</v>
      </c>
      <c r="H90" s="550" t="s">
        <v>193</v>
      </c>
      <c r="I90" s="158"/>
    </row>
    <row r="91" spans="1:9" ht="25.5">
      <c r="A91" s="246">
        <v>9</v>
      </c>
      <c r="B91" s="560" t="s">
        <v>891</v>
      </c>
      <c r="C91" s="561">
        <f>SUM(D91:F91)</f>
        <v>1.93</v>
      </c>
      <c r="D91" s="561">
        <v>1.93</v>
      </c>
      <c r="E91" s="566"/>
      <c r="F91" s="566"/>
      <c r="G91" s="562" t="s">
        <v>892</v>
      </c>
      <c r="H91" s="550" t="s">
        <v>193</v>
      </c>
      <c r="I91" s="158"/>
    </row>
    <row r="92" spans="1:9" ht="25.5">
      <c r="A92" s="246">
        <v>10</v>
      </c>
      <c r="B92" s="560" t="s">
        <v>893</v>
      </c>
      <c r="C92" s="561">
        <f>SUM(D92:F92)</f>
        <v>0.7</v>
      </c>
      <c r="D92" s="561">
        <v>0.7</v>
      </c>
      <c r="E92" s="566"/>
      <c r="F92" s="566"/>
      <c r="G92" s="562" t="s">
        <v>894</v>
      </c>
      <c r="H92" s="550" t="s">
        <v>193</v>
      </c>
      <c r="I92" s="158"/>
    </row>
    <row r="93" spans="1:9" ht="15.75">
      <c r="A93" s="246">
        <v>11</v>
      </c>
      <c r="B93" s="560" t="s">
        <v>895</v>
      </c>
      <c r="C93" s="561">
        <f>SUM(D93:F93)</f>
        <v>0.11</v>
      </c>
      <c r="D93" s="561">
        <v>0.11</v>
      </c>
      <c r="E93" s="566"/>
      <c r="F93" s="566"/>
      <c r="G93" s="562" t="s">
        <v>896</v>
      </c>
      <c r="H93" s="550" t="s">
        <v>193</v>
      </c>
      <c r="I93" s="158"/>
    </row>
    <row r="94" spans="1:9" ht="25.5">
      <c r="A94" s="246">
        <v>12</v>
      </c>
      <c r="B94" s="587" t="s">
        <v>883</v>
      </c>
      <c r="C94" s="561">
        <v>2.3</v>
      </c>
      <c r="D94" s="561">
        <v>2.3</v>
      </c>
      <c r="E94" s="566"/>
      <c r="F94" s="566"/>
      <c r="G94" s="562" t="s">
        <v>884</v>
      </c>
      <c r="H94" s="550" t="s">
        <v>193</v>
      </c>
      <c r="I94" s="158"/>
    </row>
    <row r="95" spans="1:9" ht="38.25">
      <c r="A95" s="246">
        <v>13</v>
      </c>
      <c r="B95" s="587" t="s">
        <v>897</v>
      </c>
      <c r="C95" s="561">
        <v>3.7</v>
      </c>
      <c r="D95" s="561">
        <v>3.7</v>
      </c>
      <c r="E95" s="566"/>
      <c r="F95" s="566"/>
      <c r="G95" s="562" t="s">
        <v>779</v>
      </c>
      <c r="H95" s="550" t="s">
        <v>197</v>
      </c>
      <c r="I95" s="158"/>
    </row>
    <row r="96" spans="1:9" ht="15.75">
      <c r="A96" s="246">
        <v>14</v>
      </c>
      <c r="B96" s="587" t="s">
        <v>898</v>
      </c>
      <c r="C96" s="561">
        <v>1.21</v>
      </c>
      <c r="D96" s="561">
        <v>1.21</v>
      </c>
      <c r="E96" s="566"/>
      <c r="F96" s="566"/>
      <c r="G96" s="562" t="s">
        <v>800</v>
      </c>
      <c r="H96" s="550" t="s">
        <v>197</v>
      </c>
      <c r="I96" s="158"/>
    </row>
    <row r="97" spans="1:9" ht="25.5">
      <c r="A97" s="246">
        <v>15</v>
      </c>
      <c r="B97" s="587" t="s">
        <v>899</v>
      </c>
      <c r="C97" s="561">
        <v>0.08</v>
      </c>
      <c r="D97" s="561">
        <v>0.08</v>
      </c>
      <c r="E97" s="566"/>
      <c r="F97" s="566"/>
      <c r="G97" s="550" t="s">
        <v>831</v>
      </c>
      <c r="H97" s="550" t="s">
        <v>197</v>
      </c>
      <c r="I97" s="158"/>
    </row>
    <row r="98" spans="1:9" ht="25.5">
      <c r="A98" s="246">
        <v>16</v>
      </c>
      <c r="B98" s="587" t="s">
        <v>900</v>
      </c>
      <c r="C98" s="561">
        <v>0.04</v>
      </c>
      <c r="D98" s="561">
        <v>0.04</v>
      </c>
      <c r="E98" s="566"/>
      <c r="F98" s="566"/>
      <c r="G98" s="550" t="s">
        <v>831</v>
      </c>
      <c r="H98" s="550" t="s">
        <v>197</v>
      </c>
      <c r="I98" s="158"/>
    </row>
    <row r="99" spans="1:9" ht="25.5">
      <c r="A99" s="246">
        <v>17</v>
      </c>
      <c r="B99" s="587" t="s">
        <v>901</v>
      </c>
      <c r="C99" s="561">
        <v>4.05</v>
      </c>
      <c r="D99" s="561">
        <v>4.05</v>
      </c>
      <c r="E99" s="566"/>
      <c r="F99" s="566"/>
      <c r="G99" s="550" t="s">
        <v>902</v>
      </c>
      <c r="H99" s="550" t="s">
        <v>200</v>
      </c>
      <c r="I99" s="158"/>
    </row>
    <row r="100" spans="1:9" ht="15.75">
      <c r="A100" s="124" t="s">
        <v>401</v>
      </c>
      <c r="B100" s="125" t="s">
        <v>903</v>
      </c>
      <c r="C100" s="69">
        <f>SUM(C101:C101)</f>
        <v>3.6</v>
      </c>
      <c r="D100" s="69">
        <f>SUM(D101:D101)</f>
        <v>3.6</v>
      </c>
      <c r="E100" s="69"/>
      <c r="F100" s="69"/>
      <c r="G100" s="124"/>
      <c r="H100" s="124"/>
      <c r="I100" s="158"/>
    </row>
    <row r="101" spans="1:9" ht="25.5">
      <c r="A101" s="563">
        <v>1</v>
      </c>
      <c r="B101" s="553" t="s">
        <v>904</v>
      </c>
      <c r="C101" s="469">
        <v>3.6</v>
      </c>
      <c r="D101" s="469">
        <v>3.6</v>
      </c>
      <c r="E101" s="564"/>
      <c r="F101" s="565"/>
      <c r="G101" s="134" t="s">
        <v>831</v>
      </c>
      <c r="H101" s="550" t="s">
        <v>193</v>
      </c>
      <c r="I101" s="158"/>
    </row>
    <row r="102" spans="1:9" ht="25.5">
      <c r="A102" s="588" t="s">
        <v>398</v>
      </c>
      <c r="B102" s="589" t="s">
        <v>905</v>
      </c>
      <c r="C102" s="121">
        <f>C103</f>
        <v>0.5</v>
      </c>
      <c r="D102" s="121">
        <f>D103</f>
        <v>0.5</v>
      </c>
      <c r="E102" s="121"/>
      <c r="F102" s="121"/>
      <c r="G102" s="514"/>
      <c r="H102" s="514"/>
      <c r="I102" s="158"/>
    </row>
    <row r="103" spans="1:9" ht="15.75">
      <c r="A103" s="590">
        <v>1</v>
      </c>
      <c r="B103" s="591" t="s">
        <v>906</v>
      </c>
      <c r="C103" s="526">
        <v>0.5</v>
      </c>
      <c r="D103" s="526">
        <v>0.5</v>
      </c>
      <c r="E103" s="526"/>
      <c r="F103" s="526"/>
      <c r="G103" s="550" t="s">
        <v>831</v>
      </c>
      <c r="H103" s="550" t="s">
        <v>193</v>
      </c>
      <c r="I103" s="315"/>
    </row>
    <row r="104" spans="1:9" ht="15.75">
      <c r="A104" s="124">
        <f>COUNTIF(A37:A103,"&gt;0")</f>
        <v>52</v>
      </c>
      <c r="B104" s="125" t="s">
        <v>907</v>
      </c>
      <c r="C104" s="69">
        <f>SUM(C103,C101,C83:C99,C81,C79,C70:C77,C67:C68,C65,C62:C63,C57:C60,C53:C55,C45:C51,C43,C41,C38:C39)</f>
        <v>66.93</v>
      </c>
      <c r="D104" s="69">
        <f>SUM(D103,D101,D83:D99,D81,D79,D70:D77,D67:D68,D65,D62:D63,D57:D60,D53:D55,D45:D51,D43,D41,D38:D39)</f>
        <v>55.04</v>
      </c>
      <c r="E104" s="69">
        <f>SUM(E103,E101,E83:E99,E81,E79,E70:E77,E67:E68,E65,E62:E63,E57:E60,E53:E55,E45:E51,E43,E41,E38:E39)</f>
        <v>11.89</v>
      </c>
      <c r="F104" s="69">
        <f>SUM(F103,F101,F83:F99,F81,F79,F70:F77,F67:F68,F65,F62:F63,F57:F60,F53:F55,F45:F51,F43,F41,F38:F39)</f>
        <v>0</v>
      </c>
      <c r="G104" s="124"/>
      <c r="H104" s="124"/>
      <c r="I104" s="158"/>
    </row>
    <row r="105" spans="1:9" ht="15.75">
      <c r="A105" s="126">
        <f>A104+A35</f>
        <v>68</v>
      </c>
      <c r="B105" s="64" t="s">
        <v>908</v>
      </c>
      <c r="C105" s="69">
        <f>C104+C35</f>
        <v>85.84</v>
      </c>
      <c r="D105" s="69">
        <f>D104+D35</f>
        <v>73.95</v>
      </c>
      <c r="E105" s="69">
        <f>E104+E35</f>
        <v>11.89</v>
      </c>
      <c r="F105" s="69">
        <f>F104+F35</f>
        <v>0</v>
      </c>
      <c r="G105" s="227"/>
      <c r="H105" s="168"/>
      <c r="I105" s="158"/>
    </row>
    <row r="107" spans="6:9" ht="15.75">
      <c r="F107" s="961" t="s">
        <v>1891</v>
      </c>
      <c r="G107" s="961"/>
      <c r="H107" s="961"/>
      <c r="I107" s="961"/>
    </row>
  </sheetData>
  <sheetProtection/>
  <mergeCells count="20">
    <mergeCell ref="A36:I36"/>
    <mergeCell ref="A5:I5"/>
    <mergeCell ref="A6:I6"/>
    <mergeCell ref="A7:I7"/>
    <mergeCell ref="A1:C1"/>
    <mergeCell ref="D1:I1"/>
    <mergeCell ref="A2:C2"/>
    <mergeCell ref="D2:I2"/>
    <mergeCell ref="A3:I3"/>
    <mergeCell ref="A4:I4"/>
    <mergeCell ref="H28:H29"/>
    <mergeCell ref="F107:I107"/>
    <mergeCell ref="A11:H11"/>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15.xml><?xml version="1.0" encoding="utf-8"?>
<worksheet xmlns="http://schemas.openxmlformats.org/spreadsheetml/2006/main" xmlns:r="http://schemas.openxmlformats.org/officeDocument/2006/relationships">
  <sheetPr>
    <tabColor rgb="FF00B050"/>
  </sheetPr>
  <dimension ref="A1:I62"/>
  <sheetViews>
    <sheetView showZeros="0" zoomScale="115" zoomScaleNormal="115" zoomScalePageLayoutView="0" workbookViewId="0" topLeftCell="A50">
      <selection activeCell="F62" sqref="F62:I62"/>
    </sheetView>
  </sheetViews>
  <sheetFormatPr defaultColWidth="8.75390625" defaultRowHeight="15.75"/>
  <cols>
    <col min="1" max="1" width="5.50390625" style="47" customWidth="1"/>
    <col min="2" max="2" width="30.00390625" style="46" customWidth="1"/>
    <col min="3" max="3" width="12.125" style="47" customWidth="1"/>
    <col min="4" max="6" width="8.00390625" style="47" customWidth="1"/>
    <col min="7" max="7" width="16.125" style="47" customWidth="1"/>
    <col min="8" max="8" width="35.75390625" style="47" customWidth="1"/>
    <col min="9" max="9" width="7.25390625" style="47" customWidth="1"/>
    <col min="10" max="16384" width="8.75390625" style="56" customWidth="1"/>
  </cols>
  <sheetData>
    <row r="1" spans="1:9" ht="15.75">
      <c r="A1" s="962" t="str">
        <f>'Tong CMD'!A1:C1</f>
        <v>HỘI ĐỒNG NHÂN DÂN</v>
      </c>
      <c r="B1" s="962"/>
      <c r="C1" s="962"/>
      <c r="D1" s="963" t="s">
        <v>10</v>
      </c>
      <c r="E1" s="963"/>
      <c r="F1" s="963"/>
      <c r="G1" s="963"/>
      <c r="H1" s="963"/>
      <c r="I1" s="963"/>
    </row>
    <row r="2" spans="1:9" ht="15.75" customHeight="1">
      <c r="A2" s="963" t="str">
        <f>+'2.10.KAH'!A2:C2</f>
        <v>TỈNH HÀ TĨNH</v>
      </c>
      <c r="B2" s="963"/>
      <c r="C2" s="963"/>
      <c r="D2" s="963" t="s">
        <v>11</v>
      </c>
      <c r="E2" s="963"/>
      <c r="F2" s="963"/>
      <c r="G2" s="963"/>
      <c r="H2" s="963"/>
      <c r="I2" s="963"/>
    </row>
    <row r="3" spans="1:9" ht="15.75">
      <c r="A3" s="966"/>
      <c r="B3" s="966"/>
      <c r="C3" s="966"/>
      <c r="D3" s="966"/>
      <c r="E3" s="966"/>
      <c r="F3" s="966"/>
      <c r="G3" s="966"/>
      <c r="H3" s="966"/>
      <c r="I3" s="966"/>
    </row>
    <row r="4" spans="1:9" ht="15.75">
      <c r="A4" s="964" t="s">
        <v>63</v>
      </c>
      <c r="B4" s="964"/>
      <c r="C4" s="964"/>
      <c r="D4" s="964"/>
      <c r="E4" s="964"/>
      <c r="F4" s="964"/>
      <c r="G4" s="964"/>
      <c r="H4" s="964"/>
      <c r="I4" s="964"/>
    </row>
    <row r="5" spans="1:9" ht="15.75">
      <c r="A5" s="964" t="s">
        <v>106</v>
      </c>
      <c r="B5" s="964"/>
      <c r="C5" s="964"/>
      <c r="D5" s="964"/>
      <c r="E5" s="964"/>
      <c r="F5" s="964"/>
      <c r="G5" s="964"/>
      <c r="H5" s="964"/>
      <c r="I5" s="964"/>
    </row>
    <row r="6" spans="1:9" ht="15.75">
      <c r="A6" s="972" t="str">
        <f>'Tong CMD'!A5:H5</f>
        <v>(Kèm theo Nghị quyết số    … /NQ-HĐND ngày   tháng     năm 2022 của Hội đồng nhân dân tỉnh)</v>
      </c>
      <c r="B6" s="972"/>
      <c r="C6" s="972"/>
      <c r="D6" s="972"/>
      <c r="E6" s="972"/>
      <c r="F6" s="972"/>
      <c r="G6" s="972"/>
      <c r="H6" s="972"/>
      <c r="I6" s="972"/>
    </row>
    <row r="7" spans="1:9" ht="15.75">
      <c r="A7" s="978"/>
      <c r="B7" s="978"/>
      <c r="C7" s="978"/>
      <c r="D7" s="978"/>
      <c r="E7" s="978"/>
      <c r="F7" s="978"/>
      <c r="G7" s="978"/>
      <c r="H7" s="978"/>
      <c r="I7" s="978"/>
    </row>
    <row r="8" spans="1:9" ht="24.75" customHeight="1">
      <c r="A8" s="979" t="s">
        <v>9</v>
      </c>
      <c r="B8" s="982" t="s">
        <v>12</v>
      </c>
      <c r="C8" s="980" t="s">
        <v>18</v>
      </c>
      <c r="D8" s="981" t="s">
        <v>8</v>
      </c>
      <c r="E8" s="981"/>
      <c r="F8" s="981"/>
      <c r="G8" s="982" t="s">
        <v>59</v>
      </c>
      <c r="H8" s="981" t="s">
        <v>15</v>
      </c>
      <c r="I8" s="981" t="s">
        <v>14</v>
      </c>
    </row>
    <row r="9" spans="1:9" ht="29.25" customHeight="1">
      <c r="A9" s="979"/>
      <c r="B9" s="982"/>
      <c r="C9" s="980"/>
      <c r="D9" s="50" t="s">
        <v>6</v>
      </c>
      <c r="E9" s="50" t="s">
        <v>5</v>
      </c>
      <c r="F9" s="50" t="s">
        <v>13</v>
      </c>
      <c r="G9" s="982"/>
      <c r="H9" s="981"/>
      <c r="I9" s="981"/>
    </row>
    <row r="10" spans="1:9" ht="17.25" customHeight="1">
      <c r="A10" s="63">
        <v>-1</v>
      </c>
      <c r="B10" s="63">
        <v>-2</v>
      </c>
      <c r="C10" s="63" t="s">
        <v>60</v>
      </c>
      <c r="D10" s="63">
        <v>-4</v>
      </c>
      <c r="E10" s="63">
        <v>-5</v>
      </c>
      <c r="F10" s="63">
        <v>-6</v>
      </c>
      <c r="G10" s="63">
        <v>-7</v>
      </c>
      <c r="H10" s="63">
        <v>-8</v>
      </c>
      <c r="I10" s="63">
        <v>-9</v>
      </c>
    </row>
    <row r="11" spans="1:9" s="159" customFormat="1" ht="15" customHeight="1">
      <c r="A11" s="1003" t="s">
        <v>95</v>
      </c>
      <c r="B11" s="1004"/>
      <c r="C11" s="1004"/>
      <c r="D11" s="1004"/>
      <c r="E11" s="1004"/>
      <c r="F11" s="1004"/>
      <c r="G11" s="1004"/>
      <c r="H11" s="1004"/>
      <c r="I11" s="1005"/>
    </row>
    <row r="12" spans="1:9" s="159" customFormat="1" ht="12.75">
      <c r="A12" s="719" t="s">
        <v>109</v>
      </c>
      <c r="B12" s="720" t="s">
        <v>115</v>
      </c>
      <c r="C12" s="721">
        <f>SUM(C13:C15)</f>
        <v>2.49</v>
      </c>
      <c r="D12" s="721">
        <f>SUM(D13:D15)</f>
        <v>2.49</v>
      </c>
      <c r="E12" s="722"/>
      <c r="F12" s="722"/>
      <c r="G12" s="720"/>
      <c r="H12" s="720"/>
      <c r="I12" s="719"/>
    </row>
    <row r="13" spans="1:9" s="159" customFormat="1" ht="25.5">
      <c r="A13" s="723">
        <v>1</v>
      </c>
      <c r="B13" s="724" t="s">
        <v>1254</v>
      </c>
      <c r="C13" s="722">
        <v>0.1</v>
      </c>
      <c r="D13" s="722">
        <v>0.1</v>
      </c>
      <c r="E13" s="722"/>
      <c r="F13" s="722"/>
      <c r="G13" s="724" t="s">
        <v>1255</v>
      </c>
      <c r="H13" s="724" t="s">
        <v>1256</v>
      </c>
      <c r="I13" s="723"/>
    </row>
    <row r="14" spans="1:9" s="159" customFormat="1" ht="12.75">
      <c r="A14" s="1016">
        <v>2</v>
      </c>
      <c r="B14" s="1012" t="s">
        <v>1257</v>
      </c>
      <c r="C14" s="722">
        <v>2</v>
      </c>
      <c r="D14" s="722">
        <v>2</v>
      </c>
      <c r="E14" s="722"/>
      <c r="F14" s="722"/>
      <c r="G14" s="724" t="s">
        <v>1258</v>
      </c>
      <c r="H14" s="1012" t="s">
        <v>1259</v>
      </c>
      <c r="I14" s="723"/>
    </row>
    <row r="15" spans="1:9" s="159" customFormat="1" ht="12.75">
      <c r="A15" s="1017"/>
      <c r="B15" s="1013"/>
      <c r="C15" s="722">
        <v>0.39</v>
      </c>
      <c r="D15" s="722">
        <v>0.39</v>
      </c>
      <c r="E15" s="722"/>
      <c r="F15" s="722"/>
      <c r="G15" s="724" t="s">
        <v>1260</v>
      </c>
      <c r="H15" s="1013"/>
      <c r="I15" s="723"/>
    </row>
    <row r="16" spans="1:9" s="159" customFormat="1" ht="12.75">
      <c r="A16" s="719" t="s">
        <v>114</v>
      </c>
      <c r="B16" s="720" t="s">
        <v>150</v>
      </c>
      <c r="C16" s="721">
        <f>C17</f>
        <v>0.18</v>
      </c>
      <c r="D16" s="721">
        <f>D17</f>
        <v>0.18</v>
      </c>
      <c r="E16" s="722"/>
      <c r="F16" s="722"/>
      <c r="G16" s="724"/>
      <c r="H16" s="724"/>
      <c r="I16" s="723"/>
    </row>
    <row r="17" spans="1:9" s="159" customFormat="1" ht="25.5">
      <c r="A17" s="723">
        <v>1</v>
      </c>
      <c r="B17" s="724" t="s">
        <v>1261</v>
      </c>
      <c r="C17" s="722">
        <v>0.18</v>
      </c>
      <c r="D17" s="722">
        <v>0.18</v>
      </c>
      <c r="E17" s="722"/>
      <c r="F17" s="722"/>
      <c r="G17" s="724" t="s">
        <v>1262</v>
      </c>
      <c r="H17" s="724" t="s">
        <v>1263</v>
      </c>
      <c r="I17" s="723"/>
    </row>
    <row r="18" spans="1:9" s="159" customFormat="1" ht="12.75">
      <c r="A18" s="719" t="s">
        <v>123</v>
      </c>
      <c r="B18" s="720" t="s">
        <v>369</v>
      </c>
      <c r="C18" s="721">
        <f>SUM(C19:C20)</f>
        <v>2</v>
      </c>
      <c r="D18" s="721">
        <f>SUM(D19:D20)</f>
        <v>2</v>
      </c>
      <c r="E18" s="721"/>
      <c r="F18" s="722"/>
      <c r="G18" s="724"/>
      <c r="H18" s="724"/>
      <c r="I18" s="723"/>
    </row>
    <row r="19" spans="1:9" s="159" customFormat="1" ht="25.5">
      <c r="A19" s="723">
        <v>1</v>
      </c>
      <c r="B19" s="724" t="s">
        <v>1264</v>
      </c>
      <c r="C19" s="722">
        <v>1.8</v>
      </c>
      <c r="D19" s="722">
        <v>1.8</v>
      </c>
      <c r="E19" s="722"/>
      <c r="F19" s="722"/>
      <c r="G19" s="724" t="s">
        <v>1265</v>
      </c>
      <c r="H19" s="724" t="s">
        <v>1263</v>
      </c>
      <c r="I19" s="723"/>
    </row>
    <row r="20" spans="1:9" s="159" customFormat="1" ht="25.5">
      <c r="A20" s="723">
        <v>2</v>
      </c>
      <c r="B20" s="724" t="s">
        <v>124</v>
      </c>
      <c r="C20" s="722">
        <v>0.2</v>
      </c>
      <c r="D20" s="722">
        <v>0.2</v>
      </c>
      <c r="E20" s="722"/>
      <c r="F20" s="722"/>
      <c r="G20" s="724" t="s">
        <v>1266</v>
      </c>
      <c r="H20" s="724" t="s">
        <v>1267</v>
      </c>
      <c r="I20" s="723"/>
    </row>
    <row r="21" spans="1:9" s="159" customFormat="1" ht="12.75">
      <c r="A21" s="719" t="s">
        <v>126</v>
      </c>
      <c r="B21" s="720" t="s">
        <v>396</v>
      </c>
      <c r="C21" s="721">
        <f>C22</f>
        <v>0.06</v>
      </c>
      <c r="D21" s="721">
        <f>D22</f>
        <v>0.06</v>
      </c>
      <c r="E21" s="722"/>
      <c r="F21" s="722"/>
      <c r="G21" s="724"/>
      <c r="H21" s="724"/>
      <c r="I21" s="723"/>
    </row>
    <row r="22" spans="1:9" s="159" customFormat="1" ht="25.5">
      <c r="A22" s="723">
        <v>1</v>
      </c>
      <c r="B22" s="724" t="s">
        <v>1268</v>
      </c>
      <c r="C22" s="722">
        <v>0.06</v>
      </c>
      <c r="D22" s="722">
        <v>0.06</v>
      </c>
      <c r="E22" s="722"/>
      <c r="F22" s="722"/>
      <c r="G22" s="724" t="s">
        <v>1269</v>
      </c>
      <c r="H22" s="724" t="s">
        <v>1270</v>
      </c>
      <c r="I22" s="723"/>
    </row>
    <row r="23" spans="1:9" s="159" customFormat="1" ht="12.75">
      <c r="A23" s="101">
        <f>COUNTIF(A12:A22,"&gt;0")</f>
        <v>6</v>
      </c>
      <c r="B23" s="283" t="s">
        <v>1271</v>
      </c>
      <c r="C23" s="197">
        <f>SUM(C22,C19:C20,C17,C13:C15)</f>
        <v>4.7299999999999995</v>
      </c>
      <c r="D23" s="197">
        <f>SUM(D22,D19:D20,D17,D13:D15)</f>
        <v>4.7299999999999995</v>
      </c>
      <c r="E23" s="197">
        <f>SUM(E22,E19:E20,E17,E13:E15)</f>
        <v>0</v>
      </c>
      <c r="F23" s="197">
        <f>SUM(F22,F19:F20,F17,F13:F15)</f>
        <v>0</v>
      </c>
      <c r="G23" s="283"/>
      <c r="H23" s="726"/>
      <c r="I23" s="120"/>
    </row>
    <row r="24" spans="1:9" s="159" customFormat="1" ht="30" customHeight="1">
      <c r="A24" s="975" t="s">
        <v>909</v>
      </c>
      <c r="B24" s="976"/>
      <c r="C24" s="976"/>
      <c r="D24" s="976"/>
      <c r="E24" s="976"/>
      <c r="F24" s="976"/>
      <c r="G24" s="976"/>
      <c r="H24" s="976"/>
      <c r="I24" s="977"/>
    </row>
    <row r="25" spans="1:9" s="159" customFormat="1" ht="13.5">
      <c r="A25" s="725" t="s">
        <v>109</v>
      </c>
      <c r="B25" s="727" t="s">
        <v>1272</v>
      </c>
      <c r="C25" s="728">
        <f>SUM(C26:C26)</f>
        <v>0.01</v>
      </c>
      <c r="D25" s="728">
        <f>SUM(D26:D26)</f>
        <v>0.01</v>
      </c>
      <c r="E25" s="728"/>
      <c r="F25" s="728"/>
      <c r="G25" s="729"/>
      <c r="H25" s="730"/>
      <c r="I25" s="730"/>
    </row>
    <row r="26" spans="1:9" s="159" customFormat="1" ht="25.5">
      <c r="A26" s="731">
        <v>1</v>
      </c>
      <c r="B26" s="732" t="s">
        <v>1273</v>
      </c>
      <c r="C26" s="733">
        <f>SUM(D26:F26)</f>
        <v>0.01</v>
      </c>
      <c r="D26" s="733">
        <v>0.01</v>
      </c>
      <c r="E26" s="733"/>
      <c r="F26" s="733"/>
      <c r="G26" s="731" t="s">
        <v>1274</v>
      </c>
      <c r="H26" s="734" t="s">
        <v>1275</v>
      </c>
      <c r="I26" s="735"/>
    </row>
    <row r="27" spans="1:9" s="159" customFormat="1" ht="12.75">
      <c r="A27" s="730" t="s">
        <v>114</v>
      </c>
      <c r="B27" s="727" t="s">
        <v>161</v>
      </c>
      <c r="C27" s="728">
        <f>SUM(C28:C28)</f>
        <v>8</v>
      </c>
      <c r="D27" s="728">
        <f>SUM(D28:D28)</f>
        <v>8</v>
      </c>
      <c r="E27" s="728">
        <f>SUM(E28:E28)</f>
        <v>0</v>
      </c>
      <c r="F27" s="728">
        <f>SUM(F28:F28)</f>
        <v>0</v>
      </c>
      <c r="G27" s="725"/>
      <c r="H27" s="736"/>
      <c r="I27" s="735"/>
    </row>
    <row r="28" spans="1:9" s="159" customFormat="1" ht="25.5">
      <c r="A28" s="734">
        <v>1</v>
      </c>
      <c r="B28" s="732" t="s">
        <v>1276</v>
      </c>
      <c r="C28" s="737">
        <v>8</v>
      </c>
      <c r="D28" s="737">
        <v>8</v>
      </c>
      <c r="E28" s="738"/>
      <c r="F28" s="738"/>
      <c r="G28" s="734" t="s">
        <v>1277</v>
      </c>
      <c r="H28" s="734" t="s">
        <v>1275</v>
      </c>
      <c r="I28" s="735"/>
    </row>
    <row r="29" spans="1:9" s="159" customFormat="1" ht="12.75">
      <c r="A29" s="739" t="s">
        <v>123</v>
      </c>
      <c r="B29" s="740" t="s">
        <v>115</v>
      </c>
      <c r="C29" s="741">
        <f>SUM(C30:C36)</f>
        <v>8.549999999999999</v>
      </c>
      <c r="D29" s="741">
        <f>SUM(D30:D36)</f>
        <v>3.8499999999999996</v>
      </c>
      <c r="E29" s="741">
        <f>SUM(E30:E36)</f>
        <v>4.7</v>
      </c>
      <c r="F29" s="741">
        <f>SUM(F30:F34)</f>
        <v>0</v>
      </c>
      <c r="G29" s="742"/>
      <c r="H29" s="742"/>
      <c r="I29" s="742"/>
    </row>
    <row r="30" spans="1:9" s="159" customFormat="1" ht="38.25">
      <c r="A30" s="743">
        <v>1</v>
      </c>
      <c r="B30" s="744" t="s">
        <v>1278</v>
      </c>
      <c r="C30" s="745">
        <f>SUM(D30:F30)</f>
        <v>1.5</v>
      </c>
      <c r="D30" s="745">
        <v>1.5</v>
      </c>
      <c r="E30" s="745"/>
      <c r="F30" s="745"/>
      <c r="G30" s="743" t="s">
        <v>1279</v>
      </c>
      <c r="H30" s="734" t="s">
        <v>1275</v>
      </c>
      <c r="I30" s="735"/>
    </row>
    <row r="31" spans="1:9" s="159" customFormat="1" ht="51">
      <c r="A31" s="743">
        <v>2</v>
      </c>
      <c r="B31" s="744" t="s">
        <v>1280</v>
      </c>
      <c r="C31" s="745">
        <f aca="true" t="shared" si="0" ref="C31:C51">SUM(D31:F31)</f>
        <v>3.5</v>
      </c>
      <c r="D31" s="745"/>
      <c r="E31" s="745">
        <v>3.5</v>
      </c>
      <c r="F31" s="745"/>
      <c r="G31" s="743" t="s">
        <v>1281</v>
      </c>
      <c r="H31" s="734" t="s">
        <v>1275</v>
      </c>
      <c r="I31" s="735"/>
    </row>
    <row r="32" spans="1:9" s="159" customFormat="1" ht="12.75">
      <c r="A32" s="743">
        <v>3</v>
      </c>
      <c r="B32" s="746" t="s">
        <v>1282</v>
      </c>
      <c r="C32" s="745">
        <f t="shared" si="0"/>
        <v>0.25</v>
      </c>
      <c r="D32" s="745">
        <v>0.25</v>
      </c>
      <c r="E32" s="745"/>
      <c r="F32" s="745"/>
      <c r="G32" s="743" t="s">
        <v>1283</v>
      </c>
      <c r="H32" s="734" t="s">
        <v>1275</v>
      </c>
      <c r="I32" s="735"/>
    </row>
    <row r="33" spans="1:9" s="159" customFormat="1" ht="38.25">
      <c r="A33" s="743">
        <v>4</v>
      </c>
      <c r="B33" s="747" t="s">
        <v>1284</v>
      </c>
      <c r="C33" s="745">
        <f t="shared" si="0"/>
        <v>3.0999999999999996</v>
      </c>
      <c r="D33" s="745">
        <v>1.9</v>
      </c>
      <c r="E33" s="745">
        <v>1.2</v>
      </c>
      <c r="F33" s="745"/>
      <c r="G33" s="743" t="s">
        <v>1285</v>
      </c>
      <c r="H33" s="734" t="s">
        <v>1275</v>
      </c>
      <c r="I33" s="735"/>
    </row>
    <row r="34" spans="1:9" s="159" customFormat="1" ht="25.5">
      <c r="A34" s="743">
        <v>5</v>
      </c>
      <c r="B34" s="746" t="s">
        <v>1286</v>
      </c>
      <c r="C34" s="745">
        <f t="shared" si="0"/>
        <v>0.1</v>
      </c>
      <c r="D34" s="745">
        <v>0.1</v>
      </c>
      <c r="E34" s="745"/>
      <c r="F34" s="745"/>
      <c r="G34" s="748" t="s">
        <v>1287</v>
      </c>
      <c r="H34" s="734" t="s">
        <v>1275</v>
      </c>
      <c r="I34" s="735"/>
    </row>
    <row r="35" spans="1:9" s="159" customFormat="1" ht="12.75">
      <c r="A35" s="1014">
        <v>6</v>
      </c>
      <c r="B35" s="1014" t="s">
        <v>1288</v>
      </c>
      <c r="C35" s="733">
        <f>SUM(D35:F35)</f>
        <v>0.07</v>
      </c>
      <c r="D35" s="733">
        <v>0.07</v>
      </c>
      <c r="E35" s="733"/>
      <c r="F35" s="733"/>
      <c r="G35" s="731" t="s">
        <v>1289</v>
      </c>
      <c r="H35" s="1014" t="s">
        <v>1275</v>
      </c>
      <c r="I35" s="735"/>
    </row>
    <row r="36" spans="1:9" s="159" customFormat="1" ht="12.75">
      <c r="A36" s="1015"/>
      <c r="B36" s="1015"/>
      <c r="C36" s="733">
        <f>SUM(D36:F36)</f>
        <v>0.03</v>
      </c>
      <c r="D36" s="733">
        <v>0.03</v>
      </c>
      <c r="E36" s="733"/>
      <c r="F36" s="733"/>
      <c r="G36" s="731" t="s">
        <v>1290</v>
      </c>
      <c r="H36" s="1015"/>
      <c r="I36" s="735"/>
    </row>
    <row r="37" spans="1:9" s="159" customFormat="1" ht="13.5">
      <c r="A37" s="725" t="s">
        <v>126</v>
      </c>
      <c r="B37" s="749" t="s">
        <v>208</v>
      </c>
      <c r="C37" s="728">
        <f>SUM(C38:C38)</f>
        <v>0.8</v>
      </c>
      <c r="D37" s="728">
        <f>SUM(D38:D38)</f>
        <v>0.8</v>
      </c>
      <c r="E37" s="728"/>
      <c r="F37" s="728"/>
      <c r="G37" s="750"/>
      <c r="H37" s="751"/>
      <c r="I37" s="735"/>
    </row>
    <row r="38" spans="1:9" s="159" customFormat="1" ht="25.5">
      <c r="A38" s="731">
        <v>1</v>
      </c>
      <c r="B38" s="752" t="s">
        <v>1291</v>
      </c>
      <c r="C38" s="733">
        <f>SUM(D38:F38)</f>
        <v>0.8</v>
      </c>
      <c r="D38" s="733">
        <v>0.8</v>
      </c>
      <c r="E38" s="733"/>
      <c r="F38" s="733"/>
      <c r="G38" s="731" t="s">
        <v>1260</v>
      </c>
      <c r="H38" s="734" t="s">
        <v>1275</v>
      </c>
      <c r="I38" s="735"/>
    </row>
    <row r="39" spans="1:9" s="159" customFormat="1" ht="13.5">
      <c r="A39" s="725" t="s">
        <v>149</v>
      </c>
      <c r="B39" s="753" t="s">
        <v>127</v>
      </c>
      <c r="C39" s="728">
        <f>C40</f>
        <v>0.02</v>
      </c>
      <c r="D39" s="728">
        <f>D40</f>
        <v>0.02</v>
      </c>
      <c r="E39" s="728"/>
      <c r="F39" s="728"/>
      <c r="G39" s="754"/>
      <c r="H39" s="751"/>
      <c r="I39" s="754"/>
    </row>
    <row r="40" spans="1:9" s="159" customFormat="1" ht="38.25">
      <c r="A40" s="731">
        <v>1</v>
      </c>
      <c r="B40" s="732" t="s">
        <v>1292</v>
      </c>
      <c r="C40" s="733">
        <f>SUM(D40:F40)</f>
        <v>0.02</v>
      </c>
      <c r="D40" s="733">
        <v>0.02</v>
      </c>
      <c r="E40" s="733"/>
      <c r="F40" s="733"/>
      <c r="G40" s="731" t="s">
        <v>1293</v>
      </c>
      <c r="H40" s="734" t="s">
        <v>1275</v>
      </c>
      <c r="I40" s="735"/>
    </row>
    <row r="41" spans="1:9" s="159" customFormat="1" ht="12.75">
      <c r="A41" s="739" t="s">
        <v>216</v>
      </c>
      <c r="B41" s="740" t="s">
        <v>223</v>
      </c>
      <c r="C41" s="741">
        <f>SUM(C42:C44)</f>
        <v>0.54</v>
      </c>
      <c r="D41" s="741">
        <f>SUM(D42:D44)</f>
        <v>0.54</v>
      </c>
      <c r="E41" s="741">
        <f>SUM(E42:E44)</f>
        <v>0</v>
      </c>
      <c r="F41" s="741">
        <f>SUM(F42:F44)</f>
        <v>0</v>
      </c>
      <c r="G41" s="739"/>
      <c r="H41" s="730"/>
      <c r="I41" s="742"/>
    </row>
    <row r="42" spans="1:9" s="159" customFormat="1" ht="25.5">
      <c r="A42" s="743">
        <v>1</v>
      </c>
      <c r="B42" s="755" t="s">
        <v>1294</v>
      </c>
      <c r="C42" s="745">
        <f t="shared" si="0"/>
        <v>0.36</v>
      </c>
      <c r="D42" s="745">
        <v>0.36</v>
      </c>
      <c r="E42" s="745"/>
      <c r="F42" s="745"/>
      <c r="G42" s="743" t="s">
        <v>1295</v>
      </c>
      <c r="H42" s="734" t="s">
        <v>1275</v>
      </c>
      <c r="I42" s="735"/>
    </row>
    <row r="43" spans="1:9" s="159" customFormat="1" ht="12.75">
      <c r="A43" s="743">
        <v>2</v>
      </c>
      <c r="B43" s="746" t="s">
        <v>1296</v>
      </c>
      <c r="C43" s="745">
        <f t="shared" si="0"/>
        <v>0.06</v>
      </c>
      <c r="D43" s="745">
        <v>0.06</v>
      </c>
      <c r="E43" s="745"/>
      <c r="F43" s="745"/>
      <c r="G43" s="743" t="s">
        <v>1297</v>
      </c>
      <c r="H43" s="734" t="s">
        <v>1275</v>
      </c>
      <c r="I43" s="735"/>
    </row>
    <row r="44" spans="1:9" s="159" customFormat="1" ht="12.75">
      <c r="A44" s="743">
        <v>3</v>
      </c>
      <c r="B44" s="746" t="s">
        <v>1296</v>
      </c>
      <c r="C44" s="745">
        <f t="shared" si="0"/>
        <v>0.12</v>
      </c>
      <c r="D44" s="745">
        <v>0.12</v>
      </c>
      <c r="E44" s="745"/>
      <c r="F44" s="745"/>
      <c r="G44" s="743" t="s">
        <v>1298</v>
      </c>
      <c r="H44" s="734" t="s">
        <v>1275</v>
      </c>
      <c r="I44" s="735"/>
    </row>
    <row r="45" spans="1:9" s="159" customFormat="1" ht="12.75">
      <c r="A45" s="739" t="s">
        <v>222</v>
      </c>
      <c r="B45" s="740" t="s">
        <v>150</v>
      </c>
      <c r="C45" s="741">
        <f>SUM(C46:C47)</f>
        <v>0.6599999999999999</v>
      </c>
      <c r="D45" s="741">
        <f>SUM(D46:D47)</f>
        <v>0.6599999999999999</v>
      </c>
      <c r="E45" s="741">
        <f>SUM(E46:E46)</f>
        <v>0</v>
      </c>
      <c r="F45" s="741">
        <f>SUM(F46:F46)</f>
        <v>0</v>
      </c>
      <c r="G45" s="739"/>
      <c r="H45" s="730"/>
      <c r="I45" s="735"/>
    </row>
    <row r="46" spans="1:9" s="159" customFormat="1" ht="12.75">
      <c r="A46" s="743">
        <v>1</v>
      </c>
      <c r="B46" s="746" t="s">
        <v>1299</v>
      </c>
      <c r="C46" s="745">
        <f t="shared" si="0"/>
        <v>0.3</v>
      </c>
      <c r="D46" s="745">
        <v>0.3</v>
      </c>
      <c r="E46" s="745"/>
      <c r="F46" s="745"/>
      <c r="G46" s="743" t="s">
        <v>1300</v>
      </c>
      <c r="H46" s="734" t="s">
        <v>1275</v>
      </c>
      <c r="I46" s="735"/>
    </row>
    <row r="47" spans="1:9" s="159" customFormat="1" ht="25.5">
      <c r="A47" s="731">
        <v>2</v>
      </c>
      <c r="B47" s="756" t="s">
        <v>1301</v>
      </c>
      <c r="C47" s="733">
        <f>SUM(D47:F47)</f>
        <v>0.36</v>
      </c>
      <c r="D47" s="757">
        <v>0.36</v>
      </c>
      <c r="E47" s="757"/>
      <c r="F47" s="757"/>
      <c r="G47" s="758" t="s">
        <v>1302</v>
      </c>
      <c r="H47" s="734" t="s">
        <v>1275</v>
      </c>
      <c r="I47" s="735"/>
    </row>
    <row r="48" spans="1:9" s="159" customFormat="1" ht="12.75">
      <c r="A48" s="739" t="s">
        <v>1303</v>
      </c>
      <c r="B48" s="740" t="s">
        <v>369</v>
      </c>
      <c r="C48" s="741">
        <f>SUM(C49:C55)</f>
        <v>12.93</v>
      </c>
      <c r="D48" s="741">
        <f>SUM(D49:D55)</f>
        <v>12.93</v>
      </c>
      <c r="E48" s="741">
        <f>SUM(E49:E51)</f>
        <v>0</v>
      </c>
      <c r="F48" s="741">
        <f>SUM(F49:F51)</f>
        <v>0</v>
      </c>
      <c r="G48" s="739"/>
      <c r="H48" s="730"/>
      <c r="I48" s="742"/>
    </row>
    <row r="49" spans="1:9" s="159" customFormat="1" ht="51">
      <c r="A49" s="743">
        <v>1</v>
      </c>
      <c r="B49" s="746" t="s">
        <v>124</v>
      </c>
      <c r="C49" s="745">
        <f t="shared" si="0"/>
        <v>0.9</v>
      </c>
      <c r="D49" s="745">
        <v>0.9</v>
      </c>
      <c r="E49" s="745"/>
      <c r="F49" s="745"/>
      <c r="G49" s="743" t="s">
        <v>1304</v>
      </c>
      <c r="H49" s="734" t="s">
        <v>1275</v>
      </c>
      <c r="I49" s="735"/>
    </row>
    <row r="50" spans="1:9" s="159" customFormat="1" ht="25.5">
      <c r="A50" s="743">
        <v>2</v>
      </c>
      <c r="B50" s="746" t="s">
        <v>124</v>
      </c>
      <c r="C50" s="745">
        <f t="shared" si="0"/>
        <v>0.7</v>
      </c>
      <c r="D50" s="745">
        <v>0.7</v>
      </c>
      <c r="E50" s="745"/>
      <c r="F50" s="745"/>
      <c r="G50" s="743" t="s">
        <v>1305</v>
      </c>
      <c r="H50" s="734" t="s">
        <v>1275</v>
      </c>
      <c r="I50" s="735"/>
    </row>
    <row r="51" spans="1:9" s="159" customFormat="1" ht="25.5">
      <c r="A51" s="743">
        <v>3</v>
      </c>
      <c r="B51" s="746" t="s">
        <v>124</v>
      </c>
      <c r="C51" s="745">
        <f t="shared" si="0"/>
        <v>1.7</v>
      </c>
      <c r="D51" s="745">
        <v>1.7</v>
      </c>
      <c r="E51" s="745"/>
      <c r="F51" s="745"/>
      <c r="G51" s="743" t="s">
        <v>1306</v>
      </c>
      <c r="H51" s="734" t="s">
        <v>1275</v>
      </c>
      <c r="I51" s="735"/>
    </row>
    <row r="52" spans="1:9" s="159" customFormat="1" ht="38.25">
      <c r="A52" s="731">
        <v>4</v>
      </c>
      <c r="B52" s="756" t="s">
        <v>1307</v>
      </c>
      <c r="C52" s="733">
        <f>SUM(D52:F52)</f>
        <v>1.01</v>
      </c>
      <c r="D52" s="733">
        <v>1.01</v>
      </c>
      <c r="E52" s="733"/>
      <c r="F52" s="733"/>
      <c r="G52" s="759" t="s">
        <v>1308</v>
      </c>
      <c r="H52" s="734" t="s">
        <v>1275</v>
      </c>
      <c r="I52" s="735"/>
    </row>
    <row r="53" spans="1:9" s="159" customFormat="1" ht="25.5">
      <c r="A53" s="731">
        <v>5</v>
      </c>
      <c r="B53" s="732" t="s">
        <v>1309</v>
      </c>
      <c r="C53" s="733">
        <f>SUM(D53:F53)</f>
        <v>0.08</v>
      </c>
      <c r="D53" s="733">
        <v>0.08</v>
      </c>
      <c r="E53" s="733"/>
      <c r="F53" s="733"/>
      <c r="G53" s="758" t="s">
        <v>1310</v>
      </c>
      <c r="H53" s="734" t="s">
        <v>1275</v>
      </c>
      <c r="I53" s="735"/>
    </row>
    <row r="54" spans="1:9" s="159" customFormat="1" ht="51">
      <c r="A54" s="731">
        <v>6</v>
      </c>
      <c r="B54" s="760" t="s">
        <v>1307</v>
      </c>
      <c r="C54" s="733">
        <f>SUM(D54:F54)</f>
        <v>0.9</v>
      </c>
      <c r="D54" s="761">
        <v>0.9</v>
      </c>
      <c r="E54" s="761"/>
      <c r="F54" s="761"/>
      <c r="G54" s="731" t="s">
        <v>1311</v>
      </c>
      <c r="H54" s="734" t="s">
        <v>1275</v>
      </c>
      <c r="I54" s="735"/>
    </row>
    <row r="55" spans="1:9" s="159" customFormat="1" ht="12.75">
      <c r="A55" s="731">
        <v>7</v>
      </c>
      <c r="B55" s="760" t="s">
        <v>1312</v>
      </c>
      <c r="C55" s="733">
        <v>7.64</v>
      </c>
      <c r="D55" s="761">
        <v>7.64</v>
      </c>
      <c r="E55" s="761"/>
      <c r="F55" s="761"/>
      <c r="G55" s="731" t="s">
        <v>1313</v>
      </c>
      <c r="H55" s="734" t="s">
        <v>1314</v>
      </c>
      <c r="I55" s="735"/>
    </row>
    <row r="56" spans="1:9" s="159" customFormat="1" ht="13.5">
      <c r="A56" s="725" t="s">
        <v>234</v>
      </c>
      <c r="B56" s="762" t="s">
        <v>110</v>
      </c>
      <c r="C56" s="728">
        <f>SUM(C57:C58)</f>
        <v>0.24000000000000002</v>
      </c>
      <c r="D56" s="728">
        <f>SUM(D57:D58)</f>
        <v>0.24000000000000002</v>
      </c>
      <c r="E56" s="728"/>
      <c r="F56" s="728"/>
      <c r="G56" s="754"/>
      <c r="H56" s="751"/>
      <c r="I56" s="754"/>
    </row>
    <row r="57" spans="1:9" s="159" customFormat="1" ht="12.75">
      <c r="A57" s="731">
        <v>1</v>
      </c>
      <c r="B57" s="763" t="s">
        <v>1315</v>
      </c>
      <c r="C57" s="733">
        <f>SUM(D57:F57)</f>
        <v>0.04</v>
      </c>
      <c r="D57" s="733">
        <v>0.04</v>
      </c>
      <c r="E57" s="733"/>
      <c r="F57" s="733"/>
      <c r="G57" s="731" t="s">
        <v>1298</v>
      </c>
      <c r="H57" s="734" t="s">
        <v>1275</v>
      </c>
      <c r="I57" s="735"/>
    </row>
    <row r="58" spans="1:9" s="159" customFormat="1" ht="25.5">
      <c r="A58" s="731">
        <v>2</v>
      </c>
      <c r="B58" s="732" t="s">
        <v>1316</v>
      </c>
      <c r="C58" s="733">
        <f>SUM(D58:F58)</f>
        <v>0.2</v>
      </c>
      <c r="D58" s="733">
        <v>0.2</v>
      </c>
      <c r="E58" s="733"/>
      <c r="F58" s="733"/>
      <c r="G58" s="731" t="s">
        <v>1317</v>
      </c>
      <c r="H58" s="734" t="s">
        <v>1275</v>
      </c>
      <c r="I58" s="735"/>
    </row>
    <row r="59" spans="1:9" s="159" customFormat="1" ht="12.75">
      <c r="A59" s="101">
        <f>COUNTIF(A25:A58,"&gt;0")</f>
        <v>24</v>
      </c>
      <c r="B59" s="58" t="s">
        <v>1318</v>
      </c>
      <c r="C59" s="77">
        <f>SUM(C57:C58,C49:C55,C46:C47,C42:C44,C40,C38,C30:C36,C28,C26)</f>
        <v>31.750000000000004</v>
      </c>
      <c r="D59" s="77">
        <f>SUM(D57:D58,D49:D55,D46:D47,D42:D44,D40,D38,D30:D36,D28,D26)</f>
        <v>27.05</v>
      </c>
      <c r="E59" s="77">
        <f>SUM(E57:E58,E49:E55,E46:E47,E42:E44,E40,E38,E30:E36,E28,E26)</f>
        <v>4.7</v>
      </c>
      <c r="F59" s="77">
        <f>SUM(F57:F58,F49:F55,F46:F47,F42:F44,F40,F38,F30:F36,F28,F26)</f>
        <v>0</v>
      </c>
      <c r="G59" s="3"/>
      <c r="H59" s="120"/>
      <c r="I59" s="120"/>
    </row>
    <row r="60" spans="1:9" s="159" customFormat="1" ht="12.75">
      <c r="A60" s="196">
        <f>A59+A23</f>
        <v>30</v>
      </c>
      <c r="B60" s="58" t="s">
        <v>1319</v>
      </c>
      <c r="C60" s="77">
        <f>C59+C23</f>
        <v>36.480000000000004</v>
      </c>
      <c r="D60" s="77">
        <f>D59+D23</f>
        <v>31.78</v>
      </c>
      <c r="E60" s="77">
        <f>E59+E23</f>
        <v>4.7</v>
      </c>
      <c r="F60" s="198">
        <f>F59+F23</f>
        <v>0</v>
      </c>
      <c r="G60" s="228"/>
      <c r="H60" s="228"/>
      <c r="I60" s="160"/>
    </row>
    <row r="62" spans="6:9" ht="15.75">
      <c r="F62" s="961" t="s">
        <v>1891</v>
      </c>
      <c r="G62" s="961"/>
      <c r="H62" s="961"/>
      <c r="I62" s="961"/>
    </row>
  </sheetData>
  <sheetProtection/>
  <mergeCells count="25">
    <mergeCell ref="B14:B15"/>
    <mergeCell ref="H14:H15"/>
    <mergeCell ref="A35:A36"/>
    <mergeCell ref="B35:B36"/>
    <mergeCell ref="H35:H36"/>
    <mergeCell ref="A11:I11"/>
    <mergeCell ref="A24:I24"/>
    <mergeCell ref="A14:A15"/>
    <mergeCell ref="I8:I9"/>
    <mergeCell ref="A5:I5"/>
    <mergeCell ref="D8:F8"/>
    <mergeCell ref="A7:I7"/>
    <mergeCell ref="A8:A9"/>
    <mergeCell ref="B8:B9"/>
    <mergeCell ref="C8:C9"/>
    <mergeCell ref="F62:I62"/>
    <mergeCell ref="A1:C1"/>
    <mergeCell ref="D1:I1"/>
    <mergeCell ref="A2:C2"/>
    <mergeCell ref="D2:I2"/>
    <mergeCell ref="A3:I3"/>
    <mergeCell ref="A6:I6"/>
    <mergeCell ref="A4:I4"/>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16.xml><?xml version="1.0" encoding="utf-8"?>
<worksheet xmlns="http://schemas.openxmlformats.org/spreadsheetml/2006/main" xmlns:r="http://schemas.openxmlformats.org/officeDocument/2006/relationships">
  <sheetPr>
    <tabColor rgb="FFFFFF00"/>
  </sheetPr>
  <dimension ref="A1:N45"/>
  <sheetViews>
    <sheetView showZeros="0" zoomScale="115" zoomScaleNormal="115" zoomScalePageLayoutView="0" workbookViewId="0" topLeftCell="A37">
      <selection activeCell="F45" sqref="F45:I45"/>
    </sheetView>
  </sheetViews>
  <sheetFormatPr defaultColWidth="8.625" defaultRowHeight="15.75"/>
  <cols>
    <col min="1" max="1" width="5.50390625" style="47" customWidth="1"/>
    <col min="2" max="2" width="30.00390625" style="46" customWidth="1"/>
    <col min="3" max="3" width="12.125" style="47" customWidth="1"/>
    <col min="4" max="4" width="8.00390625" style="47" customWidth="1"/>
    <col min="5" max="5" width="5.125" style="47" customWidth="1"/>
    <col min="6" max="6" width="5.00390625" style="47" customWidth="1"/>
    <col min="7" max="7" width="16.125" style="47" customWidth="1"/>
    <col min="8" max="8" width="36.25390625" style="47" customWidth="1"/>
    <col min="9" max="9" width="7.25390625" style="47" customWidth="1"/>
    <col min="10" max="16384" width="8.625" style="54" customWidth="1"/>
  </cols>
  <sheetData>
    <row r="1" spans="1:9" ht="15.75">
      <c r="A1" s="962" t="str">
        <f>'Tong CMD'!A1:C1</f>
        <v>HỘI ĐỒNG NHÂN DÂN</v>
      </c>
      <c r="B1" s="962"/>
      <c r="C1" s="962"/>
      <c r="D1" s="963" t="s">
        <v>10</v>
      </c>
      <c r="E1" s="963"/>
      <c r="F1" s="963"/>
      <c r="G1" s="963"/>
      <c r="H1" s="963"/>
      <c r="I1" s="963"/>
    </row>
    <row r="2" spans="1:9" ht="15.75" customHeight="1">
      <c r="A2" s="963" t="str">
        <f>+'2.11.HK'!A2:C2</f>
        <v>TỈNH HÀ TĨNH</v>
      </c>
      <c r="B2" s="963"/>
      <c r="C2" s="963"/>
      <c r="D2" s="963" t="s">
        <v>11</v>
      </c>
      <c r="E2" s="963"/>
      <c r="F2" s="963"/>
      <c r="G2" s="963"/>
      <c r="H2" s="963"/>
      <c r="I2" s="963"/>
    </row>
    <row r="3" spans="1:9" ht="15.75">
      <c r="A3" s="966"/>
      <c r="B3" s="966"/>
      <c r="C3" s="966"/>
      <c r="D3" s="966"/>
      <c r="E3" s="966"/>
      <c r="F3" s="966"/>
      <c r="G3" s="966"/>
      <c r="H3" s="966"/>
      <c r="I3" s="966"/>
    </row>
    <row r="4" spans="1:9" ht="15.75">
      <c r="A4" s="964" t="s">
        <v>64</v>
      </c>
      <c r="B4" s="964"/>
      <c r="C4" s="964"/>
      <c r="D4" s="964"/>
      <c r="E4" s="964"/>
      <c r="F4" s="964"/>
      <c r="G4" s="964"/>
      <c r="H4" s="964"/>
      <c r="I4" s="964"/>
    </row>
    <row r="5" spans="1:9" ht="15.75">
      <c r="A5" s="964" t="s">
        <v>107</v>
      </c>
      <c r="B5" s="964"/>
      <c r="C5" s="964"/>
      <c r="D5" s="964"/>
      <c r="E5" s="964"/>
      <c r="F5" s="964"/>
      <c r="G5" s="964"/>
      <c r="H5" s="964"/>
      <c r="I5" s="964"/>
    </row>
    <row r="6" spans="1:9" ht="15.75">
      <c r="A6" s="972" t="str">
        <f>'Tong CMD'!A5:H5</f>
        <v>(Kèm theo Nghị quyết số    … /NQ-HĐND ngày   tháng     năm 2022 của Hội đồng nhân dân tỉnh)</v>
      </c>
      <c r="B6" s="972"/>
      <c r="C6" s="972"/>
      <c r="D6" s="972"/>
      <c r="E6" s="972"/>
      <c r="F6" s="972"/>
      <c r="G6" s="972"/>
      <c r="H6" s="972"/>
      <c r="I6" s="972"/>
    </row>
    <row r="7" spans="1:9" ht="15.75">
      <c r="A7" s="978"/>
      <c r="B7" s="978"/>
      <c r="C7" s="978"/>
      <c r="D7" s="978"/>
      <c r="E7" s="978"/>
      <c r="F7" s="978"/>
      <c r="G7" s="978"/>
      <c r="H7" s="978"/>
      <c r="I7" s="978"/>
    </row>
    <row r="8" spans="1:9" ht="24.75" customHeight="1">
      <c r="A8" s="979" t="s">
        <v>9</v>
      </c>
      <c r="B8" s="982" t="s">
        <v>12</v>
      </c>
      <c r="C8" s="980" t="s">
        <v>18</v>
      </c>
      <c r="D8" s="981" t="s">
        <v>8</v>
      </c>
      <c r="E8" s="981"/>
      <c r="F8" s="981"/>
      <c r="G8" s="982" t="s">
        <v>59</v>
      </c>
      <c r="H8" s="50" t="s">
        <v>15</v>
      </c>
      <c r="I8" s="981" t="s">
        <v>14</v>
      </c>
    </row>
    <row r="9" spans="1:9" ht="29.25" customHeight="1">
      <c r="A9" s="979"/>
      <c r="B9" s="982"/>
      <c r="C9" s="980"/>
      <c r="D9" s="50" t="s">
        <v>6</v>
      </c>
      <c r="E9" s="50" t="s">
        <v>5</v>
      </c>
      <c r="F9" s="50" t="s">
        <v>13</v>
      </c>
      <c r="G9" s="982"/>
      <c r="H9" s="50"/>
      <c r="I9" s="981"/>
    </row>
    <row r="10" spans="1:9" ht="17.25" customHeight="1">
      <c r="A10" s="61">
        <v>-1</v>
      </c>
      <c r="B10" s="61">
        <v>-2</v>
      </c>
      <c r="C10" s="61" t="s">
        <v>60</v>
      </c>
      <c r="D10" s="61">
        <v>-4</v>
      </c>
      <c r="E10" s="61">
        <v>-5</v>
      </c>
      <c r="F10" s="61">
        <v>-6</v>
      </c>
      <c r="G10" s="61">
        <v>-7</v>
      </c>
      <c r="H10" s="61">
        <v>-8</v>
      </c>
      <c r="I10" s="61">
        <v>-9</v>
      </c>
    </row>
    <row r="11" spans="1:9" ht="15.75" customHeight="1">
      <c r="A11" s="1018" t="s">
        <v>95</v>
      </c>
      <c r="B11" s="1019"/>
      <c r="C11" s="1019"/>
      <c r="D11" s="1019"/>
      <c r="E11" s="1019"/>
      <c r="F11" s="1019"/>
      <c r="G11" s="1019"/>
      <c r="H11" s="1019"/>
      <c r="I11" s="1020"/>
    </row>
    <row r="12" spans="1:10" s="242" customFormat="1" ht="15.75">
      <c r="A12" s="189" t="s">
        <v>109</v>
      </c>
      <c r="B12" s="64" t="s">
        <v>110</v>
      </c>
      <c r="C12" s="238">
        <f>SUM(C13:C13)</f>
        <v>0.2</v>
      </c>
      <c r="D12" s="238">
        <f>SUM(D13:D13)</f>
        <v>0.2</v>
      </c>
      <c r="E12" s="238">
        <f>SUM(E13:E13)</f>
        <v>0</v>
      </c>
      <c r="F12" s="238">
        <f>SUM(F13:F13)</f>
        <v>0</v>
      </c>
      <c r="G12" s="239"/>
      <c r="H12" s="240"/>
      <c r="I12" s="241"/>
      <c r="J12" s="78"/>
    </row>
    <row r="13" spans="1:10" s="242" customFormat="1" ht="51.75">
      <c r="A13" s="239">
        <v>1</v>
      </c>
      <c r="B13" s="65" t="s">
        <v>111</v>
      </c>
      <c r="C13" s="243">
        <v>0.2</v>
      </c>
      <c r="D13" s="244">
        <v>0.2</v>
      </c>
      <c r="E13" s="245"/>
      <c r="F13" s="245"/>
      <c r="G13" s="246" t="s">
        <v>112</v>
      </c>
      <c r="H13" s="247" t="s">
        <v>113</v>
      </c>
      <c r="I13" s="248"/>
      <c r="J13" s="78"/>
    </row>
    <row r="14" spans="1:10" s="252" customFormat="1" ht="15.75">
      <c r="A14" s="189" t="s">
        <v>114</v>
      </c>
      <c r="B14" s="64" t="s">
        <v>115</v>
      </c>
      <c r="C14" s="238">
        <f>SUM(C15:C19)</f>
        <v>0.8700000000000001</v>
      </c>
      <c r="D14" s="238">
        <f>SUM(D15:D19)</f>
        <v>0.8700000000000001</v>
      </c>
      <c r="E14" s="223"/>
      <c r="F14" s="223"/>
      <c r="G14" s="60"/>
      <c r="H14" s="249"/>
      <c r="I14" s="250"/>
      <c r="J14" s="251"/>
    </row>
    <row r="15" spans="1:9" s="78" customFormat="1" ht="51">
      <c r="A15" s="239">
        <v>1</v>
      </c>
      <c r="B15" s="65" t="s">
        <v>116</v>
      </c>
      <c r="C15" s="244">
        <v>0.1</v>
      </c>
      <c r="D15" s="244">
        <v>0.1</v>
      </c>
      <c r="E15" s="245"/>
      <c r="F15" s="245"/>
      <c r="G15" s="246" t="s">
        <v>117</v>
      </c>
      <c r="H15" s="282" t="s">
        <v>160</v>
      </c>
      <c r="I15" s="248"/>
    </row>
    <row r="16" spans="1:10" s="242" customFormat="1" ht="36">
      <c r="A16" s="239">
        <v>2</v>
      </c>
      <c r="B16" s="65" t="s">
        <v>118</v>
      </c>
      <c r="C16" s="244">
        <v>0.1</v>
      </c>
      <c r="D16" s="244">
        <v>0.1</v>
      </c>
      <c r="E16" s="245"/>
      <c r="F16" s="245"/>
      <c r="G16" s="246" t="s">
        <v>117</v>
      </c>
      <c r="H16" s="277" t="s">
        <v>155</v>
      </c>
      <c r="I16" s="248"/>
      <c r="J16" s="78"/>
    </row>
    <row r="17" spans="1:10" s="242" customFormat="1" ht="36">
      <c r="A17" s="239">
        <v>3</v>
      </c>
      <c r="B17" s="65" t="s">
        <v>119</v>
      </c>
      <c r="C17" s="244">
        <v>0.1</v>
      </c>
      <c r="D17" s="244">
        <v>0.1</v>
      </c>
      <c r="E17" s="245"/>
      <c r="F17" s="245"/>
      <c r="G17" s="246" t="s">
        <v>117</v>
      </c>
      <c r="H17" s="277" t="s">
        <v>155</v>
      </c>
      <c r="I17" s="248"/>
      <c r="J17" s="78"/>
    </row>
    <row r="18" spans="1:10" s="242" customFormat="1" ht="36">
      <c r="A18" s="239">
        <v>4</v>
      </c>
      <c r="B18" s="65" t="s">
        <v>120</v>
      </c>
      <c r="C18" s="244">
        <v>0.3</v>
      </c>
      <c r="D18" s="244">
        <v>0.3</v>
      </c>
      <c r="E18" s="245"/>
      <c r="F18" s="245"/>
      <c r="G18" s="246" t="s">
        <v>117</v>
      </c>
      <c r="H18" s="277" t="s">
        <v>155</v>
      </c>
      <c r="I18" s="248"/>
      <c r="J18" s="78"/>
    </row>
    <row r="19" spans="1:10" s="242" customFormat="1" ht="63.75">
      <c r="A19" s="239">
        <v>5</v>
      </c>
      <c r="B19" s="65" t="s">
        <v>121</v>
      </c>
      <c r="C19" s="243">
        <v>0.27</v>
      </c>
      <c r="D19" s="244">
        <v>0.27</v>
      </c>
      <c r="E19" s="245"/>
      <c r="F19" s="245"/>
      <c r="G19" s="246" t="s">
        <v>122</v>
      </c>
      <c r="H19" s="281" t="s">
        <v>159</v>
      </c>
      <c r="I19" s="248"/>
      <c r="J19" s="78"/>
    </row>
    <row r="20" spans="1:10" s="252" customFormat="1" ht="15.75">
      <c r="A20" s="189" t="s">
        <v>123</v>
      </c>
      <c r="B20" s="64" t="s">
        <v>124</v>
      </c>
      <c r="C20" s="238">
        <f>+C21</f>
        <v>0.3</v>
      </c>
      <c r="D20" s="238">
        <f>+D21</f>
        <v>0.3</v>
      </c>
      <c r="E20" s="238"/>
      <c r="F20" s="238"/>
      <c r="G20" s="60"/>
      <c r="H20" s="249"/>
      <c r="I20" s="250"/>
      <c r="J20" s="251"/>
    </row>
    <row r="21" spans="1:9" s="78" customFormat="1" ht="36">
      <c r="A21" s="239">
        <v>1</v>
      </c>
      <c r="B21" s="254" t="s">
        <v>125</v>
      </c>
      <c r="C21" s="243">
        <v>0.3</v>
      </c>
      <c r="D21" s="244">
        <v>0.3</v>
      </c>
      <c r="E21" s="245"/>
      <c r="F21" s="245"/>
      <c r="G21" s="255" t="s">
        <v>117</v>
      </c>
      <c r="H21" s="277" t="s">
        <v>157</v>
      </c>
      <c r="I21" s="248"/>
    </row>
    <row r="22" spans="1:10" s="260" customFormat="1" ht="13.5">
      <c r="A22" s="70" t="s">
        <v>126</v>
      </c>
      <c r="B22" s="256" t="s">
        <v>127</v>
      </c>
      <c r="C22" s="257">
        <f>C23</f>
        <v>0.17</v>
      </c>
      <c r="D22" s="257">
        <f>D23</f>
        <v>0.17</v>
      </c>
      <c r="E22" s="257">
        <f>E23</f>
        <v>0</v>
      </c>
      <c r="F22" s="257">
        <f>F23</f>
        <v>0</v>
      </c>
      <c r="G22" s="257"/>
      <c r="H22" s="258"/>
      <c r="I22" s="257"/>
      <c r="J22" s="259">
        <v>2</v>
      </c>
    </row>
    <row r="23" spans="1:9" s="253" customFormat="1" ht="51">
      <c r="A23" s="170">
        <v>1</v>
      </c>
      <c r="B23" s="261" t="s">
        <v>128</v>
      </c>
      <c r="C23" s="262">
        <f>D23</f>
        <v>0.17</v>
      </c>
      <c r="D23" s="263">
        <v>0.17</v>
      </c>
      <c r="E23" s="263">
        <v>0</v>
      </c>
      <c r="F23" s="264">
        <v>0</v>
      </c>
      <c r="G23" s="170" t="s">
        <v>129</v>
      </c>
      <c r="H23" s="278" t="s">
        <v>156</v>
      </c>
      <c r="I23" s="264"/>
    </row>
    <row r="24" spans="1:9" ht="15.75">
      <c r="A24" s="87">
        <f>+A23+A21+A19+A13</f>
        <v>8</v>
      </c>
      <c r="B24" s="104" t="s">
        <v>130</v>
      </c>
      <c r="C24" s="105">
        <f>+C22+C20+C14+C12</f>
        <v>1.54</v>
      </c>
      <c r="D24" s="105">
        <f>+D22+D20+D14+D12</f>
        <v>1.54</v>
      </c>
      <c r="E24" s="105"/>
      <c r="F24" s="105"/>
      <c r="G24" s="87"/>
      <c r="H24" s="233"/>
      <c r="I24" s="79"/>
    </row>
    <row r="25" spans="1:9" ht="30" customHeight="1">
      <c r="A25" s="975" t="s">
        <v>154</v>
      </c>
      <c r="B25" s="976"/>
      <c r="C25" s="976"/>
      <c r="D25" s="976"/>
      <c r="E25" s="976"/>
      <c r="F25" s="976"/>
      <c r="G25" s="976"/>
      <c r="H25" s="976"/>
      <c r="I25" s="977"/>
    </row>
    <row r="26" spans="1:14" s="270" customFormat="1" ht="41.25" customHeight="1">
      <c r="A26" s="265" t="s">
        <v>109</v>
      </c>
      <c r="B26" s="266" t="s">
        <v>131</v>
      </c>
      <c r="C26" s="275">
        <f>C27</f>
        <v>0.2</v>
      </c>
      <c r="D26" s="275">
        <f>D27</f>
        <v>0.2</v>
      </c>
      <c r="E26" s="267">
        <f>E27</f>
        <v>0</v>
      </c>
      <c r="F26" s="267">
        <f>F27</f>
        <v>0</v>
      </c>
      <c r="G26" s="265"/>
      <c r="H26" s="265"/>
      <c r="I26" s="265"/>
      <c r="J26" s="268"/>
      <c r="K26" s="269"/>
      <c r="L26" s="269"/>
      <c r="M26" s="269"/>
      <c r="N26" s="269"/>
    </row>
    <row r="27" spans="1:14" s="270" customFormat="1" ht="41.25" customHeight="1">
      <c r="A27" s="271">
        <v>1</v>
      </c>
      <c r="B27" s="65" t="s">
        <v>132</v>
      </c>
      <c r="C27" s="263">
        <v>0.2</v>
      </c>
      <c r="D27" s="263">
        <v>0.2</v>
      </c>
      <c r="E27" s="263"/>
      <c r="F27" s="263"/>
      <c r="G27" s="170" t="s">
        <v>133</v>
      </c>
      <c r="H27" s="272" t="s">
        <v>158</v>
      </c>
      <c r="I27" s="271"/>
      <c r="J27" s="269"/>
      <c r="K27" s="269"/>
      <c r="L27" s="269"/>
      <c r="M27" s="269"/>
      <c r="N27" s="269"/>
    </row>
    <row r="28" spans="1:10" s="252" customFormat="1" ht="41.25" customHeight="1">
      <c r="A28" s="132" t="s">
        <v>114</v>
      </c>
      <c r="B28" s="133" t="s">
        <v>115</v>
      </c>
      <c r="C28" s="148">
        <f>SUM(C29:C34)</f>
        <v>1.0999999999999999</v>
      </c>
      <c r="D28" s="148">
        <f>SUM(D29:D34)</f>
        <v>1.0999999999999999</v>
      </c>
      <c r="E28" s="133"/>
      <c r="F28" s="133"/>
      <c r="G28" s="273"/>
      <c r="H28" s="132"/>
      <c r="I28" s="133"/>
      <c r="J28" s="251"/>
    </row>
    <row r="29" spans="1:10" s="242" customFormat="1" ht="41.25" customHeight="1">
      <c r="A29" s="273">
        <v>1</v>
      </c>
      <c r="B29" s="274" t="s">
        <v>135</v>
      </c>
      <c r="C29" s="276">
        <v>0.02</v>
      </c>
      <c r="D29" s="276">
        <v>0.02</v>
      </c>
      <c r="E29" s="133"/>
      <c r="F29" s="133"/>
      <c r="G29" s="273" t="s">
        <v>136</v>
      </c>
      <c r="H29" s="272" t="s">
        <v>158</v>
      </c>
      <c r="I29" s="133"/>
      <c r="J29" s="78"/>
    </row>
    <row r="30" spans="1:10" s="242" customFormat="1" ht="41.25" customHeight="1">
      <c r="A30" s="273">
        <v>2</v>
      </c>
      <c r="B30" s="274" t="s">
        <v>137</v>
      </c>
      <c r="C30" s="276">
        <v>0.15</v>
      </c>
      <c r="D30" s="276">
        <v>0.15</v>
      </c>
      <c r="E30" s="133"/>
      <c r="F30" s="133"/>
      <c r="G30" s="273" t="s">
        <v>117</v>
      </c>
      <c r="H30" s="272" t="s">
        <v>158</v>
      </c>
      <c r="I30" s="133"/>
      <c r="J30" s="78"/>
    </row>
    <row r="31" spans="1:10" s="242" customFormat="1" ht="41.25" customHeight="1">
      <c r="A31" s="273">
        <v>3</v>
      </c>
      <c r="B31" s="274" t="s">
        <v>138</v>
      </c>
      <c r="C31" s="276">
        <v>0.3</v>
      </c>
      <c r="D31" s="276">
        <v>0.3</v>
      </c>
      <c r="E31" s="133"/>
      <c r="F31" s="133"/>
      <c r="G31" s="273" t="s">
        <v>139</v>
      </c>
      <c r="H31" s="272" t="s">
        <v>158</v>
      </c>
      <c r="I31" s="133"/>
      <c r="J31" s="78"/>
    </row>
    <row r="32" spans="1:10" s="242" customFormat="1" ht="41.25" customHeight="1">
      <c r="A32" s="273">
        <v>4</v>
      </c>
      <c r="B32" s="274" t="s">
        <v>140</v>
      </c>
      <c r="C32" s="276">
        <v>0.1</v>
      </c>
      <c r="D32" s="276">
        <v>0.1</v>
      </c>
      <c r="E32" s="133"/>
      <c r="F32" s="133"/>
      <c r="G32" s="273" t="s">
        <v>117</v>
      </c>
      <c r="H32" s="272" t="s">
        <v>158</v>
      </c>
      <c r="I32" s="133"/>
      <c r="J32" s="78"/>
    </row>
    <row r="33" spans="1:10" s="242" customFormat="1" ht="41.25" customHeight="1">
      <c r="A33" s="273">
        <v>5</v>
      </c>
      <c r="B33" s="274" t="s">
        <v>141</v>
      </c>
      <c r="C33" s="276">
        <v>0.5</v>
      </c>
      <c r="D33" s="276">
        <v>0.5</v>
      </c>
      <c r="E33" s="133"/>
      <c r="F33" s="133"/>
      <c r="G33" s="273" t="s">
        <v>117</v>
      </c>
      <c r="H33" s="272" t="s">
        <v>158</v>
      </c>
      <c r="I33" s="133"/>
      <c r="J33" s="78"/>
    </row>
    <row r="34" spans="1:10" s="242" customFormat="1" ht="41.25" customHeight="1">
      <c r="A34" s="273">
        <v>6</v>
      </c>
      <c r="B34" s="274" t="s">
        <v>142</v>
      </c>
      <c r="C34" s="276">
        <v>0.03</v>
      </c>
      <c r="D34" s="276">
        <v>0.03</v>
      </c>
      <c r="E34" s="133"/>
      <c r="F34" s="133"/>
      <c r="G34" s="273" t="s">
        <v>117</v>
      </c>
      <c r="H34" s="272" t="s">
        <v>158</v>
      </c>
      <c r="I34" s="133"/>
      <c r="J34" s="78"/>
    </row>
    <row r="35" spans="1:10" s="252" customFormat="1" ht="41.25" customHeight="1">
      <c r="A35" s="132" t="s">
        <v>123</v>
      </c>
      <c r="B35" s="133" t="s">
        <v>143</v>
      </c>
      <c r="C35" s="148">
        <v>0.3</v>
      </c>
      <c r="D35" s="148">
        <v>0.30000000000000004</v>
      </c>
      <c r="E35" s="133"/>
      <c r="F35" s="133"/>
      <c r="G35" s="273"/>
      <c r="H35" s="273"/>
      <c r="I35" s="133"/>
      <c r="J35" s="251"/>
    </row>
    <row r="36" spans="1:10" s="242" customFormat="1" ht="41.25" customHeight="1">
      <c r="A36" s="273">
        <v>1</v>
      </c>
      <c r="B36" s="274" t="s">
        <v>144</v>
      </c>
      <c r="C36" s="276">
        <v>0.1</v>
      </c>
      <c r="D36" s="276">
        <v>0.1</v>
      </c>
      <c r="E36" s="133"/>
      <c r="F36" s="133"/>
      <c r="G36" s="273" t="s">
        <v>145</v>
      </c>
      <c r="H36" s="272" t="s">
        <v>158</v>
      </c>
      <c r="I36" s="133"/>
      <c r="J36" s="78"/>
    </row>
    <row r="37" spans="1:10" s="242" customFormat="1" ht="41.25" customHeight="1">
      <c r="A37" s="273">
        <v>2</v>
      </c>
      <c r="B37" s="274" t="s">
        <v>146</v>
      </c>
      <c r="C37" s="276">
        <v>0.2</v>
      </c>
      <c r="D37" s="276">
        <v>0.2</v>
      </c>
      <c r="E37" s="133"/>
      <c r="F37" s="133"/>
      <c r="G37" s="273" t="s">
        <v>145</v>
      </c>
      <c r="H37" s="272" t="s">
        <v>158</v>
      </c>
      <c r="I37" s="133"/>
      <c r="J37" s="78"/>
    </row>
    <row r="38" spans="1:10" s="252" customFormat="1" ht="41.25" customHeight="1">
      <c r="A38" s="132" t="s">
        <v>126</v>
      </c>
      <c r="B38" s="133" t="s">
        <v>127</v>
      </c>
      <c r="C38" s="148">
        <v>0.02</v>
      </c>
      <c r="D38" s="148">
        <v>0.02</v>
      </c>
      <c r="E38" s="133"/>
      <c r="F38" s="133"/>
      <c r="G38" s="273"/>
      <c r="H38" s="273"/>
      <c r="I38" s="133"/>
      <c r="J38" s="251"/>
    </row>
    <row r="39" spans="1:10" s="242" customFormat="1" ht="41.25" customHeight="1">
      <c r="A39" s="273">
        <v>1</v>
      </c>
      <c r="B39" s="274" t="s">
        <v>147</v>
      </c>
      <c r="C39" s="276">
        <v>0.02</v>
      </c>
      <c r="D39" s="276">
        <v>0.02</v>
      </c>
      <c r="E39" s="133"/>
      <c r="F39" s="133"/>
      <c r="G39" s="273" t="s">
        <v>148</v>
      </c>
      <c r="H39" s="272" t="s">
        <v>158</v>
      </c>
      <c r="I39" s="133"/>
      <c r="J39" s="78"/>
    </row>
    <row r="40" spans="1:10" s="252" customFormat="1" ht="41.25" customHeight="1">
      <c r="A40" s="132" t="s">
        <v>149</v>
      </c>
      <c r="B40" s="133" t="s">
        <v>150</v>
      </c>
      <c r="C40" s="148">
        <v>0.23</v>
      </c>
      <c r="D40" s="148">
        <v>0.23</v>
      </c>
      <c r="E40" s="133"/>
      <c r="F40" s="133"/>
      <c r="G40" s="273"/>
      <c r="H40" s="273"/>
      <c r="I40" s="133"/>
      <c r="J40" s="251"/>
    </row>
    <row r="41" spans="1:10" s="242" customFormat="1" ht="41.25" customHeight="1">
      <c r="A41" s="273">
        <v>1</v>
      </c>
      <c r="B41" s="274" t="s">
        <v>151</v>
      </c>
      <c r="C41" s="276">
        <v>0.23</v>
      </c>
      <c r="D41" s="276">
        <v>0.23</v>
      </c>
      <c r="E41" s="133"/>
      <c r="F41" s="133"/>
      <c r="G41" s="273" t="s">
        <v>117</v>
      </c>
      <c r="H41" s="272" t="s">
        <v>158</v>
      </c>
      <c r="I41" s="133"/>
      <c r="J41" s="78"/>
    </row>
    <row r="42" spans="1:9" ht="15.75">
      <c r="A42" s="106">
        <f>+A41+A39+A37+A34+A27</f>
        <v>11</v>
      </c>
      <c r="B42" s="88" t="s">
        <v>153</v>
      </c>
      <c r="C42" s="103">
        <f>+C40+C38+C35+C28+C26</f>
        <v>1.8499999999999999</v>
      </c>
      <c r="D42" s="103">
        <f>+D40+D38+D35+D28+D26</f>
        <v>1.8499999999999999</v>
      </c>
      <c r="E42" s="103"/>
      <c r="F42" s="103"/>
      <c r="G42" s="229"/>
      <c r="H42" s="229"/>
      <c r="I42" s="89"/>
    </row>
    <row r="43" spans="1:9" ht="15.75">
      <c r="A43" s="106">
        <f>A24+A42</f>
        <v>19</v>
      </c>
      <c r="B43" s="88" t="s">
        <v>152</v>
      </c>
      <c r="C43" s="107">
        <f>C24+C42</f>
        <v>3.3899999999999997</v>
      </c>
      <c r="D43" s="107">
        <f>D24+D42</f>
        <v>3.3899999999999997</v>
      </c>
      <c r="E43" s="107"/>
      <c r="F43" s="107"/>
      <c r="G43" s="230"/>
      <c r="H43" s="230"/>
      <c r="I43" s="108"/>
    </row>
    <row r="44" spans="1:9" ht="15.75">
      <c r="A44" s="954"/>
      <c r="B44" s="955"/>
      <c r="C44" s="956"/>
      <c r="D44" s="956"/>
      <c r="E44" s="956"/>
      <c r="F44" s="956"/>
      <c r="G44" s="957"/>
      <c r="H44" s="957"/>
      <c r="I44" s="958"/>
    </row>
    <row r="45" spans="6:9" ht="15.75">
      <c r="F45" s="961" t="s">
        <v>1891</v>
      </c>
      <c r="G45" s="961"/>
      <c r="H45" s="961"/>
      <c r="I45" s="961"/>
    </row>
  </sheetData>
  <sheetProtection/>
  <mergeCells count="18">
    <mergeCell ref="I8:I9"/>
    <mergeCell ref="A1:C1"/>
    <mergeCell ref="D1:I1"/>
    <mergeCell ref="A2:C2"/>
    <mergeCell ref="D2:I2"/>
    <mergeCell ref="A3:I3"/>
    <mergeCell ref="A4:I4"/>
    <mergeCell ref="A5:I5"/>
    <mergeCell ref="A25:I25"/>
    <mergeCell ref="A11:I11"/>
    <mergeCell ref="F45:I45"/>
    <mergeCell ref="A6:I6"/>
    <mergeCell ref="A7:I7"/>
    <mergeCell ref="A8:A9"/>
    <mergeCell ref="B8:B9"/>
    <mergeCell ref="C8:C9"/>
    <mergeCell ref="D8:F8"/>
    <mergeCell ref="G8:G9"/>
  </mergeCells>
  <conditionalFormatting sqref="B13:B20">
    <cfRule type="cellIs" priority="1" dxfId="38" operator="equal" stopIfTrue="1">
      <formula>0</formula>
    </cfRule>
    <cfRule type="cellIs" priority="2" dxfId="39" operator="equal" stopIfTrue="1">
      <formula>0</formula>
    </cfRule>
    <cfRule type="cellIs" priority="3" dxfId="38" operator="equal" stopIfTrue="1">
      <formula>0</formula>
    </cfRule>
  </conditionalFormatting>
  <printOptions horizontalCentered="1"/>
  <pageMargins left="0.32" right="0.26" top="0.65" bottom="0.45" header="0.3" footer="0.17"/>
  <pageSetup horizontalDpi="600" verticalDpi="600" orientation="landscape" paperSize="9" r:id="rId2"/>
  <headerFooter>
    <oddFooter>&amp;LPhụ lục &amp;A&amp;R&amp;P</oddFooter>
  </headerFooter>
  <drawing r:id="rId1"/>
</worksheet>
</file>

<file path=xl/worksheets/sheet17.xml><?xml version="1.0" encoding="utf-8"?>
<worksheet xmlns="http://schemas.openxmlformats.org/spreadsheetml/2006/main" xmlns:r="http://schemas.openxmlformats.org/officeDocument/2006/relationships">
  <sheetPr>
    <tabColor rgb="FFFFFF00"/>
  </sheetPr>
  <dimension ref="A1:R100"/>
  <sheetViews>
    <sheetView showZeros="0" tabSelected="1" zoomScale="115" zoomScaleNormal="115" zoomScalePageLayoutView="0" workbookViewId="0" topLeftCell="A85">
      <selection activeCell="F96" sqref="F96:I96"/>
    </sheetView>
  </sheetViews>
  <sheetFormatPr defaultColWidth="9.00390625" defaultRowHeight="15.75"/>
  <cols>
    <col min="1" max="1" width="5.50390625" style="47" customWidth="1"/>
    <col min="2" max="2" width="30.00390625" style="46" customWidth="1"/>
    <col min="3" max="3" width="12.125" style="47" customWidth="1"/>
    <col min="4" max="6" width="8.00390625" style="47" customWidth="1"/>
    <col min="7" max="7" width="16.125" style="47" customWidth="1"/>
    <col min="8" max="8" width="36.625" style="47" customWidth="1"/>
    <col min="9" max="9" width="7.25390625" style="47" customWidth="1"/>
    <col min="10" max="16384" width="9.00390625" style="54" customWidth="1"/>
  </cols>
  <sheetData>
    <row r="1" spans="1:9" ht="15.75">
      <c r="A1" s="962" t="str">
        <f>'Tong CMD'!A1:C1</f>
        <v>HỘI ĐỒNG NHÂN DÂN</v>
      </c>
      <c r="B1" s="962"/>
      <c r="C1" s="962"/>
      <c r="D1" s="963" t="s">
        <v>10</v>
      </c>
      <c r="E1" s="963"/>
      <c r="F1" s="963"/>
      <c r="G1" s="963"/>
      <c r="H1" s="963"/>
      <c r="I1" s="963"/>
    </row>
    <row r="2" spans="1:9" ht="15.75" customHeight="1">
      <c r="A2" s="963" t="str">
        <f>+'2.12.VQ'!A2:C2</f>
        <v>TỈNH HÀ TĨNH</v>
      </c>
      <c r="B2" s="963"/>
      <c r="C2" s="963"/>
      <c r="D2" s="963" t="s">
        <v>11</v>
      </c>
      <c r="E2" s="963"/>
      <c r="F2" s="963"/>
      <c r="G2" s="963"/>
      <c r="H2" s="963"/>
      <c r="I2" s="963"/>
    </row>
    <row r="3" spans="1:9" ht="15.75">
      <c r="A3" s="966"/>
      <c r="B3" s="966"/>
      <c r="C3" s="966"/>
      <c r="D3" s="966"/>
      <c r="E3" s="966"/>
      <c r="F3" s="966"/>
      <c r="G3" s="966"/>
      <c r="H3" s="966"/>
      <c r="I3" s="966"/>
    </row>
    <row r="4" spans="1:9" ht="15.75">
      <c r="A4" s="964" t="s">
        <v>65</v>
      </c>
      <c r="B4" s="964"/>
      <c r="C4" s="964"/>
      <c r="D4" s="964"/>
      <c r="E4" s="964"/>
      <c r="F4" s="964"/>
      <c r="G4" s="964"/>
      <c r="H4" s="964"/>
      <c r="I4" s="964"/>
    </row>
    <row r="5" spans="1:9" ht="15.75">
      <c r="A5" s="964" t="s">
        <v>108</v>
      </c>
      <c r="B5" s="964"/>
      <c r="C5" s="964"/>
      <c r="D5" s="964"/>
      <c r="E5" s="964"/>
      <c r="F5" s="964"/>
      <c r="G5" s="964"/>
      <c r="H5" s="964"/>
      <c r="I5" s="964"/>
    </row>
    <row r="6" spans="1:9" ht="15.75">
      <c r="A6" s="972" t="str">
        <f>'Tong CMD'!A5:H5</f>
        <v>(Kèm theo Nghị quyết số    … /NQ-HĐND ngày   tháng     năm 2022 của Hội đồng nhân dân tỉnh)</v>
      </c>
      <c r="B6" s="972"/>
      <c r="C6" s="972"/>
      <c r="D6" s="972"/>
      <c r="E6" s="972"/>
      <c r="F6" s="972"/>
      <c r="G6" s="972"/>
      <c r="H6" s="972"/>
      <c r="I6" s="972"/>
    </row>
    <row r="7" spans="1:9" ht="15.75">
      <c r="A7" s="978"/>
      <c r="B7" s="978"/>
      <c r="C7" s="978"/>
      <c r="D7" s="978"/>
      <c r="E7" s="978"/>
      <c r="F7" s="978"/>
      <c r="G7" s="978"/>
      <c r="H7" s="978"/>
      <c r="I7" s="978"/>
    </row>
    <row r="8" spans="1:9" ht="24.75" customHeight="1">
      <c r="A8" s="979" t="s">
        <v>9</v>
      </c>
      <c r="B8" s="982" t="s">
        <v>12</v>
      </c>
      <c r="C8" s="980" t="s">
        <v>18</v>
      </c>
      <c r="D8" s="981" t="s">
        <v>8</v>
      </c>
      <c r="E8" s="981"/>
      <c r="F8" s="981"/>
      <c r="G8" s="982" t="s">
        <v>59</v>
      </c>
      <c r="H8" s="981" t="s">
        <v>15</v>
      </c>
      <c r="I8" s="981" t="s">
        <v>14</v>
      </c>
    </row>
    <row r="9" spans="1:9" ht="30.75" customHeight="1">
      <c r="A9" s="979"/>
      <c r="B9" s="982"/>
      <c r="C9" s="980"/>
      <c r="D9" s="50" t="s">
        <v>6</v>
      </c>
      <c r="E9" s="50" t="s">
        <v>5</v>
      </c>
      <c r="F9" s="50" t="s">
        <v>13</v>
      </c>
      <c r="G9" s="982"/>
      <c r="H9" s="981"/>
      <c r="I9" s="981"/>
    </row>
    <row r="10" spans="1:9" ht="17.25" customHeight="1">
      <c r="A10" s="61">
        <v>-1</v>
      </c>
      <c r="B10" s="61">
        <v>-2</v>
      </c>
      <c r="C10" s="61" t="s">
        <v>60</v>
      </c>
      <c r="D10" s="61">
        <v>-4</v>
      </c>
      <c r="E10" s="61">
        <v>-5</v>
      </c>
      <c r="F10" s="61">
        <v>-6</v>
      </c>
      <c r="G10" s="61">
        <v>-7</v>
      </c>
      <c r="H10" s="61">
        <v>-8</v>
      </c>
      <c r="I10" s="61">
        <v>-9</v>
      </c>
    </row>
    <row r="11" spans="1:9" s="179" customFormat="1" ht="15" customHeight="1">
      <c r="A11" s="1021" t="s">
        <v>95</v>
      </c>
      <c r="B11" s="1022"/>
      <c r="C11" s="1022"/>
      <c r="D11" s="1022"/>
      <c r="E11" s="1022"/>
      <c r="F11" s="1022"/>
      <c r="G11" s="1022"/>
      <c r="H11" s="1022"/>
      <c r="I11" s="1023"/>
    </row>
    <row r="12" spans="1:9" s="179" customFormat="1" ht="12.75">
      <c r="A12" s="181" t="s">
        <v>109</v>
      </c>
      <c r="B12" s="210" t="s">
        <v>1137</v>
      </c>
      <c r="C12" s="422">
        <f>SUM(C13:C15)</f>
        <v>5</v>
      </c>
      <c r="D12" s="422">
        <f>SUM(D13:D15)</f>
        <v>5</v>
      </c>
      <c r="E12" s="445">
        <f>SUM(E13:E15)</f>
        <v>0</v>
      </c>
      <c r="F12" s="445"/>
      <c r="G12" s="683"/>
      <c r="H12" s="684"/>
      <c r="I12" s="330"/>
    </row>
    <row r="13" spans="1:9" s="179" customFormat="1" ht="51">
      <c r="A13" s="685">
        <v>1</v>
      </c>
      <c r="B13" s="65" t="s">
        <v>1138</v>
      </c>
      <c r="C13" s="445">
        <f>D13+E13+F13</f>
        <v>1</v>
      </c>
      <c r="D13" s="445">
        <v>1</v>
      </c>
      <c r="E13" s="445">
        <v>0</v>
      </c>
      <c r="F13" s="445">
        <v>0</v>
      </c>
      <c r="G13" s="246" t="s">
        <v>1139</v>
      </c>
      <c r="H13" s="1027" t="s">
        <v>1140</v>
      </c>
      <c r="I13" s="330"/>
    </row>
    <row r="14" spans="1:9" s="179" customFormat="1" ht="25.5">
      <c r="A14" s="685">
        <v>2</v>
      </c>
      <c r="B14" s="65" t="s">
        <v>1141</v>
      </c>
      <c r="C14" s="445">
        <f>D14+E14+F14</f>
        <v>2</v>
      </c>
      <c r="D14" s="445">
        <v>2</v>
      </c>
      <c r="E14" s="445">
        <v>0</v>
      </c>
      <c r="F14" s="445">
        <v>0</v>
      </c>
      <c r="G14" s="246" t="s">
        <v>1142</v>
      </c>
      <c r="H14" s="1028"/>
      <c r="I14" s="330"/>
    </row>
    <row r="15" spans="1:9" s="179" customFormat="1" ht="38.25">
      <c r="A15" s="685">
        <v>3</v>
      </c>
      <c r="B15" s="65" t="s">
        <v>1143</v>
      </c>
      <c r="C15" s="445">
        <f>D15+E15+F15</f>
        <v>2</v>
      </c>
      <c r="D15" s="445">
        <v>2</v>
      </c>
      <c r="E15" s="445">
        <v>0</v>
      </c>
      <c r="F15" s="445">
        <v>0</v>
      </c>
      <c r="G15" s="246" t="s">
        <v>1144</v>
      </c>
      <c r="H15" s="687" t="s">
        <v>1145</v>
      </c>
      <c r="I15" s="330"/>
    </row>
    <row r="16" spans="1:9" s="179" customFormat="1" ht="12.75">
      <c r="A16" s="181" t="s">
        <v>114</v>
      </c>
      <c r="B16" s="686" t="s">
        <v>1146</v>
      </c>
      <c r="C16" s="422">
        <f>C17</f>
        <v>0.25</v>
      </c>
      <c r="D16" s="422">
        <f>D17</f>
        <v>0.25</v>
      </c>
      <c r="E16" s="422">
        <f>E17</f>
        <v>0</v>
      </c>
      <c r="F16" s="422">
        <f>F17</f>
        <v>0</v>
      </c>
      <c r="G16" s="246"/>
      <c r="H16" s="557"/>
      <c r="I16" s="330"/>
    </row>
    <row r="17" spans="1:9" s="179" customFormat="1" ht="51">
      <c r="A17" s="685">
        <v>1</v>
      </c>
      <c r="B17" s="441" t="s">
        <v>1147</v>
      </c>
      <c r="C17" s="445">
        <f>D17+E17+F17</f>
        <v>0.25</v>
      </c>
      <c r="D17" s="445">
        <v>0.25</v>
      </c>
      <c r="E17" s="445">
        <v>0</v>
      </c>
      <c r="F17" s="445">
        <v>0</v>
      </c>
      <c r="G17" s="683" t="s">
        <v>1148</v>
      </c>
      <c r="H17" s="687" t="s">
        <v>1149</v>
      </c>
      <c r="I17" s="330"/>
    </row>
    <row r="18" spans="1:9" s="179" customFormat="1" ht="12.75">
      <c r="A18" s="181" t="s">
        <v>123</v>
      </c>
      <c r="B18" s="64" t="s">
        <v>1150</v>
      </c>
      <c r="C18" s="422">
        <f>SUM(C19:C22)</f>
        <v>0.14</v>
      </c>
      <c r="D18" s="422">
        <f>SUM(D19:D22)</f>
        <v>0.14</v>
      </c>
      <c r="E18" s="422">
        <f>SUM(E19:E22)</f>
        <v>0</v>
      </c>
      <c r="F18" s="422">
        <f>SUM(F19:F22)</f>
        <v>0</v>
      </c>
      <c r="G18" s="422">
        <f>SUM(G19:G22)</f>
        <v>0</v>
      </c>
      <c r="H18" s="557"/>
      <c r="I18" s="330"/>
    </row>
    <row r="19" spans="1:9" s="179" customFormat="1" ht="25.5">
      <c r="A19" s="685">
        <v>1</v>
      </c>
      <c r="B19" s="558" t="s">
        <v>1151</v>
      </c>
      <c r="C19" s="445">
        <f>D19+E19+F19</f>
        <v>0.03</v>
      </c>
      <c r="D19" s="445">
        <v>0.03</v>
      </c>
      <c r="E19" s="445">
        <v>0</v>
      </c>
      <c r="F19" s="445">
        <v>0</v>
      </c>
      <c r="G19" s="246" t="s">
        <v>1152</v>
      </c>
      <c r="H19" s="1027" t="s">
        <v>1153</v>
      </c>
      <c r="I19" s="330"/>
    </row>
    <row r="20" spans="1:9" s="179" customFormat="1" ht="12.75">
      <c r="A20" s="685">
        <v>2</v>
      </c>
      <c r="B20" s="687" t="s">
        <v>516</v>
      </c>
      <c r="C20" s="445">
        <f>D20+E20+F20</f>
        <v>0.04</v>
      </c>
      <c r="D20" s="445">
        <v>0.04</v>
      </c>
      <c r="E20" s="445"/>
      <c r="F20" s="445"/>
      <c r="G20" s="684" t="s">
        <v>1154</v>
      </c>
      <c r="H20" s="1029"/>
      <c r="I20" s="330"/>
    </row>
    <row r="21" spans="1:9" s="179" customFormat="1" ht="12.75">
      <c r="A21" s="685">
        <v>3</v>
      </c>
      <c r="B21" s="687" t="s">
        <v>516</v>
      </c>
      <c r="C21" s="445">
        <f>D21+E21+F21</f>
        <v>0.04</v>
      </c>
      <c r="D21" s="445">
        <v>0.04</v>
      </c>
      <c r="E21" s="445"/>
      <c r="F21" s="445"/>
      <c r="G21" s="684" t="s">
        <v>1155</v>
      </c>
      <c r="H21" s="1029"/>
      <c r="I21" s="330"/>
    </row>
    <row r="22" spans="1:9" s="179" customFormat="1" ht="12.75">
      <c r="A22" s="685">
        <v>4</v>
      </c>
      <c r="B22" s="687" t="s">
        <v>516</v>
      </c>
      <c r="C22" s="445">
        <f>D22+E22+F22</f>
        <v>0.03</v>
      </c>
      <c r="D22" s="445">
        <v>0.03</v>
      </c>
      <c r="E22" s="445"/>
      <c r="F22" s="445"/>
      <c r="G22" s="684" t="s">
        <v>1156</v>
      </c>
      <c r="H22" s="1028"/>
      <c r="I22" s="330"/>
    </row>
    <row r="23" spans="1:9" s="179" customFormat="1" ht="12.75">
      <c r="A23" s="181" t="s">
        <v>126</v>
      </c>
      <c r="B23" s="688" t="s">
        <v>1157</v>
      </c>
      <c r="C23" s="422">
        <f>SUM(C25:C27)</f>
        <v>2.8</v>
      </c>
      <c r="D23" s="422">
        <f>SUM(D25:D27)</f>
        <v>2.8</v>
      </c>
      <c r="E23" s="422">
        <f>SUM(E25:E27)</f>
        <v>0</v>
      </c>
      <c r="F23" s="422">
        <f>SUM(F25:F27)</f>
        <v>0</v>
      </c>
      <c r="G23" s="246"/>
      <c r="H23" s="557"/>
      <c r="I23" s="330"/>
    </row>
    <row r="24" spans="1:9" s="179" customFormat="1" ht="38.25">
      <c r="A24" s="685">
        <v>1</v>
      </c>
      <c r="B24" s="558" t="s">
        <v>1158</v>
      </c>
      <c r="C24" s="445">
        <f>D24+E24+F24</f>
        <v>0.5</v>
      </c>
      <c r="D24" s="445">
        <v>0.5</v>
      </c>
      <c r="E24" s="445">
        <v>0</v>
      </c>
      <c r="F24" s="445">
        <v>0</v>
      </c>
      <c r="G24" s="246" t="s">
        <v>1139</v>
      </c>
      <c r="H24" s="558" t="s">
        <v>1159</v>
      </c>
      <c r="I24" s="330"/>
    </row>
    <row r="25" spans="1:9" s="179" customFormat="1" ht="25.5">
      <c r="A25" s="685">
        <v>2</v>
      </c>
      <c r="B25" s="689" t="s">
        <v>1160</v>
      </c>
      <c r="C25" s="445">
        <f aca="true" t="shared" si="0" ref="C25:C33">D25+E25+F25</f>
        <v>0.8</v>
      </c>
      <c r="D25" s="445">
        <v>0.8</v>
      </c>
      <c r="E25" s="445">
        <v>0</v>
      </c>
      <c r="F25" s="445">
        <v>0</v>
      </c>
      <c r="G25" s="246" t="s">
        <v>1144</v>
      </c>
      <c r="H25" s="1030" t="s">
        <v>1161</v>
      </c>
      <c r="I25" s="330"/>
    </row>
    <row r="26" spans="1:9" s="179" customFormat="1" ht="25.5">
      <c r="A26" s="685">
        <v>3</v>
      </c>
      <c r="B26" s="689" t="s">
        <v>1162</v>
      </c>
      <c r="C26" s="445">
        <f t="shared" si="0"/>
        <v>1.7</v>
      </c>
      <c r="D26" s="445">
        <v>1.7</v>
      </c>
      <c r="E26" s="445"/>
      <c r="F26" s="445"/>
      <c r="G26" s="246" t="s">
        <v>1144</v>
      </c>
      <c r="H26" s="1031"/>
      <c r="I26" s="330"/>
    </row>
    <row r="27" spans="1:9" s="179" customFormat="1" ht="12.75">
      <c r="A27" s="685">
        <v>4</v>
      </c>
      <c r="B27" s="689" t="s">
        <v>1163</v>
      </c>
      <c r="C27" s="445">
        <f>D27+E27+F27</f>
        <v>0.3</v>
      </c>
      <c r="D27" s="445">
        <v>0.3</v>
      </c>
      <c r="E27" s="445">
        <v>0</v>
      </c>
      <c r="F27" s="445">
        <v>0</v>
      </c>
      <c r="G27" s="246" t="s">
        <v>1144</v>
      </c>
      <c r="H27" s="1032"/>
      <c r="I27" s="330"/>
    </row>
    <row r="28" spans="1:9" s="179" customFormat="1" ht="12.75">
      <c r="A28" s="181" t="s">
        <v>149</v>
      </c>
      <c r="B28" s="690" t="s">
        <v>1164</v>
      </c>
      <c r="C28" s="422">
        <f>C29</f>
        <v>0.15</v>
      </c>
      <c r="D28" s="422">
        <f>D29</f>
        <v>0.15</v>
      </c>
      <c r="E28" s="422">
        <f>E29</f>
        <v>0</v>
      </c>
      <c r="F28" s="422">
        <f>F29</f>
        <v>0</v>
      </c>
      <c r="G28" s="246"/>
      <c r="H28" s="691"/>
      <c r="I28" s="330"/>
    </row>
    <row r="29" spans="1:9" s="179" customFormat="1" ht="51">
      <c r="A29" s="685">
        <v>1</v>
      </c>
      <c r="B29" s="689" t="s">
        <v>1165</v>
      </c>
      <c r="C29" s="445">
        <f t="shared" si="0"/>
        <v>0.15</v>
      </c>
      <c r="D29" s="445">
        <v>0.15</v>
      </c>
      <c r="E29" s="445">
        <v>0</v>
      </c>
      <c r="F29" s="445">
        <v>0</v>
      </c>
      <c r="G29" s="246" t="s">
        <v>1144</v>
      </c>
      <c r="H29" s="691" t="s">
        <v>1166</v>
      </c>
      <c r="I29" s="330"/>
    </row>
    <row r="30" spans="1:9" s="179" customFormat="1" ht="12.75">
      <c r="A30" s="181" t="s">
        <v>216</v>
      </c>
      <c r="B30" s="64" t="s">
        <v>1167</v>
      </c>
      <c r="C30" s="445"/>
      <c r="D30" s="445"/>
      <c r="E30" s="445"/>
      <c r="F30" s="445"/>
      <c r="G30" s="246"/>
      <c r="H30" s="691"/>
      <c r="I30" s="330"/>
    </row>
    <row r="31" spans="1:9" s="179" customFormat="1" ht="25.5">
      <c r="A31" s="685">
        <v>1</v>
      </c>
      <c r="B31" s="692" t="s">
        <v>1168</v>
      </c>
      <c r="C31" s="445">
        <f t="shared" si="0"/>
        <v>0.1</v>
      </c>
      <c r="D31" s="445">
        <v>0.1</v>
      </c>
      <c r="E31" s="445">
        <v>0</v>
      </c>
      <c r="F31" s="445">
        <v>0</v>
      </c>
      <c r="G31" s="246" t="s">
        <v>1156</v>
      </c>
      <c r="H31" s="1024" t="s">
        <v>1169</v>
      </c>
      <c r="I31" s="330"/>
    </row>
    <row r="32" spans="1:9" s="179" customFormat="1" ht="25.5">
      <c r="A32" s="685">
        <v>2</v>
      </c>
      <c r="B32" s="692" t="s">
        <v>1170</v>
      </c>
      <c r="C32" s="445">
        <f t="shared" si="0"/>
        <v>0.15</v>
      </c>
      <c r="D32" s="445">
        <v>0.15</v>
      </c>
      <c r="E32" s="445">
        <v>0</v>
      </c>
      <c r="F32" s="445">
        <v>0</v>
      </c>
      <c r="G32" s="246" t="s">
        <v>1156</v>
      </c>
      <c r="H32" s="1025"/>
      <c r="I32" s="330"/>
    </row>
    <row r="33" spans="1:9" s="179" customFormat="1" ht="12.75">
      <c r="A33" s="685">
        <v>3</v>
      </c>
      <c r="B33" s="692" t="s">
        <v>1171</v>
      </c>
      <c r="C33" s="445">
        <f t="shared" si="0"/>
        <v>0.1</v>
      </c>
      <c r="D33" s="445">
        <v>0.1</v>
      </c>
      <c r="E33" s="445">
        <v>0</v>
      </c>
      <c r="F33" s="445">
        <v>0</v>
      </c>
      <c r="G33" s="480" t="s">
        <v>1172</v>
      </c>
      <c r="H33" s="1026"/>
      <c r="I33" s="330"/>
    </row>
    <row r="34" spans="1:9" s="179" customFormat="1" ht="12.75">
      <c r="A34" s="181" t="s">
        <v>222</v>
      </c>
      <c r="B34" s="693" t="s">
        <v>1173</v>
      </c>
      <c r="C34" s="422">
        <f>SUM(C35:C35)</f>
        <v>0.2</v>
      </c>
      <c r="D34" s="422">
        <f>SUM(D35:D35)</f>
        <v>0.2</v>
      </c>
      <c r="E34" s="422">
        <f>SUM(E35:E35)</f>
        <v>0</v>
      </c>
      <c r="F34" s="422">
        <f>SUM(F35:F35)</f>
        <v>0</v>
      </c>
      <c r="G34" s="623"/>
      <c r="H34" s="557"/>
      <c r="I34" s="330"/>
    </row>
    <row r="35" spans="1:9" s="179" customFormat="1" ht="51">
      <c r="A35" s="685">
        <v>1</v>
      </c>
      <c r="B35" s="687" t="s">
        <v>1174</v>
      </c>
      <c r="C35" s="445">
        <f>D35+E35+F35</f>
        <v>0.2</v>
      </c>
      <c r="D35" s="694">
        <v>0.2</v>
      </c>
      <c r="E35" s="445"/>
      <c r="F35" s="445"/>
      <c r="G35" s="683" t="s">
        <v>1175</v>
      </c>
      <c r="H35" s="687" t="s">
        <v>1176</v>
      </c>
      <c r="I35" s="330"/>
    </row>
    <row r="36" spans="1:9" s="179" customFormat="1" ht="12.75">
      <c r="A36" s="181" t="s">
        <v>234</v>
      </c>
      <c r="B36" s="695" t="s">
        <v>1177</v>
      </c>
      <c r="C36" s="422">
        <f>C37</f>
        <v>3.9</v>
      </c>
      <c r="D36" s="422">
        <f>D37</f>
        <v>2.9</v>
      </c>
      <c r="E36" s="422">
        <f>E37</f>
        <v>1</v>
      </c>
      <c r="F36" s="445"/>
      <c r="G36" s="246"/>
      <c r="H36" s="557"/>
      <c r="I36" s="330"/>
    </row>
    <row r="37" spans="1:9" s="179" customFormat="1" ht="51">
      <c r="A37" s="685">
        <v>1</v>
      </c>
      <c r="B37" s="687" t="s">
        <v>1178</v>
      </c>
      <c r="C37" s="445">
        <f>D37+E37+F37</f>
        <v>3.9</v>
      </c>
      <c r="D37" s="445">
        <v>2.9</v>
      </c>
      <c r="E37" s="445">
        <v>1</v>
      </c>
      <c r="F37" s="445"/>
      <c r="G37" s="684" t="s">
        <v>1179</v>
      </c>
      <c r="H37" s="696" t="s">
        <v>1180</v>
      </c>
      <c r="I37" s="330"/>
    </row>
    <row r="38" spans="1:9" s="179" customFormat="1" ht="12.75">
      <c r="A38" s="181">
        <f>COUNTIF(A12:A37,"&gt;0")</f>
        <v>18</v>
      </c>
      <c r="B38" s="93" t="s">
        <v>1181</v>
      </c>
      <c r="C38" s="180">
        <f>SUM(C37,C35,C29:C33,C24:C27,C19:C22,C17,C13:C15)</f>
        <v>13.29</v>
      </c>
      <c r="D38" s="180">
        <f>SUM(D37,D35,D29:D33,D24:D27,D19:D22,D17,D13:D15)</f>
        <v>12.29</v>
      </c>
      <c r="E38" s="180">
        <f>SUM(E37,E35,E29:E33,E24:E27,E19:E22,E17,E13:E15)</f>
        <v>1</v>
      </c>
      <c r="F38" s="180">
        <f>SUM(F37,F35,F29:F33,F24:F27,F19:F22,F17,F13:F15)</f>
        <v>0</v>
      </c>
      <c r="G38" s="60"/>
      <c r="H38" s="91"/>
      <c r="I38" s="123"/>
    </row>
    <row r="39" spans="1:9" s="179" customFormat="1" ht="41.25" customHeight="1">
      <c r="A39" s="975" t="s">
        <v>909</v>
      </c>
      <c r="B39" s="976"/>
      <c r="C39" s="976"/>
      <c r="D39" s="976"/>
      <c r="E39" s="976"/>
      <c r="F39" s="976"/>
      <c r="G39" s="976"/>
      <c r="H39" s="976"/>
      <c r="I39" s="977"/>
    </row>
    <row r="40" spans="1:9" s="179" customFormat="1" ht="12.75">
      <c r="A40" s="168" t="s">
        <v>109</v>
      </c>
      <c r="B40" s="67" t="s">
        <v>1137</v>
      </c>
      <c r="C40" s="180">
        <f>SUM(C41:C47)</f>
        <v>16.86</v>
      </c>
      <c r="D40" s="180">
        <f>SUM(D41:D47)</f>
        <v>15.64</v>
      </c>
      <c r="E40" s="180">
        <f>SUM(E41:E47)</f>
        <v>1.22</v>
      </c>
      <c r="F40" s="180">
        <f>SUM(F41:F47)</f>
        <v>0</v>
      </c>
      <c r="G40" s="170"/>
      <c r="H40" s="697"/>
      <c r="I40" s="329"/>
    </row>
    <row r="41" spans="1:9" s="179" customFormat="1" ht="38.25">
      <c r="A41" s="698">
        <v>1</v>
      </c>
      <c r="B41" s="699" t="s">
        <v>1182</v>
      </c>
      <c r="C41" s="700">
        <v>0.5</v>
      </c>
      <c r="D41" s="700">
        <v>0.5</v>
      </c>
      <c r="E41" s="700">
        <v>0</v>
      </c>
      <c r="F41" s="701"/>
      <c r="G41" s="170" t="s">
        <v>1144</v>
      </c>
      <c r="H41" s="255" t="s">
        <v>1183</v>
      </c>
      <c r="I41" s="329"/>
    </row>
    <row r="42" spans="1:9" s="179" customFormat="1" ht="25.5">
      <c r="A42" s="698">
        <v>2</v>
      </c>
      <c r="B42" s="699" t="s">
        <v>1184</v>
      </c>
      <c r="C42" s="700">
        <v>1</v>
      </c>
      <c r="D42" s="700">
        <v>1</v>
      </c>
      <c r="E42" s="700">
        <v>0</v>
      </c>
      <c r="F42" s="701"/>
      <c r="G42" s="698" t="s">
        <v>1185</v>
      </c>
      <c r="H42" s="255" t="s">
        <v>1183</v>
      </c>
      <c r="I42" s="329"/>
    </row>
    <row r="43" spans="1:9" s="179" customFormat="1" ht="38.25">
      <c r="A43" s="698">
        <v>3</v>
      </c>
      <c r="B43" s="702" t="s">
        <v>1186</v>
      </c>
      <c r="C43" s="700">
        <v>2</v>
      </c>
      <c r="D43" s="700">
        <v>2</v>
      </c>
      <c r="E43" s="700">
        <v>0</v>
      </c>
      <c r="F43" s="701"/>
      <c r="G43" s="698" t="s">
        <v>1179</v>
      </c>
      <c r="H43" s="255" t="s">
        <v>1183</v>
      </c>
      <c r="I43" s="329"/>
    </row>
    <row r="44" spans="1:9" s="179" customFormat="1" ht="12.75">
      <c r="A44" s="698">
        <v>4</v>
      </c>
      <c r="B44" s="702" t="s">
        <v>1187</v>
      </c>
      <c r="C44" s="700">
        <f>D44+E44</f>
        <v>3.82</v>
      </c>
      <c r="D44" s="700">
        <v>3.82</v>
      </c>
      <c r="E44" s="700"/>
      <c r="F44" s="700"/>
      <c r="G44" s="246" t="s">
        <v>1188</v>
      </c>
      <c r="H44" s="255" t="s">
        <v>1183</v>
      </c>
      <c r="I44" s="329"/>
    </row>
    <row r="45" spans="1:9" s="179" customFormat="1" ht="25.5">
      <c r="A45" s="698">
        <v>5</v>
      </c>
      <c r="B45" s="702" t="s">
        <v>1189</v>
      </c>
      <c r="C45" s="700">
        <v>0.4</v>
      </c>
      <c r="D45" s="700">
        <v>0.4</v>
      </c>
      <c r="E45" s="700">
        <v>0</v>
      </c>
      <c r="F45" s="700"/>
      <c r="G45" s="698" t="s">
        <v>1179</v>
      </c>
      <c r="H45" s="255" t="s">
        <v>1183</v>
      </c>
      <c r="I45" s="329"/>
    </row>
    <row r="46" spans="1:9" s="179" customFormat="1" ht="25.5">
      <c r="A46" s="698">
        <v>6</v>
      </c>
      <c r="B46" s="702" t="s">
        <v>1190</v>
      </c>
      <c r="C46" s="700">
        <v>1.22</v>
      </c>
      <c r="D46" s="700">
        <v>0</v>
      </c>
      <c r="E46" s="700">
        <v>1.22</v>
      </c>
      <c r="F46" s="701"/>
      <c r="G46" s="246" t="s">
        <v>1191</v>
      </c>
      <c r="H46" s="255" t="s">
        <v>1183</v>
      </c>
      <c r="I46" s="329"/>
    </row>
    <row r="47" spans="1:9" s="179" customFormat="1" ht="38.25">
      <c r="A47" s="246">
        <v>7</v>
      </c>
      <c r="B47" s="553" t="s">
        <v>1192</v>
      </c>
      <c r="C47" s="703">
        <f>D47+E47+F47</f>
        <v>7.92</v>
      </c>
      <c r="D47" s="704">
        <v>7.92</v>
      </c>
      <c r="E47" s="705"/>
      <c r="F47" s="705"/>
      <c r="G47" s="706" t="s">
        <v>1193</v>
      </c>
      <c r="H47" s="255" t="s">
        <v>1194</v>
      </c>
      <c r="I47" s="329"/>
    </row>
    <row r="48" spans="1:9" s="179" customFormat="1" ht="12.75">
      <c r="A48" s="181" t="s">
        <v>114</v>
      </c>
      <c r="B48" s="688" t="s">
        <v>1195</v>
      </c>
      <c r="C48" s="180">
        <f>C49</f>
        <v>0.7</v>
      </c>
      <c r="D48" s="180">
        <f>D49</f>
        <v>0.7</v>
      </c>
      <c r="E48" s="180">
        <f>E49</f>
        <v>0</v>
      </c>
      <c r="F48" s="180">
        <f>F49</f>
        <v>0</v>
      </c>
      <c r="G48" s="60"/>
      <c r="H48" s="60"/>
      <c r="I48" s="329"/>
    </row>
    <row r="49" spans="1:9" s="179" customFormat="1" ht="25.5">
      <c r="A49" s="698">
        <v>1</v>
      </c>
      <c r="B49" s="699" t="s">
        <v>1196</v>
      </c>
      <c r="C49" s="700">
        <v>0.7</v>
      </c>
      <c r="D49" s="700">
        <v>0.7</v>
      </c>
      <c r="E49" s="700"/>
      <c r="F49" s="701"/>
      <c r="G49" s="698" t="s">
        <v>1197</v>
      </c>
      <c r="H49" s="255" t="s">
        <v>1183</v>
      </c>
      <c r="I49" s="329"/>
    </row>
    <row r="50" spans="1:9" s="179" customFormat="1" ht="12.75">
      <c r="A50" s="181" t="s">
        <v>123</v>
      </c>
      <c r="B50" s="552" t="s">
        <v>1198</v>
      </c>
      <c r="C50" s="180">
        <f>SUM(C51:C53)</f>
        <v>0.6599999999999999</v>
      </c>
      <c r="D50" s="180">
        <f>SUM(D51:D53)</f>
        <v>0.6599999999999999</v>
      </c>
      <c r="E50" s="180">
        <f>SUM(E51:E53)</f>
        <v>0</v>
      </c>
      <c r="F50" s="180">
        <f>SUM(F51:F53)</f>
        <v>0</v>
      </c>
      <c r="G50" s="231">
        <f>SUM(G51:G52)</f>
        <v>0</v>
      </c>
      <c r="H50" s="170"/>
      <c r="I50" s="329"/>
    </row>
    <row r="51" spans="1:9" s="179" customFormat="1" ht="25.5">
      <c r="A51" s="685">
        <v>1</v>
      </c>
      <c r="B51" s="558" t="s">
        <v>1199</v>
      </c>
      <c r="C51" s="700">
        <v>0.52</v>
      </c>
      <c r="D51" s="700">
        <v>0.52</v>
      </c>
      <c r="E51" s="700">
        <v>0</v>
      </c>
      <c r="F51" s="180">
        <v>0</v>
      </c>
      <c r="G51" s="246" t="s">
        <v>1200</v>
      </c>
      <c r="H51" s="255" t="s">
        <v>1201</v>
      </c>
      <c r="I51" s="329"/>
    </row>
    <row r="52" spans="1:9" s="179" customFormat="1" ht="63.75">
      <c r="A52" s="685">
        <v>2</v>
      </c>
      <c r="B52" s="65" t="s">
        <v>1202</v>
      </c>
      <c r="C52" s="700">
        <v>0.08</v>
      </c>
      <c r="D52" s="700">
        <v>0.08</v>
      </c>
      <c r="E52" s="700">
        <v>0</v>
      </c>
      <c r="F52" s="180">
        <v>0</v>
      </c>
      <c r="G52" s="246" t="s">
        <v>1203</v>
      </c>
      <c r="H52" s="255" t="s">
        <v>1183</v>
      </c>
      <c r="I52" s="329"/>
    </row>
    <row r="53" spans="1:9" s="179" customFormat="1" ht="51">
      <c r="A53" s="685">
        <v>3</v>
      </c>
      <c r="B53" s="558" t="s">
        <v>1204</v>
      </c>
      <c r="C53" s="700">
        <v>0.06</v>
      </c>
      <c r="D53" s="700">
        <v>0.06</v>
      </c>
      <c r="E53" s="700">
        <v>0</v>
      </c>
      <c r="F53" s="180">
        <v>0</v>
      </c>
      <c r="G53" s="246" t="s">
        <v>1205</v>
      </c>
      <c r="H53" s="255" t="s">
        <v>1183</v>
      </c>
      <c r="I53" s="329"/>
    </row>
    <row r="54" spans="1:9" s="179" customFormat="1" ht="12.75">
      <c r="A54" s="707" t="s">
        <v>126</v>
      </c>
      <c r="B54" s="708" t="s">
        <v>1206</v>
      </c>
      <c r="C54" s="180">
        <f>SUM(C55,C57)</f>
        <v>15.4</v>
      </c>
      <c r="D54" s="180">
        <f>SUM(D55,D57)</f>
        <v>15.4</v>
      </c>
      <c r="E54" s="180">
        <f>SUM(E55,E57)</f>
        <v>0</v>
      </c>
      <c r="F54" s="180">
        <f>SUM(F55,F57)</f>
        <v>0</v>
      </c>
      <c r="G54" s="707"/>
      <c r="H54" s="707"/>
      <c r="I54" s="329"/>
    </row>
    <row r="55" spans="1:9" s="179" customFormat="1" ht="12.75">
      <c r="A55" s="685">
        <v>1</v>
      </c>
      <c r="B55" s="558" t="s">
        <v>1207</v>
      </c>
      <c r="C55" s="700">
        <v>7.4</v>
      </c>
      <c r="D55" s="700">
        <v>7.4</v>
      </c>
      <c r="E55" s="700">
        <v>0</v>
      </c>
      <c r="F55" s="610"/>
      <c r="G55" s="709" t="s">
        <v>1208</v>
      </c>
      <c r="H55" s="255" t="s">
        <v>1183</v>
      </c>
      <c r="I55" s="329"/>
    </row>
    <row r="56" spans="1:9" s="179" customFormat="1" ht="25.5">
      <c r="A56" s="246">
        <v>2</v>
      </c>
      <c r="B56" s="553" t="s">
        <v>1209</v>
      </c>
      <c r="C56" s="264">
        <f>D56+E56+F56</f>
        <v>7.45</v>
      </c>
      <c r="D56" s="264">
        <v>7.45</v>
      </c>
      <c r="E56" s="705"/>
      <c r="F56" s="705"/>
      <c r="G56" s="272" t="s">
        <v>1208</v>
      </c>
      <c r="H56" s="255" t="s">
        <v>1194</v>
      </c>
      <c r="I56" s="329"/>
    </row>
    <row r="57" spans="1:9" s="179" customFormat="1" ht="25.5">
      <c r="A57" s="246">
        <v>3</v>
      </c>
      <c r="B57" s="553" t="s">
        <v>1210</v>
      </c>
      <c r="C57" s="264">
        <f>D57+E57+F57</f>
        <v>8</v>
      </c>
      <c r="D57" s="264">
        <v>8</v>
      </c>
      <c r="E57" s="705"/>
      <c r="F57" s="705"/>
      <c r="G57" s="272" t="s">
        <v>1208</v>
      </c>
      <c r="H57" s="255" t="s">
        <v>1194</v>
      </c>
      <c r="I57" s="329"/>
    </row>
    <row r="58" spans="1:9" s="179" customFormat="1" ht="12.75">
      <c r="A58" s="707" t="s">
        <v>149</v>
      </c>
      <c r="B58" s="708" t="s">
        <v>1173</v>
      </c>
      <c r="C58" s="180">
        <f>SUM(C59:C60)</f>
        <v>2.74</v>
      </c>
      <c r="D58" s="180">
        <f>SUM(D59:D60)</f>
        <v>1.2</v>
      </c>
      <c r="E58" s="180">
        <f>SUM(E59:E60)</f>
        <v>1.54</v>
      </c>
      <c r="F58" s="180">
        <f>SUM(F59:F60)</f>
        <v>0</v>
      </c>
      <c r="G58" s="710"/>
      <c r="H58" s="710"/>
      <c r="I58" s="329"/>
    </row>
    <row r="59" spans="1:9" s="179" customFormat="1" ht="38.25">
      <c r="A59" s="685">
        <v>1</v>
      </c>
      <c r="B59" s="702" t="s">
        <v>1211</v>
      </c>
      <c r="C59" s="700">
        <v>1.2</v>
      </c>
      <c r="D59" s="700">
        <v>1.2</v>
      </c>
      <c r="E59" s="700">
        <v>0</v>
      </c>
      <c r="F59" s="701"/>
      <c r="G59" s="698" t="s">
        <v>1179</v>
      </c>
      <c r="H59" s="255" t="s">
        <v>1183</v>
      </c>
      <c r="I59" s="329"/>
    </row>
    <row r="60" spans="1:9" s="179" customFormat="1" ht="25.5">
      <c r="A60" s="685">
        <v>2</v>
      </c>
      <c r="B60" s="702" t="s">
        <v>1212</v>
      </c>
      <c r="C60" s="700">
        <v>1.54</v>
      </c>
      <c r="D60" s="700">
        <v>0</v>
      </c>
      <c r="E60" s="700">
        <v>1.54</v>
      </c>
      <c r="F60" s="701"/>
      <c r="G60" s="698" t="s">
        <v>1179</v>
      </c>
      <c r="H60" s="255" t="s">
        <v>1183</v>
      </c>
      <c r="I60" s="329"/>
    </row>
    <row r="61" spans="1:9" s="179" customFormat="1" ht="12.75">
      <c r="A61" s="711" t="s">
        <v>216</v>
      </c>
      <c r="B61" s="64" t="s">
        <v>1213</v>
      </c>
      <c r="C61" s="180">
        <f>SUM(C62)</f>
        <v>8.2</v>
      </c>
      <c r="D61" s="180">
        <f>SUM(D62)</f>
        <v>0</v>
      </c>
      <c r="E61" s="180">
        <f>SUM(E62)</f>
        <v>8.2</v>
      </c>
      <c r="F61" s="180">
        <f>SUM(F62)</f>
        <v>0</v>
      </c>
      <c r="G61" s="246"/>
      <c r="H61" s="170"/>
      <c r="I61" s="329"/>
    </row>
    <row r="62" spans="1:9" s="179" customFormat="1" ht="12.75">
      <c r="A62" s="698">
        <v>1</v>
      </c>
      <c r="B62" s="702" t="s">
        <v>1214</v>
      </c>
      <c r="C62" s="700">
        <v>8.2</v>
      </c>
      <c r="D62" s="700">
        <v>0</v>
      </c>
      <c r="E62" s="700">
        <v>8.2</v>
      </c>
      <c r="F62" s="701"/>
      <c r="G62" s="698" t="s">
        <v>1179</v>
      </c>
      <c r="H62" s="255" t="s">
        <v>1183</v>
      </c>
      <c r="I62" s="329"/>
    </row>
    <row r="63" spans="1:9" s="179" customFormat="1" ht="12.75">
      <c r="A63" s="168" t="s">
        <v>222</v>
      </c>
      <c r="B63" s="67" t="s">
        <v>1146</v>
      </c>
      <c r="C63" s="180">
        <f>SUM(C64:C67)</f>
        <v>10.55</v>
      </c>
      <c r="D63" s="180">
        <f>SUM(D64:D67)</f>
        <v>7.55</v>
      </c>
      <c r="E63" s="180">
        <f>SUM(E64:E67)</f>
        <v>3</v>
      </c>
      <c r="F63" s="180">
        <f>SUM(F64:F67)</f>
        <v>0</v>
      </c>
      <c r="G63" s="170"/>
      <c r="H63" s="170"/>
      <c r="I63" s="329"/>
    </row>
    <row r="64" spans="1:9" s="179" customFormat="1" ht="51">
      <c r="A64" s="698">
        <v>1</v>
      </c>
      <c r="B64" s="702" t="s">
        <v>1215</v>
      </c>
      <c r="C64" s="700">
        <v>7</v>
      </c>
      <c r="D64" s="700">
        <v>5</v>
      </c>
      <c r="E64" s="700">
        <v>2</v>
      </c>
      <c r="F64" s="700"/>
      <c r="G64" s="246" t="s">
        <v>1216</v>
      </c>
      <c r="H64" s="255" t="s">
        <v>1183</v>
      </c>
      <c r="I64" s="329"/>
    </row>
    <row r="65" spans="1:9" s="179" customFormat="1" ht="25.5">
      <c r="A65" s="698">
        <v>2</v>
      </c>
      <c r="B65" s="65" t="s">
        <v>1217</v>
      </c>
      <c r="C65" s="700">
        <v>2</v>
      </c>
      <c r="D65" s="700">
        <v>2</v>
      </c>
      <c r="E65" s="700">
        <v>0</v>
      </c>
      <c r="F65" s="700"/>
      <c r="G65" s="246" t="s">
        <v>1218</v>
      </c>
      <c r="H65" s="255" t="s">
        <v>1183</v>
      </c>
      <c r="I65" s="329"/>
    </row>
    <row r="66" spans="1:9" s="179" customFormat="1" ht="25.5">
      <c r="A66" s="698">
        <v>3</v>
      </c>
      <c r="B66" s="553" t="s">
        <v>1219</v>
      </c>
      <c r="C66" s="700">
        <v>1</v>
      </c>
      <c r="D66" s="700">
        <v>0</v>
      </c>
      <c r="E66" s="700">
        <v>1</v>
      </c>
      <c r="F66" s="610"/>
      <c r="G66" s="246" t="s">
        <v>1191</v>
      </c>
      <c r="H66" s="255" t="s">
        <v>1183</v>
      </c>
      <c r="I66" s="329"/>
    </row>
    <row r="67" spans="1:9" s="179" customFormat="1" ht="25.5">
      <c r="A67" s="698">
        <v>4</v>
      </c>
      <c r="B67" s="66" t="s">
        <v>1220</v>
      </c>
      <c r="C67" s="700">
        <v>0.55</v>
      </c>
      <c r="D67" s="700">
        <v>0.55</v>
      </c>
      <c r="E67" s="700">
        <v>0</v>
      </c>
      <c r="F67" s="700"/>
      <c r="G67" s="246" t="s">
        <v>1221</v>
      </c>
      <c r="H67" s="255" t="s">
        <v>1183</v>
      </c>
      <c r="I67" s="329"/>
    </row>
    <row r="68" spans="1:9" s="179" customFormat="1" ht="12.75">
      <c r="A68" s="168" t="s">
        <v>230</v>
      </c>
      <c r="B68" s="67" t="s">
        <v>1177</v>
      </c>
      <c r="C68" s="180">
        <f>SUM(C69:C78)</f>
        <v>5.640000000000001</v>
      </c>
      <c r="D68" s="180">
        <f>SUM(D69:D78)</f>
        <v>5.640000000000001</v>
      </c>
      <c r="E68" s="180">
        <f>SUM(E69:E78)</f>
        <v>0</v>
      </c>
      <c r="F68" s="180">
        <f>SUM(F69:F78)</f>
        <v>0</v>
      </c>
      <c r="G68" s="170"/>
      <c r="H68" s="170"/>
      <c r="I68" s="329"/>
    </row>
    <row r="69" spans="1:9" s="179" customFormat="1" ht="25.5">
      <c r="A69" s="698">
        <v>1</v>
      </c>
      <c r="B69" s="558" t="s">
        <v>1222</v>
      </c>
      <c r="C69" s="700">
        <v>3.5</v>
      </c>
      <c r="D69" s="700">
        <v>3.5</v>
      </c>
      <c r="E69" s="700">
        <v>0</v>
      </c>
      <c r="F69" s="610"/>
      <c r="G69" s="709" t="s">
        <v>1223</v>
      </c>
      <c r="H69" s="255" t="s">
        <v>1183</v>
      </c>
      <c r="I69" s="329"/>
    </row>
    <row r="70" spans="1:9" s="179" customFormat="1" ht="12.75">
      <c r="A70" s="698">
        <v>2</v>
      </c>
      <c r="B70" s="699" t="s">
        <v>1224</v>
      </c>
      <c r="C70" s="700">
        <v>0.3</v>
      </c>
      <c r="D70" s="700">
        <v>0.3</v>
      </c>
      <c r="E70" s="700">
        <v>0</v>
      </c>
      <c r="F70" s="700"/>
      <c r="G70" s="170" t="s">
        <v>1142</v>
      </c>
      <c r="H70" s="255" t="s">
        <v>1183</v>
      </c>
      <c r="I70" s="329"/>
    </row>
    <row r="71" spans="1:9" s="179" customFormat="1" ht="12.75">
      <c r="A71" s="711" t="s">
        <v>234</v>
      </c>
      <c r="B71" s="67" t="s">
        <v>1225</v>
      </c>
      <c r="C71" s="180">
        <f>SUM(C72)</f>
        <v>0.2</v>
      </c>
      <c r="D71" s="180">
        <f>SUM(D72)</f>
        <v>0.2</v>
      </c>
      <c r="E71" s="180">
        <f>SUM(E72)</f>
        <v>0</v>
      </c>
      <c r="F71" s="180">
        <f>SUM(F72)</f>
        <v>0</v>
      </c>
      <c r="G71" s="246"/>
      <c r="H71" s="170"/>
      <c r="I71" s="329"/>
    </row>
    <row r="72" spans="1:9" s="179" customFormat="1" ht="25.5">
      <c r="A72" s="698">
        <v>1</v>
      </c>
      <c r="B72" s="699" t="s">
        <v>1226</v>
      </c>
      <c r="C72" s="700">
        <v>0.2</v>
      </c>
      <c r="D72" s="700">
        <v>0.2</v>
      </c>
      <c r="E72" s="700">
        <v>0</v>
      </c>
      <c r="F72" s="701"/>
      <c r="G72" s="698" t="s">
        <v>1227</v>
      </c>
      <c r="H72" s="255" t="s">
        <v>1183</v>
      </c>
      <c r="I72" s="329"/>
    </row>
    <row r="73" spans="1:9" s="179" customFormat="1" ht="12.75">
      <c r="A73" s="168" t="s">
        <v>274</v>
      </c>
      <c r="B73" s="67" t="s">
        <v>1228</v>
      </c>
      <c r="C73" s="180">
        <f>SUM(C74)</f>
        <v>0.3</v>
      </c>
      <c r="D73" s="180">
        <f>SUM(D74)</f>
        <v>0.3</v>
      </c>
      <c r="E73" s="180">
        <f>SUM(E74)</f>
        <v>0</v>
      </c>
      <c r="F73" s="180">
        <f>SUM(F74)</f>
        <v>0</v>
      </c>
      <c r="G73" s="170"/>
      <c r="H73" s="170"/>
      <c r="I73" s="329"/>
    </row>
    <row r="74" spans="1:9" s="179" customFormat="1" ht="25.5">
      <c r="A74" s="698">
        <v>1</v>
      </c>
      <c r="B74" s="702" t="s">
        <v>1229</v>
      </c>
      <c r="C74" s="700">
        <v>0.3</v>
      </c>
      <c r="D74" s="700">
        <v>0.3</v>
      </c>
      <c r="E74" s="700" t="s">
        <v>1230</v>
      </c>
      <c r="F74" s="701"/>
      <c r="G74" s="698" t="s">
        <v>1175</v>
      </c>
      <c r="H74" s="255" t="s">
        <v>1183</v>
      </c>
      <c r="I74" s="329"/>
    </row>
    <row r="75" spans="1:9" s="179" customFormat="1" ht="12.75">
      <c r="A75" s="711" t="s">
        <v>280</v>
      </c>
      <c r="B75" s="712" t="s">
        <v>1231</v>
      </c>
      <c r="C75" s="180">
        <f>SUM(C76)</f>
        <v>0.2</v>
      </c>
      <c r="D75" s="180">
        <f>SUM(D76)</f>
        <v>0.2</v>
      </c>
      <c r="E75" s="180">
        <f>SUM(E76)</f>
        <v>0</v>
      </c>
      <c r="F75" s="180">
        <f>SUM(F76)</f>
        <v>0</v>
      </c>
      <c r="G75" s="246"/>
      <c r="H75" s="713"/>
      <c r="I75" s="329"/>
    </row>
    <row r="76" spans="1:9" s="179" customFormat="1" ht="12.75">
      <c r="A76" s="698">
        <v>1</v>
      </c>
      <c r="B76" s="699" t="s">
        <v>1232</v>
      </c>
      <c r="C76" s="700">
        <v>0.2</v>
      </c>
      <c r="D76" s="700">
        <v>0.2</v>
      </c>
      <c r="E76" s="700">
        <v>0</v>
      </c>
      <c r="F76" s="700"/>
      <c r="G76" s="170" t="s">
        <v>1144</v>
      </c>
      <c r="H76" s="255" t="s">
        <v>1183</v>
      </c>
      <c r="I76" s="329"/>
    </row>
    <row r="77" spans="1:9" s="179" customFormat="1" ht="25.5">
      <c r="A77" s="714">
        <v>2</v>
      </c>
      <c r="B77" s="715" t="s">
        <v>1233</v>
      </c>
      <c r="C77" s="704">
        <v>0.2</v>
      </c>
      <c r="D77" s="716">
        <v>0.2</v>
      </c>
      <c r="E77" s="264"/>
      <c r="F77" s="705"/>
      <c r="G77" s="717" t="s">
        <v>1234</v>
      </c>
      <c r="H77" s="255" t="s">
        <v>1194</v>
      </c>
      <c r="I77" s="329"/>
    </row>
    <row r="78" spans="1:9" s="179" customFormat="1" ht="38.25">
      <c r="A78" s="714">
        <v>3</v>
      </c>
      <c r="B78" s="66" t="s">
        <v>1235</v>
      </c>
      <c r="C78" s="704">
        <v>0.24</v>
      </c>
      <c r="D78" s="716">
        <v>0.24</v>
      </c>
      <c r="E78" s="264"/>
      <c r="F78" s="705"/>
      <c r="G78" s="717" t="s">
        <v>1234</v>
      </c>
      <c r="H78" s="255" t="s">
        <v>1194</v>
      </c>
      <c r="I78" s="329"/>
    </row>
    <row r="79" spans="1:9" s="179" customFormat="1" ht="12.75">
      <c r="A79" s="707" t="s">
        <v>393</v>
      </c>
      <c r="B79" s="708" t="s">
        <v>1157</v>
      </c>
      <c r="C79" s="180">
        <f>SUM(C80:C89)</f>
        <v>6.960000000000001</v>
      </c>
      <c r="D79" s="180">
        <f>SUM(D80:D89)</f>
        <v>6.960000000000001</v>
      </c>
      <c r="E79" s="180">
        <f>SUM(E80:E89)</f>
        <v>0</v>
      </c>
      <c r="F79" s="180">
        <f>SUM(F80:F89)</f>
        <v>0</v>
      </c>
      <c r="G79" s="717"/>
      <c r="H79" s="717"/>
      <c r="I79" s="329"/>
    </row>
    <row r="80" spans="1:9" s="179" customFormat="1" ht="12.75">
      <c r="A80" s="685">
        <v>1</v>
      </c>
      <c r="B80" s="699" t="s">
        <v>1236</v>
      </c>
      <c r="C80" s="700">
        <v>0.5</v>
      </c>
      <c r="D80" s="700">
        <v>0.5</v>
      </c>
      <c r="E80" s="700">
        <v>0</v>
      </c>
      <c r="F80" s="700"/>
      <c r="G80" s="246" t="s">
        <v>1237</v>
      </c>
      <c r="H80" s="255" t="s">
        <v>1183</v>
      </c>
      <c r="I80" s="329"/>
    </row>
    <row r="81" spans="1:9" s="179" customFormat="1" ht="25.5">
      <c r="A81" s="685">
        <v>2</v>
      </c>
      <c r="B81" s="702" t="s">
        <v>1238</v>
      </c>
      <c r="C81" s="700">
        <v>0.3</v>
      </c>
      <c r="D81" s="700">
        <v>0.3</v>
      </c>
      <c r="E81" s="700">
        <v>0</v>
      </c>
      <c r="F81" s="700"/>
      <c r="G81" s="246" t="s">
        <v>1239</v>
      </c>
      <c r="H81" s="255" t="s">
        <v>1183</v>
      </c>
      <c r="I81" s="329"/>
    </row>
    <row r="82" spans="1:9" s="179" customFormat="1" ht="38.25">
      <c r="A82" s="685">
        <v>3</v>
      </c>
      <c r="B82" s="689" t="s">
        <v>1240</v>
      </c>
      <c r="C82" s="700">
        <v>0.9</v>
      </c>
      <c r="D82" s="700">
        <v>0.9</v>
      </c>
      <c r="E82" s="700">
        <v>0</v>
      </c>
      <c r="F82" s="700"/>
      <c r="G82" s="170" t="s">
        <v>1144</v>
      </c>
      <c r="H82" s="255" t="s">
        <v>1183</v>
      </c>
      <c r="I82" s="329"/>
    </row>
    <row r="83" spans="1:9" s="179" customFormat="1" ht="25.5">
      <c r="A83" s="685">
        <v>4</v>
      </c>
      <c r="B83" s="699" t="s">
        <v>1241</v>
      </c>
      <c r="C83" s="700">
        <v>0.8</v>
      </c>
      <c r="D83" s="700">
        <v>0.8</v>
      </c>
      <c r="E83" s="700">
        <v>0</v>
      </c>
      <c r="F83" s="701"/>
      <c r="G83" s="698" t="s">
        <v>1242</v>
      </c>
      <c r="H83" s="255" t="s">
        <v>1183</v>
      </c>
      <c r="I83" s="329"/>
    </row>
    <row r="84" spans="1:9" s="179" customFormat="1" ht="25.5">
      <c r="A84" s="685">
        <v>5</v>
      </c>
      <c r="B84" s="66" t="s">
        <v>1243</v>
      </c>
      <c r="C84" s="700">
        <v>0.7</v>
      </c>
      <c r="D84" s="700">
        <v>0.7</v>
      </c>
      <c r="E84" s="700">
        <v>0</v>
      </c>
      <c r="F84" s="700"/>
      <c r="G84" s="170" t="s">
        <v>1142</v>
      </c>
      <c r="H84" s="255" t="s">
        <v>1183</v>
      </c>
      <c r="I84" s="329"/>
    </row>
    <row r="85" spans="1:9" s="179" customFormat="1" ht="51">
      <c r="A85" s="685">
        <v>6</v>
      </c>
      <c r="B85" s="702" t="s">
        <v>1244</v>
      </c>
      <c r="C85" s="700">
        <v>0.68</v>
      </c>
      <c r="D85" s="700">
        <v>0.68</v>
      </c>
      <c r="E85" s="700">
        <v>0</v>
      </c>
      <c r="F85" s="700"/>
      <c r="G85" s="246" t="s">
        <v>1208</v>
      </c>
      <c r="H85" s="255" t="s">
        <v>1183</v>
      </c>
      <c r="I85" s="329"/>
    </row>
    <row r="86" spans="1:9" s="179" customFormat="1" ht="25.5">
      <c r="A86" s="685">
        <v>7</v>
      </c>
      <c r="B86" s="66" t="s">
        <v>1245</v>
      </c>
      <c r="C86" s="700">
        <v>1.3</v>
      </c>
      <c r="D86" s="700">
        <v>1.3</v>
      </c>
      <c r="E86" s="700">
        <v>0</v>
      </c>
      <c r="F86" s="700"/>
      <c r="G86" s="246" t="s">
        <v>1175</v>
      </c>
      <c r="H86" s="255" t="s">
        <v>1183</v>
      </c>
      <c r="I86" s="329"/>
    </row>
    <row r="87" spans="1:9" s="179" customFormat="1" ht="12.75">
      <c r="A87" s="246">
        <v>8</v>
      </c>
      <c r="B87" s="718" t="s">
        <v>1246</v>
      </c>
      <c r="C87" s="704">
        <f>SUM(D87:G87)</f>
        <v>0.8</v>
      </c>
      <c r="D87" s="704">
        <v>0.8</v>
      </c>
      <c r="E87" s="705"/>
      <c r="F87" s="705"/>
      <c r="G87" s="170" t="s">
        <v>1142</v>
      </c>
      <c r="H87" s="255" t="s">
        <v>1194</v>
      </c>
      <c r="I87" s="329"/>
    </row>
    <row r="88" spans="1:9" s="179" customFormat="1" ht="12.75">
      <c r="A88" s="246">
        <v>9</v>
      </c>
      <c r="B88" s="718" t="s">
        <v>1247</v>
      </c>
      <c r="C88" s="704">
        <f>SUM(D88:G88)</f>
        <v>0.21</v>
      </c>
      <c r="D88" s="704">
        <v>0.21</v>
      </c>
      <c r="E88" s="705"/>
      <c r="F88" s="705"/>
      <c r="G88" s="717" t="s">
        <v>1237</v>
      </c>
      <c r="H88" s="255" t="s">
        <v>1194</v>
      </c>
      <c r="I88" s="329"/>
    </row>
    <row r="89" spans="1:9" s="179" customFormat="1" ht="25.5">
      <c r="A89" s="246">
        <v>10</v>
      </c>
      <c r="B89" s="715" t="s">
        <v>1248</v>
      </c>
      <c r="C89" s="704">
        <f>SUM(D89:G89)</f>
        <v>0.77</v>
      </c>
      <c r="D89" s="704">
        <v>0.77</v>
      </c>
      <c r="E89" s="705"/>
      <c r="F89" s="705"/>
      <c r="G89" s="717" t="s">
        <v>1175</v>
      </c>
      <c r="H89" s="255" t="s">
        <v>1194</v>
      </c>
      <c r="I89" s="329"/>
    </row>
    <row r="90" spans="1:9" s="179" customFormat="1" ht="12.75">
      <c r="A90" s="181" t="s">
        <v>368</v>
      </c>
      <c r="B90" s="67" t="s">
        <v>1249</v>
      </c>
      <c r="C90" s="180">
        <f>SUM(C91:C92)</f>
        <v>0.69</v>
      </c>
      <c r="D90" s="180">
        <f>SUM(D91:D92)</f>
        <v>0.69</v>
      </c>
      <c r="E90" s="180">
        <f>SUM(E91:E92)</f>
        <v>0</v>
      </c>
      <c r="F90" s="180">
        <f>SUM(F91:F92)</f>
        <v>0</v>
      </c>
      <c r="G90" s="246"/>
      <c r="H90" s="170"/>
      <c r="I90" s="329"/>
    </row>
    <row r="91" spans="1:9" s="179" customFormat="1" ht="12.75">
      <c r="A91" s="685">
        <v>1</v>
      </c>
      <c r="B91" s="702" t="s">
        <v>1250</v>
      </c>
      <c r="C91" s="700">
        <v>0.6</v>
      </c>
      <c r="D91" s="700">
        <v>0.6</v>
      </c>
      <c r="E91" s="700">
        <v>0</v>
      </c>
      <c r="F91" s="701"/>
      <c r="G91" s="698" t="s">
        <v>1179</v>
      </c>
      <c r="H91" s="255" t="s">
        <v>1183</v>
      </c>
      <c r="I91" s="329"/>
    </row>
    <row r="92" spans="1:9" s="179" customFormat="1" ht="25.5">
      <c r="A92" s="685">
        <v>2</v>
      </c>
      <c r="B92" s="699" t="s">
        <v>1251</v>
      </c>
      <c r="C92" s="700">
        <v>0.09</v>
      </c>
      <c r="D92" s="700">
        <v>0.09</v>
      </c>
      <c r="E92" s="700">
        <v>0</v>
      </c>
      <c r="F92" s="701"/>
      <c r="G92" s="698" t="s">
        <v>1179</v>
      </c>
      <c r="H92" s="255" t="s">
        <v>1183</v>
      </c>
      <c r="I92" s="329"/>
    </row>
    <row r="93" spans="1:9" s="179" customFormat="1" ht="12.75">
      <c r="A93" s="182">
        <f>COUNTIF(A40:A92,"&gt;0")</f>
        <v>40</v>
      </c>
      <c r="B93" s="183" t="s">
        <v>1252</v>
      </c>
      <c r="C93" s="184">
        <f>SUM(C91:C92,C80:C89,C76:C78,C74,C72,C69:C70,C64:C67,C62,C59:C60,C55:C57,C51:C53,C49,C41:C47)</f>
        <v>75.15000000000002</v>
      </c>
      <c r="D93" s="184">
        <f>SUM(D91:D92,D80:D89,D76:D78,D74,D72,D69:D70,D64:D67,D62,D59:D60,D55:D57,D51:D53,D49,D41:D47)</f>
        <v>61.19000000000001</v>
      </c>
      <c r="E93" s="184">
        <f>SUM(E91:E92,E80:E89,E76:E78,E74,E72,E69:E70,E64:E67,E62,E59:E60,E55:E57,E51:E53,E49,E41:E47)</f>
        <v>13.959999999999999</v>
      </c>
      <c r="F93" s="184">
        <f>SUM(F91:F92,F80:F89,F76:F78,F74,F72,F69:F70,F64:F67,F62,F59:F60,F55:F57,F51:F53,F49,F41:F47)</f>
        <v>0</v>
      </c>
      <c r="G93" s="232"/>
      <c r="H93" s="232"/>
      <c r="I93" s="185"/>
    </row>
    <row r="94" spans="1:9" s="179" customFormat="1" ht="12.75">
      <c r="A94" s="181">
        <f>SUM(A93,A38)</f>
        <v>58</v>
      </c>
      <c r="B94" s="67" t="s">
        <v>1253</v>
      </c>
      <c r="C94" s="180">
        <f>SUM(C38,C93)</f>
        <v>88.44000000000003</v>
      </c>
      <c r="D94" s="180">
        <f>SUM(D38,D93)</f>
        <v>73.48000000000002</v>
      </c>
      <c r="E94" s="180">
        <f>SUM(E38,E93)</f>
        <v>14.959999999999999</v>
      </c>
      <c r="F94" s="180">
        <f>SUM(F38,F93)</f>
        <v>0</v>
      </c>
      <c r="G94" s="231">
        <f>SUM(G38,G93)</f>
        <v>0</v>
      </c>
      <c r="H94" s="168"/>
      <c r="I94" s="64"/>
    </row>
    <row r="96" spans="6:9" ht="15.75">
      <c r="F96" s="961" t="s">
        <v>1891</v>
      </c>
      <c r="G96" s="961"/>
      <c r="H96" s="961"/>
      <c r="I96" s="961"/>
    </row>
    <row r="100" spans="15:18" ht="15.75">
      <c r="O100" s="961"/>
      <c r="P100" s="961"/>
      <c r="Q100" s="961"/>
      <c r="R100" s="961"/>
    </row>
  </sheetData>
  <sheetProtection/>
  <mergeCells count="24">
    <mergeCell ref="H31:H33"/>
    <mergeCell ref="H13:H14"/>
    <mergeCell ref="H19:H22"/>
    <mergeCell ref="H25:H27"/>
    <mergeCell ref="H8:H9"/>
    <mergeCell ref="A5:I5"/>
    <mergeCell ref="A6:I6"/>
    <mergeCell ref="A7:I7"/>
    <mergeCell ref="A1:C1"/>
    <mergeCell ref="D1:I1"/>
    <mergeCell ref="A2:C2"/>
    <mergeCell ref="D2:I2"/>
    <mergeCell ref="A3:I3"/>
    <mergeCell ref="A4:I4"/>
    <mergeCell ref="O100:R100"/>
    <mergeCell ref="F96:I96"/>
    <mergeCell ref="A39:I39"/>
    <mergeCell ref="A11:I11"/>
    <mergeCell ref="I8:I9"/>
    <mergeCell ref="A8:A9"/>
    <mergeCell ref="B8:B9"/>
    <mergeCell ref="C8:C9"/>
    <mergeCell ref="D8:F8"/>
    <mergeCell ref="G8:G9"/>
  </mergeCells>
  <conditionalFormatting sqref="B16">
    <cfRule type="duplicateValues" priority="12" dxfId="40">
      <formula>AND(COUNTIF($B$16:$B$16,B16)&gt;1,NOT(ISBLANK(B16)))</formula>
    </cfRule>
  </conditionalFormatting>
  <conditionalFormatting sqref="B33:B34">
    <cfRule type="duplicateValues" priority="13" dxfId="40">
      <formula>AND(COUNTIF($B$33:$B$34,B33)&gt;1,NOT(ISBLANK(B33)))</formula>
    </cfRule>
  </conditionalFormatting>
  <conditionalFormatting sqref="B31:B34">
    <cfRule type="duplicateValues" priority="14" dxfId="40">
      <formula>AND(COUNTIF($B$31:$B$34,B31)&gt;1,NOT(ISBLANK(B31)))</formula>
    </cfRule>
  </conditionalFormatting>
  <conditionalFormatting sqref="B17 B12">
    <cfRule type="duplicateValues" priority="15" dxfId="40">
      <formula>AND(COUNTIF($B$17:$B$17,B12)+COUNTIF($B$12:$B$12,B12)&gt;1,NOT(ISBLANK(B12)))</formula>
    </cfRule>
  </conditionalFormatting>
  <conditionalFormatting sqref="B69">
    <cfRule type="cellIs" priority="4" dxfId="38" operator="equal" stopIfTrue="1">
      <formula>0</formula>
    </cfRule>
    <cfRule type="cellIs" priority="5" dxfId="39" operator="equal" stopIfTrue="1">
      <formula>0</formula>
    </cfRule>
    <cfRule type="cellIs" priority="6" dxfId="38" operator="equal" stopIfTrue="1">
      <formula>0</formula>
    </cfRule>
  </conditionalFormatting>
  <conditionalFormatting sqref="B55">
    <cfRule type="cellIs" priority="7" dxfId="38" operator="equal" stopIfTrue="1">
      <formula>0</formula>
    </cfRule>
    <cfRule type="cellIs" priority="8" dxfId="39" operator="equal" stopIfTrue="1">
      <formula>0</formula>
    </cfRule>
    <cfRule type="cellIs" priority="9" dxfId="38" operator="equal" stopIfTrue="1">
      <formula>0</formula>
    </cfRule>
  </conditionalFormatting>
  <conditionalFormatting sqref="B89 B87">
    <cfRule type="duplicateValues" priority="3" dxfId="40">
      <formula>AND(COUNTIF($B$89:$B$89,B87)+COUNTIF($B$87:$B$87,B87)&gt;1,NOT(ISBLANK(B87)))</formula>
    </cfRule>
  </conditionalFormatting>
  <conditionalFormatting sqref="B47">
    <cfRule type="duplicateValues" priority="2" dxfId="40">
      <formula>AND(COUNTIF($B$47:$B$47,B47)&gt;1,NOT(ISBLANK(B47)))</formula>
    </cfRule>
  </conditionalFormatting>
  <conditionalFormatting sqref="B88">
    <cfRule type="duplicateValues" priority="1" dxfId="40">
      <formula>AND(COUNTIF($B$88:$B$88,B88)&gt;1,NOT(ISBLANK(B88)))</formula>
    </cfRule>
  </conditionalFormatting>
  <conditionalFormatting sqref="B69">
    <cfRule type="duplicateValues" priority="10" dxfId="40">
      <formula>AND(COUNTIF($B$69:$B$69,B69)&gt;1,NOT(ISBLANK(B69)))</formula>
    </cfRule>
  </conditionalFormatting>
  <conditionalFormatting sqref="B55">
    <cfRule type="duplicateValues" priority="11" dxfId="40">
      <formula>AND(COUNTIF($B$55:$B$55,B55)&gt;1,NOT(ISBLANK(B55)))</formula>
    </cfRule>
  </conditionalFormatting>
  <printOptions horizontalCentered="1"/>
  <pageMargins left="0.32" right="0.26" top="0.75" bottom="0.45" header="0.3" footer="0.17"/>
  <pageSetup horizontalDpi="600" verticalDpi="600" orientation="landscape" paperSize="9" r:id="rId2"/>
  <headerFooter>
    <oddFooter>&amp;LPhụ lục &amp;A&amp;R&amp;P</oddFooter>
  </headerFooter>
  <ignoredErrors>
    <ignoredError sqref="C16 C18 C23 C28 C34 C36" formula="1"/>
    <ignoredError sqref="D23:F23" formulaRange="1"/>
  </ignoredErrors>
  <drawing r:id="rId1"/>
</worksheet>
</file>

<file path=xl/worksheets/sheet2.xml><?xml version="1.0" encoding="utf-8"?>
<worksheet xmlns="http://schemas.openxmlformats.org/spreadsheetml/2006/main" xmlns:r="http://schemas.openxmlformats.org/officeDocument/2006/relationships">
  <sheetPr>
    <tabColor rgb="FFFF0000"/>
  </sheetPr>
  <dimension ref="A1:L63"/>
  <sheetViews>
    <sheetView showZeros="0" zoomScalePageLayoutView="0" workbookViewId="0" topLeftCell="A16">
      <selection activeCell="E25" sqref="E25:H25"/>
    </sheetView>
  </sheetViews>
  <sheetFormatPr defaultColWidth="9.00390625" defaultRowHeight="15.75"/>
  <cols>
    <col min="1" max="1" width="7.75390625" style="46" customWidth="1"/>
    <col min="2" max="2" width="21.625" style="8" customWidth="1"/>
    <col min="3" max="3" width="17.00390625" style="8" customWidth="1"/>
    <col min="4" max="4" width="16.75390625" style="47" customWidth="1"/>
    <col min="5" max="7" width="10.75390625" style="8" customWidth="1"/>
    <col min="8" max="8" width="21.00390625" style="8" customWidth="1"/>
    <col min="10" max="10" width="14.50390625" style="0" bestFit="1" customWidth="1"/>
  </cols>
  <sheetData>
    <row r="1" spans="1:8" s="56" customFormat="1" ht="15.75">
      <c r="A1" s="962" t="s">
        <v>1889</v>
      </c>
      <c r="B1" s="962"/>
      <c r="C1" s="962"/>
      <c r="D1" s="963" t="s">
        <v>16</v>
      </c>
      <c r="E1" s="963"/>
      <c r="F1" s="963"/>
      <c r="G1" s="963"/>
      <c r="H1" s="963"/>
    </row>
    <row r="2" spans="1:8" s="56" customFormat="1" ht="15.75">
      <c r="A2" s="963" t="s">
        <v>1888</v>
      </c>
      <c r="B2" s="963"/>
      <c r="C2" s="963"/>
      <c r="D2" s="963" t="s">
        <v>11</v>
      </c>
      <c r="E2" s="963"/>
      <c r="F2" s="963"/>
      <c r="G2" s="963"/>
      <c r="H2" s="963"/>
    </row>
    <row r="3" spans="1:8" s="56" customFormat="1" ht="15.75">
      <c r="A3" s="57"/>
      <c r="B3" s="57"/>
      <c r="C3" s="57"/>
      <c r="D3" s="57"/>
      <c r="E3" s="57"/>
      <c r="F3" s="57"/>
      <c r="G3" s="57"/>
      <c r="H3" s="57"/>
    </row>
    <row r="4" spans="1:8" s="56" customFormat="1" ht="39" customHeight="1">
      <c r="A4" s="964" t="s">
        <v>86</v>
      </c>
      <c r="B4" s="964"/>
      <c r="C4" s="964"/>
      <c r="D4" s="964"/>
      <c r="E4" s="964"/>
      <c r="F4" s="964"/>
      <c r="G4" s="964"/>
      <c r="H4" s="964"/>
    </row>
    <row r="5" spans="1:8" s="56" customFormat="1" ht="15.75">
      <c r="A5" s="965" t="s">
        <v>1890</v>
      </c>
      <c r="B5" s="965"/>
      <c r="C5" s="965"/>
      <c r="D5" s="965"/>
      <c r="E5" s="965"/>
      <c r="F5" s="965"/>
      <c r="G5" s="965"/>
      <c r="H5" s="965"/>
    </row>
    <row r="6" spans="1:8" ht="15.75">
      <c r="A6" s="9"/>
      <c r="B6" s="9"/>
      <c r="C6" s="9"/>
      <c r="D6" s="9"/>
      <c r="E6" s="9"/>
      <c r="F6" s="9"/>
      <c r="G6" s="9"/>
      <c r="H6" s="9"/>
    </row>
    <row r="7" spans="1:8" ht="24" customHeight="1">
      <c r="A7" s="959" t="s">
        <v>9</v>
      </c>
      <c r="B7" s="960" t="s">
        <v>66</v>
      </c>
      <c r="C7" s="960" t="s">
        <v>17</v>
      </c>
      <c r="D7" s="960" t="s">
        <v>18</v>
      </c>
      <c r="E7" s="960" t="s">
        <v>8</v>
      </c>
      <c r="F7" s="960"/>
      <c r="G7" s="960"/>
      <c r="H7" s="960" t="s">
        <v>7</v>
      </c>
    </row>
    <row r="8" spans="1:8" ht="36" customHeight="1">
      <c r="A8" s="959"/>
      <c r="B8" s="960"/>
      <c r="C8" s="960"/>
      <c r="D8" s="960"/>
      <c r="E8" s="10" t="s">
        <v>6</v>
      </c>
      <c r="F8" s="10" t="s">
        <v>5</v>
      </c>
      <c r="G8" s="10" t="s">
        <v>4</v>
      </c>
      <c r="H8" s="960"/>
    </row>
    <row r="9" spans="1:8" ht="15.75">
      <c r="A9" s="11">
        <v>-1</v>
      </c>
      <c r="B9" s="11">
        <v>-2</v>
      </c>
      <c r="C9" s="11">
        <v>-3</v>
      </c>
      <c r="D9" s="11" t="s">
        <v>19</v>
      </c>
      <c r="E9" s="11">
        <v>-5</v>
      </c>
      <c r="F9" s="11">
        <v>-6</v>
      </c>
      <c r="G9" s="11">
        <v>-7</v>
      </c>
      <c r="H9" s="11">
        <v>-8</v>
      </c>
    </row>
    <row r="10" spans="1:11" ht="21" customHeight="1">
      <c r="A10" s="12"/>
      <c r="B10" s="13" t="s">
        <v>0</v>
      </c>
      <c r="C10" s="84">
        <f>'2a.Ctiep'!C10+'2b.BS moi'!C10</f>
        <v>966</v>
      </c>
      <c r="D10" s="83">
        <f>'2a.Ctiep'!D10+'2b.BS moi'!D10</f>
        <v>1406.73292</v>
      </c>
      <c r="E10" s="83">
        <f>'2a.Ctiep'!E10+'2b.BS moi'!E10</f>
        <v>1189.3509199999999</v>
      </c>
      <c r="F10" s="83">
        <f>'2a.Ctiep'!F10+'2b.BS moi'!F10</f>
        <v>217.37999999999997</v>
      </c>
      <c r="G10" s="83">
        <f>'2a.Ctiep'!G10+'2b.BS moi'!G10</f>
        <v>0</v>
      </c>
      <c r="H10" s="14"/>
      <c r="I10" s="100"/>
      <c r="J10" s="100"/>
      <c r="K10" s="100"/>
    </row>
    <row r="11" spans="1:9" ht="18" customHeight="1">
      <c r="A11" s="136">
        <v>1</v>
      </c>
      <c r="B11" s="166" t="s">
        <v>3</v>
      </c>
      <c r="C11" s="164">
        <f>'2a.Ctiep'!C11+'2b.BS moi'!C11</f>
        <v>111</v>
      </c>
      <c r="D11" s="165">
        <f>'2a.Ctiep'!D11+'2b.BS moi'!D11</f>
        <v>175.495</v>
      </c>
      <c r="E11" s="165">
        <f>'2a.Ctiep'!E11+'2b.BS moi'!E11</f>
        <v>175.495</v>
      </c>
      <c r="F11" s="165">
        <f>'2a.Ctiep'!F11+'2b.BS moi'!F11</f>
        <v>0</v>
      </c>
      <c r="G11" s="165">
        <f>'2a.Ctiep'!G11+'2b.BS moi'!G11</f>
        <v>0</v>
      </c>
      <c r="H11" s="167" t="s">
        <v>20</v>
      </c>
      <c r="I11" s="100"/>
    </row>
    <row r="12" spans="1:9" ht="18" customHeight="1">
      <c r="A12" s="136">
        <v>2</v>
      </c>
      <c r="B12" s="166" t="s">
        <v>2</v>
      </c>
      <c r="C12" s="164">
        <f>'2a.Ctiep'!C12+'2b.BS moi'!C12</f>
        <v>47</v>
      </c>
      <c r="D12" s="165">
        <f>'2a.Ctiep'!D12+'2b.BS moi'!D12</f>
        <v>103.97999999999999</v>
      </c>
      <c r="E12" s="165">
        <f>'2a.Ctiep'!E12+'2b.BS moi'!E12</f>
        <v>78.35999999999999</v>
      </c>
      <c r="F12" s="165">
        <f>'2a.Ctiep'!F12+'2b.BS moi'!F12</f>
        <v>25.619999999999997</v>
      </c>
      <c r="G12" s="165">
        <f>'2a.Ctiep'!G12+'2b.BS moi'!G12</f>
        <v>0</v>
      </c>
      <c r="H12" s="167" t="s">
        <v>21</v>
      </c>
      <c r="I12" s="100"/>
    </row>
    <row r="13" spans="1:9" ht="18" customHeight="1">
      <c r="A13" s="136">
        <v>3</v>
      </c>
      <c r="B13" s="166" t="s">
        <v>1</v>
      </c>
      <c r="C13" s="164">
        <f>'2a.Ctiep'!C13+'2b.BS moi'!C13</f>
        <v>70</v>
      </c>
      <c r="D13" s="165">
        <f>'2a.Ctiep'!D13+'2b.BS moi'!D13</f>
        <v>172.73199999999997</v>
      </c>
      <c r="E13" s="165">
        <f>'2a.Ctiep'!E13+'2b.BS moi'!E13</f>
        <v>84.44</v>
      </c>
      <c r="F13" s="165">
        <f>'2a.Ctiep'!F13+'2b.BS moi'!F13</f>
        <v>88.29000000000002</v>
      </c>
      <c r="G13" s="165">
        <f>'2a.Ctiep'!G13+'2b.BS moi'!G13</f>
        <v>0</v>
      </c>
      <c r="H13" s="167" t="s">
        <v>22</v>
      </c>
      <c r="I13" s="100"/>
    </row>
    <row r="14" spans="1:9" ht="18" customHeight="1">
      <c r="A14" s="136">
        <v>4</v>
      </c>
      <c r="B14" s="166" t="s">
        <v>67</v>
      </c>
      <c r="C14" s="164">
        <f>'2a.Ctiep'!C14+'2b.BS moi'!C14</f>
        <v>42</v>
      </c>
      <c r="D14" s="165">
        <f>'2a.Ctiep'!D14+'2b.BS moi'!D14</f>
        <v>128.34999999999997</v>
      </c>
      <c r="E14" s="165">
        <f>'2a.Ctiep'!E14+'2b.BS moi'!E14</f>
        <v>98.05</v>
      </c>
      <c r="F14" s="165">
        <f>'2a.Ctiep'!F14+'2b.BS moi'!F14</f>
        <v>30.299999999999997</v>
      </c>
      <c r="G14" s="165">
        <f>'2a.Ctiep'!G14+'2b.BS moi'!G14</f>
        <v>0</v>
      </c>
      <c r="H14" s="167" t="s">
        <v>23</v>
      </c>
      <c r="I14" s="100"/>
    </row>
    <row r="15" spans="1:9" ht="18" customHeight="1">
      <c r="A15" s="136">
        <v>5</v>
      </c>
      <c r="B15" s="166" t="s">
        <v>68</v>
      </c>
      <c r="C15" s="164">
        <f>'2a.Ctiep'!C15+'2b.BS moi'!C15</f>
        <v>178</v>
      </c>
      <c r="D15" s="165">
        <f>'2a.Ctiep'!D15+'2b.BS moi'!D15</f>
        <v>222.45999999999995</v>
      </c>
      <c r="E15" s="165">
        <f>'2a.Ctiep'!E15+'2b.BS moi'!E15</f>
        <v>215.40999999999997</v>
      </c>
      <c r="F15" s="165">
        <f>'2a.Ctiep'!F15+'2b.BS moi'!F15</f>
        <v>7.05</v>
      </c>
      <c r="G15" s="165">
        <f>'2a.Ctiep'!G15+'2b.BS moi'!G15</f>
        <v>0</v>
      </c>
      <c r="H15" s="167" t="s">
        <v>24</v>
      </c>
      <c r="I15" s="100"/>
    </row>
    <row r="16" spans="1:12" s="78" customFormat="1" ht="18" customHeight="1">
      <c r="A16" s="136">
        <v>6</v>
      </c>
      <c r="B16" s="166" t="s">
        <v>69</v>
      </c>
      <c r="C16" s="164">
        <f>'2a.Ctiep'!C16+'2b.BS moi'!C16</f>
        <v>141</v>
      </c>
      <c r="D16" s="165">
        <f>'2a.Ctiep'!D16+'2b.BS moi'!D16</f>
        <v>119.75999999999998</v>
      </c>
      <c r="E16" s="165">
        <f>'2a.Ctiep'!E16+'2b.BS moi'!E16</f>
        <v>119.45999999999998</v>
      </c>
      <c r="F16" s="165">
        <f>'2a.Ctiep'!F16+'2b.BS moi'!F16</f>
        <v>0.3</v>
      </c>
      <c r="G16" s="165">
        <f>'2a.Ctiep'!G16+'2b.BS moi'!G16</f>
        <v>0</v>
      </c>
      <c r="H16" s="167" t="s">
        <v>25</v>
      </c>
      <c r="I16" s="100"/>
      <c r="L16" s="80"/>
    </row>
    <row r="17" spans="1:12" s="54" customFormat="1" ht="18" customHeight="1">
      <c r="A17" s="136">
        <v>7</v>
      </c>
      <c r="B17" s="166" t="s">
        <v>70</v>
      </c>
      <c r="C17" s="164">
        <f>'2a.Ctiep'!C17+'2b.BS moi'!C17</f>
        <v>56</v>
      </c>
      <c r="D17" s="165">
        <f>'2a.Ctiep'!D17+'2b.BS moi'!D17</f>
        <v>106.44000000000001</v>
      </c>
      <c r="E17" s="165">
        <f>'2a.Ctiep'!E17+'2b.BS moi'!E17</f>
        <v>72.17</v>
      </c>
      <c r="F17" s="165">
        <f>'2a.Ctiep'!F17+'2b.BS moi'!F17</f>
        <v>34.269999999999996</v>
      </c>
      <c r="G17" s="165">
        <f>'2a.Ctiep'!G17+'2b.BS moi'!G17</f>
        <v>0</v>
      </c>
      <c r="H17" s="167" t="s">
        <v>26</v>
      </c>
      <c r="I17" s="100">
        <f aca="true" t="shared" si="0" ref="I17:I23">+D17-E17-F17</f>
        <v>0</v>
      </c>
      <c r="L17"/>
    </row>
    <row r="18" spans="1:12" s="54" customFormat="1" ht="18" customHeight="1">
      <c r="A18" s="136">
        <v>8</v>
      </c>
      <c r="B18" s="166" t="s">
        <v>71</v>
      </c>
      <c r="C18" s="164">
        <f>'2a.Ctiep'!C18+'2b.BS moi'!C18</f>
        <v>51</v>
      </c>
      <c r="D18" s="165">
        <f>'2a.Ctiep'!D18+'2b.BS moi'!D18</f>
        <v>48.629999999999995</v>
      </c>
      <c r="E18" s="165">
        <f>'2a.Ctiep'!E18+'2b.BS moi'!E18</f>
        <v>48.629999999999995</v>
      </c>
      <c r="F18" s="165">
        <f>'2a.Ctiep'!F18+'2b.BS moi'!F18</f>
        <v>0</v>
      </c>
      <c r="G18" s="165">
        <f>'2a.Ctiep'!G18+'2b.BS moi'!G18</f>
        <v>0</v>
      </c>
      <c r="H18" s="167" t="s">
        <v>27</v>
      </c>
      <c r="I18" s="100">
        <f t="shared" si="0"/>
        <v>0</v>
      </c>
      <c r="L18"/>
    </row>
    <row r="19" spans="1:12" s="54" customFormat="1" ht="18" customHeight="1">
      <c r="A19" s="136">
        <v>9</v>
      </c>
      <c r="B19" s="166" t="s">
        <v>72</v>
      </c>
      <c r="C19" s="164">
        <f>'2a.Ctiep'!C19+'2b.BS moi'!C19</f>
        <v>95</v>
      </c>
      <c r="D19" s="165">
        <f>'2a.Ctiep'!D19+'2b.BS moi'!D19</f>
        <v>114.73592000000001</v>
      </c>
      <c r="E19" s="165">
        <f>'2a.Ctiep'!E19+'2b.BS moi'!E19</f>
        <v>114.73592000000001</v>
      </c>
      <c r="F19" s="165">
        <f>'2a.Ctiep'!F19+'2b.BS moi'!F19</f>
        <v>0</v>
      </c>
      <c r="G19" s="165">
        <f>'2a.Ctiep'!G19+'2b.BS moi'!G19</f>
        <v>0</v>
      </c>
      <c r="H19" s="167" t="s">
        <v>28</v>
      </c>
      <c r="I19" s="100">
        <f t="shared" si="0"/>
        <v>0</v>
      </c>
      <c r="J19"/>
      <c r="L19"/>
    </row>
    <row r="20" spans="1:12" s="54" customFormat="1" ht="18" customHeight="1">
      <c r="A20" s="136">
        <v>10</v>
      </c>
      <c r="B20" s="166" t="s">
        <v>73</v>
      </c>
      <c r="C20" s="164">
        <f>'2a.Ctiep'!C20+'2b.BS moi'!C20</f>
        <v>68</v>
      </c>
      <c r="D20" s="165">
        <f>'2a.Ctiep'!D20+'2b.BS moi'!D20</f>
        <v>85.84</v>
      </c>
      <c r="E20" s="165">
        <f>'2a.Ctiep'!E20+'2b.BS moi'!E20</f>
        <v>73.95</v>
      </c>
      <c r="F20" s="165">
        <f>'2a.Ctiep'!F20+'2b.BS moi'!F20</f>
        <v>11.89</v>
      </c>
      <c r="G20" s="165">
        <f>'2a.Ctiep'!G20+'2b.BS moi'!G20</f>
        <v>0</v>
      </c>
      <c r="H20" s="167" t="s">
        <v>29</v>
      </c>
      <c r="I20" s="100">
        <f t="shared" si="0"/>
        <v>0</v>
      </c>
      <c r="J20" s="73"/>
      <c r="L20"/>
    </row>
    <row r="21" spans="1:9" ht="18" customHeight="1">
      <c r="A21" s="136">
        <v>11</v>
      </c>
      <c r="B21" s="166" t="s">
        <v>74</v>
      </c>
      <c r="C21" s="164">
        <f>'2a.Ctiep'!C21+'2b.BS moi'!C21</f>
        <v>30</v>
      </c>
      <c r="D21" s="165">
        <f>'2a.Ctiep'!D21+'2b.BS moi'!D21</f>
        <v>36.480000000000004</v>
      </c>
      <c r="E21" s="165">
        <f>'2a.Ctiep'!E21+'2b.BS moi'!E21</f>
        <v>31.78</v>
      </c>
      <c r="F21" s="165">
        <f>'2a.Ctiep'!F21+'2b.BS moi'!F21</f>
        <v>4.7</v>
      </c>
      <c r="G21" s="165">
        <f>'2a.Ctiep'!G21+'2b.BS moi'!G21</f>
        <v>0</v>
      </c>
      <c r="H21" s="167" t="s">
        <v>30</v>
      </c>
      <c r="I21" s="100">
        <f t="shared" si="0"/>
        <v>0</v>
      </c>
    </row>
    <row r="22" spans="1:9" ht="18" customHeight="1">
      <c r="A22" s="136">
        <v>12</v>
      </c>
      <c r="B22" s="166" t="s">
        <v>75</v>
      </c>
      <c r="C22" s="164">
        <f>'2a.Ctiep'!C22+'2b.BS moi'!C22</f>
        <v>19</v>
      </c>
      <c r="D22" s="165">
        <f>'2a.Ctiep'!D22+'2b.BS moi'!D22</f>
        <v>3.3899999999999997</v>
      </c>
      <c r="E22" s="165">
        <f>'2a.Ctiep'!E22+'2b.BS moi'!E22</f>
        <v>3.3899999999999997</v>
      </c>
      <c r="F22" s="165">
        <f>'2a.Ctiep'!F22+'2b.BS moi'!F22</f>
        <v>0</v>
      </c>
      <c r="G22" s="165">
        <f>'2a.Ctiep'!G22+'2b.BS moi'!G22</f>
        <v>0</v>
      </c>
      <c r="H22" s="167" t="s">
        <v>31</v>
      </c>
      <c r="I22" s="100">
        <f t="shared" si="0"/>
        <v>0</v>
      </c>
    </row>
    <row r="23" spans="1:9" ht="18" customHeight="1">
      <c r="A23" s="136">
        <v>13</v>
      </c>
      <c r="B23" s="166" t="s">
        <v>76</v>
      </c>
      <c r="C23" s="164">
        <f>'2a.Ctiep'!C23+'2b.BS moi'!C23</f>
        <v>58</v>
      </c>
      <c r="D23" s="165">
        <f>'2a.Ctiep'!D23+'2b.BS moi'!D23</f>
        <v>88.44000000000003</v>
      </c>
      <c r="E23" s="165">
        <f>'2a.Ctiep'!E23+'2b.BS moi'!E23</f>
        <v>73.48000000000002</v>
      </c>
      <c r="F23" s="165">
        <f>'2a.Ctiep'!F23+'2b.BS moi'!F23</f>
        <v>14.959999999999999</v>
      </c>
      <c r="G23" s="165">
        <f>'2a.Ctiep'!G23+'2b.BS moi'!G23</f>
        <v>0</v>
      </c>
      <c r="H23" s="167" t="s">
        <v>32</v>
      </c>
      <c r="I23" s="100">
        <f t="shared" si="0"/>
        <v>0</v>
      </c>
    </row>
    <row r="24" spans="1:8" ht="9" customHeight="1">
      <c r="A24" s="27"/>
      <c r="B24" s="28"/>
      <c r="C24" s="28"/>
      <c r="D24" s="29"/>
      <c r="E24" s="30"/>
      <c r="F24" s="31"/>
      <c r="G24" s="31"/>
      <c r="H24" s="31"/>
    </row>
    <row r="25" spans="1:11" ht="20.25" customHeight="1">
      <c r="A25" s="32"/>
      <c r="B25" s="33"/>
      <c r="C25" s="34"/>
      <c r="E25" s="961" t="s">
        <v>1891</v>
      </c>
      <c r="F25" s="961"/>
      <c r="G25" s="961"/>
      <c r="H25" s="961"/>
      <c r="I25" s="55"/>
      <c r="J25" s="55"/>
      <c r="K25" s="55"/>
    </row>
    <row r="26" spans="1:7" ht="15.75">
      <c r="A26" s="27"/>
      <c r="C26" s="36"/>
      <c r="D26" s="37"/>
      <c r="E26" s="37"/>
      <c r="F26" s="37"/>
      <c r="G26" s="37"/>
    </row>
    <row r="27" spans="1:7" ht="15.75">
      <c r="A27" s="27"/>
      <c r="C27" s="36"/>
      <c r="D27" s="37"/>
      <c r="E27" s="37"/>
      <c r="F27" s="37"/>
      <c r="G27" s="37"/>
    </row>
    <row r="28" spans="1:7" ht="15.75">
      <c r="A28" s="27"/>
      <c r="C28" s="34"/>
      <c r="D28" s="55"/>
      <c r="E28" s="55"/>
      <c r="F28" s="55"/>
      <c r="G28" s="55"/>
    </row>
    <row r="29" spans="1:8" ht="15.75">
      <c r="A29" s="27"/>
      <c r="B29" s="33"/>
      <c r="C29" s="36"/>
      <c r="D29" s="37"/>
      <c r="E29" s="37"/>
      <c r="F29" s="37"/>
      <c r="G29" s="37"/>
      <c r="H29" s="38"/>
    </row>
    <row r="30" spans="1:8" ht="15.75">
      <c r="A30" s="32"/>
      <c r="B30" s="39"/>
      <c r="C30" s="33"/>
      <c r="D30" s="35"/>
      <c r="F30" s="31"/>
      <c r="H30" s="31"/>
    </row>
    <row r="31" spans="1:8" ht="15.75">
      <c r="A31" s="27"/>
      <c r="B31" s="31"/>
      <c r="C31" s="39"/>
      <c r="D31" s="40"/>
      <c r="E31" s="30"/>
      <c r="F31" s="31"/>
      <c r="G31" s="31"/>
      <c r="H31" s="31"/>
    </row>
    <row r="32" spans="1:8" ht="15.75">
      <c r="A32" s="27"/>
      <c r="B32" s="31"/>
      <c r="C32" s="31"/>
      <c r="D32" s="29"/>
      <c r="E32" s="30"/>
      <c r="F32" s="31"/>
      <c r="G32" s="31"/>
      <c r="H32" s="31"/>
    </row>
    <row r="33" spans="1:8" ht="15.75">
      <c r="A33" s="27"/>
      <c r="B33" s="31"/>
      <c r="C33" s="31"/>
      <c r="D33" s="29"/>
      <c r="E33" s="30"/>
      <c r="F33" s="31"/>
      <c r="G33" s="31"/>
      <c r="H33" s="31"/>
    </row>
    <row r="34" spans="1:8" ht="15.75">
      <c r="A34" s="27"/>
      <c r="B34" s="28"/>
      <c r="C34" s="31"/>
      <c r="D34" s="29"/>
      <c r="E34" s="30"/>
      <c r="F34" s="31"/>
      <c r="G34" s="31"/>
      <c r="H34" s="31"/>
    </row>
    <row r="35" spans="1:8" ht="15.75">
      <c r="A35" s="27"/>
      <c r="B35" s="42"/>
      <c r="C35" s="28"/>
      <c r="D35" s="41"/>
      <c r="E35" s="30"/>
      <c r="F35" s="31"/>
      <c r="G35" s="31"/>
      <c r="H35" s="31"/>
    </row>
    <row r="36" spans="1:8" ht="15.75">
      <c r="A36" s="27"/>
      <c r="B36" s="43"/>
      <c r="C36" s="42"/>
      <c r="D36" s="29"/>
      <c r="E36" s="30"/>
      <c r="F36" s="31"/>
      <c r="G36" s="31"/>
      <c r="H36" s="31"/>
    </row>
    <row r="37" spans="1:8" ht="15.75">
      <c r="A37" s="32"/>
      <c r="B37" s="39"/>
      <c r="C37" s="43"/>
      <c r="D37" s="29"/>
      <c r="E37" s="30"/>
      <c r="F37" s="31"/>
      <c r="G37" s="31"/>
      <c r="H37" s="31"/>
    </row>
    <row r="38" spans="1:8" ht="15.75">
      <c r="A38" s="27"/>
      <c r="B38" s="31"/>
      <c r="C38" s="39"/>
      <c r="D38" s="40"/>
      <c r="E38" s="30"/>
      <c r="F38" s="31"/>
      <c r="G38" s="31"/>
      <c r="H38" s="31"/>
    </row>
    <row r="39" spans="1:8" ht="15.75">
      <c r="A39" s="27"/>
      <c r="B39" s="31"/>
      <c r="C39" s="31"/>
      <c r="D39" s="29"/>
      <c r="E39" s="30"/>
      <c r="F39" s="31"/>
      <c r="G39" s="31"/>
      <c r="H39" s="31"/>
    </row>
    <row r="40" spans="1:8" ht="15.75">
      <c r="A40" s="27"/>
      <c r="B40" s="28"/>
      <c r="C40" s="31"/>
      <c r="D40" s="29"/>
      <c r="E40" s="30"/>
      <c r="F40" s="31"/>
      <c r="G40" s="31"/>
      <c r="H40" s="31"/>
    </row>
    <row r="41" spans="1:8" ht="15.75">
      <c r="A41" s="27"/>
      <c r="B41" s="31"/>
      <c r="C41" s="28"/>
      <c r="D41" s="29"/>
      <c r="E41" s="30"/>
      <c r="F41" s="31"/>
      <c r="G41" s="31"/>
      <c r="H41" s="31"/>
    </row>
    <row r="42" spans="1:8" ht="15.75">
      <c r="A42" s="27"/>
      <c r="B42" s="31"/>
      <c r="C42" s="31"/>
      <c r="D42" s="29"/>
      <c r="E42" s="30"/>
      <c r="F42" s="31"/>
      <c r="G42" s="31"/>
      <c r="H42" s="31"/>
    </row>
    <row r="43" spans="1:8" ht="15.75">
      <c r="A43" s="27"/>
      <c r="B43" s="31"/>
      <c r="C43" s="31"/>
      <c r="D43" s="29"/>
      <c r="E43" s="30"/>
      <c r="F43" s="31"/>
      <c r="G43" s="31"/>
      <c r="H43" s="31"/>
    </row>
    <row r="44" spans="1:8" ht="15.75">
      <c r="A44" s="27"/>
      <c r="B44" s="31"/>
      <c r="C44" s="31"/>
      <c r="D44" s="29"/>
      <c r="E44" s="30"/>
      <c r="F44" s="31"/>
      <c r="G44" s="31"/>
      <c r="H44" s="31"/>
    </row>
    <row r="45" spans="1:8" ht="15.75">
      <c r="A45" s="27"/>
      <c r="B45" s="28"/>
      <c r="C45" s="31"/>
      <c r="D45" s="29"/>
      <c r="E45" s="30"/>
      <c r="F45" s="31"/>
      <c r="G45" s="31"/>
      <c r="H45" s="31"/>
    </row>
    <row r="46" spans="1:8" ht="15.75">
      <c r="A46" s="32"/>
      <c r="B46" s="39"/>
      <c r="C46" s="28"/>
      <c r="D46" s="41"/>
      <c r="E46" s="30"/>
      <c r="F46" s="31"/>
      <c r="G46" s="31"/>
      <c r="H46" s="31"/>
    </row>
    <row r="47" spans="1:8" ht="15.75">
      <c r="A47" s="27"/>
      <c r="B47" s="31"/>
      <c r="C47" s="39"/>
      <c r="D47" s="40"/>
      <c r="E47" s="30"/>
      <c r="F47" s="31"/>
      <c r="G47" s="31"/>
      <c r="H47" s="31"/>
    </row>
    <row r="48" spans="1:8" ht="15.75">
      <c r="A48" s="27"/>
      <c r="B48" s="31"/>
      <c r="C48" s="31"/>
      <c r="D48" s="29"/>
      <c r="E48" s="30"/>
      <c r="F48" s="31"/>
      <c r="G48" s="31"/>
      <c r="H48" s="31"/>
    </row>
    <row r="49" spans="1:8" ht="15.75">
      <c r="A49" s="27"/>
      <c r="B49" s="31"/>
      <c r="C49" s="31"/>
      <c r="D49" s="29"/>
      <c r="E49" s="30"/>
      <c r="F49" s="31"/>
      <c r="G49" s="31"/>
      <c r="H49" s="31"/>
    </row>
    <row r="50" spans="1:8" ht="15.75">
      <c r="A50" s="27"/>
      <c r="B50" s="28"/>
      <c r="C50" s="31"/>
      <c r="D50" s="29"/>
      <c r="E50" s="30"/>
      <c r="F50" s="31"/>
      <c r="G50" s="31"/>
      <c r="H50" s="31"/>
    </row>
    <row r="51" spans="1:8" ht="15.75">
      <c r="A51" s="27"/>
      <c r="B51" s="28"/>
      <c r="C51" s="28"/>
      <c r="D51" s="29"/>
      <c r="E51" s="30"/>
      <c r="F51" s="31"/>
      <c r="G51" s="31"/>
      <c r="H51" s="31"/>
    </row>
    <row r="52" spans="1:8" ht="15.75">
      <c r="A52" s="27"/>
      <c r="B52" s="28"/>
      <c r="C52" s="28"/>
      <c r="D52" s="29"/>
      <c r="E52" s="30"/>
      <c r="F52" s="31"/>
      <c r="G52" s="31"/>
      <c r="H52" s="31"/>
    </row>
    <row r="53" spans="1:8" ht="15.75">
      <c r="A53" s="32"/>
      <c r="B53" s="39"/>
      <c r="C53" s="28"/>
      <c r="D53" s="29"/>
      <c r="E53" s="30"/>
      <c r="F53" s="31"/>
      <c r="G53" s="31"/>
      <c r="H53" s="31"/>
    </row>
    <row r="54" spans="1:8" ht="15.75">
      <c r="A54" s="45"/>
      <c r="B54" s="31"/>
      <c r="C54" s="39"/>
      <c r="D54" s="40"/>
      <c r="E54" s="44"/>
      <c r="F54" s="31"/>
      <c r="G54" s="31"/>
      <c r="H54" s="31"/>
    </row>
    <row r="55" spans="1:8" ht="15.75">
      <c r="A55" s="45"/>
      <c r="B55" s="31"/>
      <c r="C55" s="31"/>
      <c r="D55" s="30"/>
      <c r="E55" s="31"/>
      <c r="F55" s="31"/>
      <c r="G55" s="31"/>
      <c r="H55" s="31"/>
    </row>
    <row r="56" spans="1:8" ht="15.75">
      <c r="A56" s="45"/>
      <c r="B56" s="31"/>
      <c r="C56" s="31"/>
      <c r="D56" s="30"/>
      <c r="E56" s="31"/>
      <c r="F56" s="31"/>
      <c r="G56" s="31"/>
      <c r="H56" s="31"/>
    </row>
    <row r="57" spans="1:8" ht="15.75">
      <c r="A57" s="45"/>
      <c r="B57" s="31"/>
      <c r="C57" s="31"/>
      <c r="D57" s="30"/>
      <c r="E57" s="31"/>
      <c r="F57" s="31"/>
      <c r="G57" s="31"/>
      <c r="H57" s="31"/>
    </row>
    <row r="58" spans="1:8" ht="15.75">
      <c r="A58" s="45"/>
      <c r="B58" s="31"/>
      <c r="C58" s="31"/>
      <c r="D58" s="30"/>
      <c r="E58" s="31"/>
      <c r="F58" s="31"/>
      <c r="G58" s="31"/>
      <c r="H58" s="31"/>
    </row>
    <row r="59" spans="1:8" ht="15.75">
      <c r="A59" s="45"/>
      <c r="B59" s="31"/>
      <c r="C59" s="31"/>
      <c r="D59" s="30"/>
      <c r="E59" s="31"/>
      <c r="F59" s="31"/>
      <c r="G59" s="31"/>
      <c r="H59" s="31"/>
    </row>
    <row r="60" spans="1:8" ht="15.75">
      <c r="A60" s="45"/>
      <c r="B60" s="31"/>
      <c r="C60" s="31"/>
      <c r="D60" s="30"/>
      <c r="E60" s="31"/>
      <c r="F60" s="31"/>
      <c r="G60" s="31"/>
      <c r="H60" s="31"/>
    </row>
    <row r="61" spans="1:8" ht="15.75">
      <c r="A61" s="45"/>
      <c r="B61" s="31"/>
      <c r="C61" s="31"/>
      <c r="D61" s="30"/>
      <c r="E61" s="31"/>
      <c r="F61" s="31"/>
      <c r="G61" s="31"/>
      <c r="H61" s="31"/>
    </row>
    <row r="62" spans="1:8" ht="15.75">
      <c r="A62" s="45"/>
      <c r="B62" s="31"/>
      <c r="C62" s="31"/>
      <c r="D62" s="30"/>
      <c r="E62" s="31"/>
      <c r="F62" s="31"/>
      <c r="G62" s="31"/>
      <c r="H62" s="31"/>
    </row>
    <row r="63" spans="3:7" ht="15.75">
      <c r="C63" s="31"/>
      <c r="D63" s="30"/>
      <c r="E63" s="31"/>
      <c r="F63" s="31"/>
      <c r="G63" s="31"/>
    </row>
  </sheetData>
  <sheetProtection/>
  <mergeCells count="13">
    <mergeCell ref="E25:H25"/>
    <mergeCell ref="A1:C1"/>
    <mergeCell ref="D1:H1"/>
    <mergeCell ref="A2:C2"/>
    <mergeCell ref="D2:H2"/>
    <mergeCell ref="A4:H4"/>
    <mergeCell ref="A5:H5"/>
    <mergeCell ref="A7:A8"/>
    <mergeCell ref="B7:B8"/>
    <mergeCell ref="C7:C8"/>
    <mergeCell ref="D7:D8"/>
    <mergeCell ref="E7:G7"/>
    <mergeCell ref="H7:H8"/>
  </mergeCells>
  <printOptions horizontalCentered="1"/>
  <pageMargins left="0.7" right="0.7" top="1"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I62"/>
  <sheetViews>
    <sheetView showZeros="0" zoomScalePageLayoutView="0" workbookViewId="0" topLeftCell="A13">
      <selection activeCell="E25" sqref="E25:H25"/>
    </sheetView>
  </sheetViews>
  <sheetFormatPr defaultColWidth="9.00390625" defaultRowHeight="15.75"/>
  <cols>
    <col min="1" max="1" width="8.00390625" style="46" customWidth="1"/>
    <col min="2" max="2" width="24.625" style="8" customWidth="1"/>
    <col min="3" max="3" width="18.50390625" style="8" customWidth="1"/>
    <col min="4" max="4" width="18.625" style="47" customWidth="1"/>
    <col min="5" max="5" width="11.625" style="8" customWidth="1"/>
    <col min="6" max="6" width="10.75390625" style="8" customWidth="1"/>
    <col min="7" max="7" width="12.00390625" style="8" customWidth="1"/>
    <col min="8" max="8" width="24.125" style="8" customWidth="1"/>
  </cols>
  <sheetData>
    <row r="1" spans="1:8" s="56" customFormat="1" ht="15.75">
      <c r="A1" s="962" t="str">
        <f>'Tong CMD'!A1:C1</f>
        <v>HỘI ĐỒNG NHÂN DÂN</v>
      </c>
      <c r="B1" s="962"/>
      <c r="C1" s="962"/>
      <c r="D1" s="963" t="s">
        <v>10</v>
      </c>
      <c r="E1" s="963"/>
      <c r="F1" s="963"/>
      <c r="G1" s="963"/>
      <c r="H1" s="963"/>
    </row>
    <row r="2" spans="1:8" s="56" customFormat="1" ht="15.75" customHeight="1">
      <c r="A2" s="963" t="str">
        <f>+'Tong CMD'!A2:C2</f>
        <v>TỈNH HÀ TĨNH</v>
      </c>
      <c r="B2" s="963"/>
      <c r="C2" s="963"/>
      <c r="D2" s="963" t="s">
        <v>11</v>
      </c>
      <c r="E2" s="963"/>
      <c r="F2" s="963"/>
      <c r="G2" s="963"/>
      <c r="H2" s="963"/>
    </row>
    <row r="3" spans="1:8" s="56" customFormat="1" ht="15.75">
      <c r="A3" s="966"/>
      <c r="B3" s="966"/>
      <c r="C3" s="966"/>
      <c r="D3" s="966"/>
      <c r="E3" s="966"/>
      <c r="F3" s="966"/>
      <c r="G3" s="966"/>
      <c r="H3" s="966"/>
    </row>
    <row r="4" spans="1:8" s="56" customFormat="1" ht="45" customHeight="1">
      <c r="A4" s="964" t="s">
        <v>87</v>
      </c>
      <c r="B4" s="964"/>
      <c r="C4" s="964"/>
      <c r="D4" s="964"/>
      <c r="E4" s="964"/>
      <c r="F4" s="964"/>
      <c r="G4" s="964"/>
      <c r="H4" s="964"/>
    </row>
    <row r="5" spans="1:8" s="56" customFormat="1" ht="15.75">
      <c r="A5" s="972" t="str">
        <f>'Tong CMD'!A5:H5</f>
        <v>(Kèm theo Nghị quyết số    … /NQ-HĐND ngày   tháng     năm 2022 của Hội đồng nhân dân tỉnh)</v>
      </c>
      <c r="B5" s="972"/>
      <c r="C5" s="972"/>
      <c r="D5" s="972"/>
      <c r="E5" s="972"/>
      <c r="F5" s="972"/>
      <c r="G5" s="972"/>
      <c r="H5" s="972"/>
    </row>
    <row r="6" spans="1:8" ht="15.75">
      <c r="A6" s="48"/>
      <c r="B6" s="48"/>
      <c r="C6" s="48"/>
      <c r="D6" s="48"/>
      <c r="E6" s="48"/>
      <c r="F6" s="48"/>
      <c r="G6" s="48"/>
      <c r="H6" s="48"/>
    </row>
    <row r="7" spans="1:8" ht="22.5" customHeight="1">
      <c r="A7" s="973" t="s">
        <v>9</v>
      </c>
      <c r="B7" s="967" t="s">
        <v>66</v>
      </c>
      <c r="C7" s="967" t="s">
        <v>17</v>
      </c>
      <c r="D7" s="967" t="s">
        <v>18</v>
      </c>
      <c r="E7" s="969" t="s">
        <v>8</v>
      </c>
      <c r="F7" s="970"/>
      <c r="G7" s="971"/>
      <c r="H7" s="967" t="s">
        <v>7</v>
      </c>
    </row>
    <row r="8" spans="1:8" ht="30" customHeight="1">
      <c r="A8" s="974"/>
      <c r="B8" s="968"/>
      <c r="C8" s="968"/>
      <c r="D8" s="968"/>
      <c r="E8" s="10" t="s">
        <v>6</v>
      </c>
      <c r="F8" s="10" t="s">
        <v>5</v>
      </c>
      <c r="G8" s="10" t="s">
        <v>4</v>
      </c>
      <c r="H8" s="968"/>
    </row>
    <row r="9" spans="1:8" ht="15.75">
      <c r="A9" s="11">
        <v>-1</v>
      </c>
      <c r="B9" s="11">
        <v>-2</v>
      </c>
      <c r="C9" s="11">
        <v>-3</v>
      </c>
      <c r="D9" s="11" t="s">
        <v>19</v>
      </c>
      <c r="E9" s="11">
        <v>-5</v>
      </c>
      <c r="F9" s="11">
        <v>-6</v>
      </c>
      <c r="G9" s="11">
        <v>-7</v>
      </c>
      <c r="H9" s="11">
        <v>-8</v>
      </c>
    </row>
    <row r="10" spans="1:9" ht="21.75" customHeight="1">
      <c r="A10" s="12"/>
      <c r="B10" s="13" t="s">
        <v>0</v>
      </c>
      <c r="C10" s="14">
        <f>SUM(C11:C23)</f>
        <v>763</v>
      </c>
      <c r="D10" s="4">
        <f>SUM(D11:D23)</f>
        <v>1191.5345</v>
      </c>
      <c r="E10" s="4">
        <f>SUM(E11:E23)</f>
        <v>989.9024999999999</v>
      </c>
      <c r="F10" s="4">
        <f>SUM(F11:F23)</f>
        <v>201.62999999999997</v>
      </c>
      <c r="G10" s="4">
        <f>SUM(G11:G23)</f>
        <v>0</v>
      </c>
      <c r="H10" s="14"/>
      <c r="I10" s="237"/>
    </row>
    <row r="11" spans="1:9" s="80" customFormat="1" ht="15.75">
      <c r="A11" s="15">
        <v>1</v>
      </c>
      <c r="B11" s="16" t="s">
        <v>3</v>
      </c>
      <c r="C11" s="19">
        <f>'2.1.TPHT'!A147</f>
        <v>93</v>
      </c>
      <c r="D11" s="18">
        <f>'2.1.TPHT'!C147</f>
        <v>161.2925</v>
      </c>
      <c r="E11" s="18">
        <f>'2.1.TPHT'!D147</f>
        <v>161.2925</v>
      </c>
      <c r="F11" s="18">
        <f>'2.1.TPHT'!E147</f>
        <v>0</v>
      </c>
      <c r="G11" s="18">
        <f>'2.1.TPHT'!F147</f>
        <v>0</v>
      </c>
      <c r="H11" s="19" t="s">
        <v>33</v>
      </c>
      <c r="I11" s="237">
        <f aca="true" t="shared" si="0" ref="I11:I23">+D11-E11-F11</f>
        <v>0</v>
      </c>
    </row>
    <row r="12" spans="1:9" ht="15.75">
      <c r="A12" s="20">
        <v>2</v>
      </c>
      <c r="B12" s="21" t="s">
        <v>2</v>
      </c>
      <c r="C12" s="17">
        <f>'2.2.TXHL'!A81</f>
        <v>42</v>
      </c>
      <c r="D12" s="22">
        <f>'2.2.TXHL'!C81</f>
        <v>98.93999999999998</v>
      </c>
      <c r="E12" s="22">
        <f>'2.2.TXHL'!D81</f>
        <v>73.31999999999998</v>
      </c>
      <c r="F12" s="22">
        <f>'2.2.TXHL'!E81</f>
        <v>25.619999999999997</v>
      </c>
      <c r="G12" s="22">
        <f>'2.2.TXHL'!F81</f>
        <v>0</v>
      </c>
      <c r="H12" s="17" t="s">
        <v>34</v>
      </c>
      <c r="I12" s="237">
        <f t="shared" si="0"/>
        <v>0</v>
      </c>
    </row>
    <row r="13" spans="1:9" ht="15.75">
      <c r="A13" s="20">
        <v>3</v>
      </c>
      <c r="B13" s="21" t="s">
        <v>1</v>
      </c>
      <c r="C13" s="49">
        <f>'2.3.TXKA'!A113</f>
        <v>65</v>
      </c>
      <c r="D13" s="22">
        <f>'2.3.TXKA'!C113</f>
        <v>154.13199999999998</v>
      </c>
      <c r="E13" s="22">
        <f>'2.3.TXKA'!D113</f>
        <v>73.24</v>
      </c>
      <c r="F13" s="22">
        <f>'2.3.TXKA'!E113</f>
        <v>80.89000000000001</v>
      </c>
      <c r="G13" s="22">
        <f>'2.3.TXKA'!F113</f>
        <v>0</v>
      </c>
      <c r="H13" s="17" t="s">
        <v>35</v>
      </c>
      <c r="I13" s="237"/>
    </row>
    <row r="14" spans="1:9" ht="15.75">
      <c r="A14" s="20">
        <v>4</v>
      </c>
      <c r="B14" s="21" t="s">
        <v>67</v>
      </c>
      <c r="C14" s="49">
        <f>'2.4.NX'!A71</f>
        <v>40</v>
      </c>
      <c r="D14" s="22">
        <f>'2.4.NX'!C71</f>
        <v>127.94999999999997</v>
      </c>
      <c r="E14" s="22">
        <f>'2.4.NX'!D71</f>
        <v>97.64999999999999</v>
      </c>
      <c r="F14" s="22">
        <f>'2.4.NX'!E71</f>
        <v>30.299999999999997</v>
      </c>
      <c r="G14" s="22">
        <f>'2.4.NX'!F71</f>
        <v>0</v>
      </c>
      <c r="H14" s="17" t="s">
        <v>36</v>
      </c>
      <c r="I14" s="237">
        <f t="shared" si="0"/>
        <v>0</v>
      </c>
    </row>
    <row r="15" spans="1:9" ht="15.75">
      <c r="A15" s="20">
        <v>5</v>
      </c>
      <c r="B15" s="21" t="s">
        <v>68</v>
      </c>
      <c r="C15" s="49">
        <f>'2.5.TH'!A221</f>
        <v>141</v>
      </c>
      <c r="D15" s="22">
        <f>'2.5.TH'!C221</f>
        <v>180.01999999999995</v>
      </c>
      <c r="E15" s="22">
        <f>'2.5.TH'!D221</f>
        <v>180.01999999999995</v>
      </c>
      <c r="F15" s="22">
        <f>'2.5.TH'!E221</f>
        <v>0</v>
      </c>
      <c r="G15" s="22">
        <f>'2.5.TH'!F221</f>
        <v>0</v>
      </c>
      <c r="H15" s="17" t="s">
        <v>37</v>
      </c>
      <c r="I15" s="237">
        <f t="shared" si="0"/>
        <v>0</v>
      </c>
    </row>
    <row r="16" spans="1:9" ht="15.75">
      <c r="A16" s="20">
        <v>6</v>
      </c>
      <c r="B16" s="21" t="s">
        <v>69</v>
      </c>
      <c r="C16" s="49">
        <f>'2.6.CX'!A177</f>
        <v>98</v>
      </c>
      <c r="D16" s="22">
        <f>'2.6.CX'!C177</f>
        <v>64.88999999999999</v>
      </c>
      <c r="E16" s="22">
        <f>'2.6.CX'!D177</f>
        <v>64.88999999999999</v>
      </c>
      <c r="F16" s="22">
        <f>'2.6.CX'!E177</f>
        <v>0</v>
      </c>
      <c r="G16" s="22">
        <f>'2.6.CX'!F177</f>
        <v>0</v>
      </c>
      <c r="H16" s="17" t="s">
        <v>38</v>
      </c>
      <c r="I16" s="237">
        <f t="shared" si="0"/>
        <v>0</v>
      </c>
    </row>
    <row r="17" spans="1:9" ht="15.75">
      <c r="A17" s="20">
        <v>7</v>
      </c>
      <c r="B17" s="21" t="s">
        <v>70</v>
      </c>
      <c r="C17" s="49">
        <f>'2.7.HS'!A88</f>
        <v>53</v>
      </c>
      <c r="D17" s="22">
        <f>'2.7.HS'!C88</f>
        <v>99.18</v>
      </c>
      <c r="E17" s="22">
        <f>'2.7.HS'!D88</f>
        <v>64.91</v>
      </c>
      <c r="F17" s="22">
        <f>'2.7.HS'!E88</f>
        <v>34.269999999999996</v>
      </c>
      <c r="G17" s="22">
        <f>'2.7.HS'!F88</f>
        <v>0</v>
      </c>
      <c r="H17" s="17" t="s">
        <v>39</v>
      </c>
      <c r="I17" s="237">
        <f t="shared" si="0"/>
        <v>0</v>
      </c>
    </row>
    <row r="18" spans="1:9" s="80" customFormat="1" ht="15.75">
      <c r="A18" s="20">
        <v>8</v>
      </c>
      <c r="B18" s="21" t="s">
        <v>71</v>
      </c>
      <c r="C18" s="17">
        <f>'2.8.DT'!A81</f>
        <v>42</v>
      </c>
      <c r="D18" s="22">
        <f>'2.8.DT'!C81</f>
        <v>40.26</v>
      </c>
      <c r="E18" s="22">
        <f>'2.8.DT'!D81</f>
        <v>40.26</v>
      </c>
      <c r="F18" s="22">
        <f>'2.8.DT'!E81</f>
        <v>0</v>
      </c>
      <c r="G18" s="22">
        <f>'2.8.DT'!F81</f>
        <v>0</v>
      </c>
      <c r="H18" s="17" t="s">
        <v>40</v>
      </c>
      <c r="I18" s="237">
        <f t="shared" si="0"/>
        <v>0</v>
      </c>
    </row>
    <row r="19" spans="1:9" ht="15.75">
      <c r="A19" s="20">
        <v>9</v>
      </c>
      <c r="B19" s="21" t="s">
        <v>72</v>
      </c>
      <c r="C19" s="49">
        <f>'2.9.CL'!A130</f>
        <v>62</v>
      </c>
      <c r="D19" s="22">
        <f>'2.9.CL'!C130</f>
        <v>89.19000000000001</v>
      </c>
      <c r="E19" s="22">
        <f>'2.9.CL'!D130</f>
        <v>89.19000000000001</v>
      </c>
      <c r="F19" s="22">
        <f>'2.9.CL'!E130</f>
        <v>0</v>
      </c>
      <c r="G19" s="22">
        <f>'2.9.CL'!F130</f>
        <v>0</v>
      </c>
      <c r="H19" s="17" t="s">
        <v>41</v>
      </c>
      <c r="I19" s="237">
        <f t="shared" si="0"/>
        <v>0</v>
      </c>
    </row>
    <row r="20" spans="1:9" ht="15.75">
      <c r="A20" s="20">
        <v>10</v>
      </c>
      <c r="B20" s="21" t="s">
        <v>73</v>
      </c>
      <c r="C20" s="17">
        <f>'2.10.KAH'!A104</f>
        <v>52</v>
      </c>
      <c r="D20" s="22">
        <f>'2.10.KAH'!C104</f>
        <v>66.93</v>
      </c>
      <c r="E20" s="22">
        <f>'2.10.KAH'!D104</f>
        <v>55.04</v>
      </c>
      <c r="F20" s="22">
        <f>'2.10.KAH'!E104</f>
        <v>11.89</v>
      </c>
      <c r="G20" s="22">
        <f>'2.10.KAH'!F104</f>
        <v>0</v>
      </c>
      <c r="H20" s="17" t="s">
        <v>42</v>
      </c>
      <c r="I20" s="237">
        <f t="shared" si="0"/>
        <v>0</v>
      </c>
    </row>
    <row r="21" spans="1:9" s="80" customFormat="1" ht="15.75">
      <c r="A21" s="20">
        <v>11</v>
      </c>
      <c r="B21" s="21" t="s">
        <v>74</v>
      </c>
      <c r="C21" s="17">
        <f>'2.11.HK'!A59</f>
        <v>24</v>
      </c>
      <c r="D21" s="22">
        <f>'2.11.HK'!C59</f>
        <v>31.750000000000004</v>
      </c>
      <c r="E21" s="22">
        <f>'2.11.HK'!D59</f>
        <v>27.05</v>
      </c>
      <c r="F21" s="22">
        <f>'2.11.HK'!E59</f>
        <v>4.7</v>
      </c>
      <c r="G21" s="22">
        <f>'2.11.HK'!F59</f>
        <v>0</v>
      </c>
      <c r="H21" s="17" t="s">
        <v>43</v>
      </c>
      <c r="I21" s="237">
        <f t="shared" si="0"/>
        <v>0</v>
      </c>
    </row>
    <row r="22" spans="1:9" ht="15.75">
      <c r="A22" s="20">
        <v>12</v>
      </c>
      <c r="B22" s="21" t="s">
        <v>75</v>
      </c>
      <c r="C22" s="49">
        <f>'2.12.VQ'!A42</f>
        <v>11</v>
      </c>
      <c r="D22" s="22">
        <f>'2.12.VQ'!C42</f>
        <v>1.8499999999999999</v>
      </c>
      <c r="E22" s="22">
        <f>'2.12.VQ'!D42</f>
        <v>1.8499999999999999</v>
      </c>
      <c r="F22" s="22">
        <f>'2.12.VQ'!E42</f>
        <v>0</v>
      </c>
      <c r="G22" s="22">
        <f>'2.12.VQ'!F42</f>
        <v>0</v>
      </c>
      <c r="H22" s="17" t="s">
        <v>44</v>
      </c>
      <c r="I22" s="237">
        <f t="shared" si="0"/>
        <v>0</v>
      </c>
    </row>
    <row r="23" spans="1:9" s="80" customFormat="1" ht="15.75">
      <c r="A23" s="23">
        <v>13</v>
      </c>
      <c r="B23" s="24" t="s">
        <v>76</v>
      </c>
      <c r="C23" s="25">
        <f>'2.13.LH'!A93</f>
        <v>40</v>
      </c>
      <c r="D23" s="26">
        <f>'2.13.LH'!C93</f>
        <v>75.15000000000002</v>
      </c>
      <c r="E23" s="26">
        <f>'2.13.LH'!D93</f>
        <v>61.19000000000001</v>
      </c>
      <c r="F23" s="26">
        <f>'2.13.LH'!E93</f>
        <v>13.959999999999999</v>
      </c>
      <c r="G23" s="26">
        <f>'2.13.LH'!F93</f>
        <v>0</v>
      </c>
      <c r="H23" s="25" t="s">
        <v>45</v>
      </c>
      <c r="I23" s="237">
        <f t="shared" si="0"/>
        <v>0</v>
      </c>
    </row>
    <row r="24" spans="1:8" ht="15.75">
      <c r="A24" s="27"/>
      <c r="B24" s="28"/>
      <c r="C24" s="28"/>
      <c r="D24" s="29"/>
      <c r="E24" s="30"/>
      <c r="F24" s="31"/>
      <c r="G24" s="31"/>
      <c r="H24" s="31"/>
    </row>
    <row r="25" spans="1:8" ht="15.75">
      <c r="A25" s="32"/>
      <c r="B25" s="33"/>
      <c r="C25" s="33"/>
      <c r="E25" s="961" t="s">
        <v>1891</v>
      </c>
      <c r="F25" s="961"/>
      <c r="G25" s="961"/>
      <c r="H25" s="961"/>
    </row>
    <row r="26" spans="1:6" ht="15.75">
      <c r="A26" s="27"/>
      <c r="B26" s="36"/>
      <c r="F26" s="31"/>
    </row>
    <row r="27" spans="1:6" ht="15.75">
      <c r="A27" s="27"/>
      <c r="C27" s="36"/>
      <c r="F27" s="31"/>
    </row>
    <row r="28" spans="1:6" ht="15.75">
      <c r="A28" s="27"/>
      <c r="C28" s="36"/>
      <c r="F28" s="31"/>
    </row>
    <row r="29" spans="1:8" ht="15.75">
      <c r="A29" s="27"/>
      <c r="B29" s="33"/>
      <c r="H29" s="38"/>
    </row>
    <row r="30" spans="1:8" ht="15.75">
      <c r="A30" s="32"/>
      <c r="B30" s="39"/>
      <c r="C30" s="39"/>
      <c r="D30" s="40"/>
      <c r="E30" s="30"/>
      <c r="F30" s="31"/>
      <c r="G30" s="31"/>
      <c r="H30" s="31"/>
    </row>
    <row r="31" spans="1:8" ht="15.75">
      <c r="A31" s="27"/>
      <c r="B31" s="31"/>
      <c r="C31" s="31"/>
      <c r="D31" s="29"/>
      <c r="E31" s="30"/>
      <c r="F31" s="31"/>
      <c r="G31" s="31"/>
      <c r="H31" s="31"/>
    </row>
    <row r="32" spans="1:8" ht="15.75">
      <c r="A32" s="27"/>
      <c r="B32" s="31"/>
      <c r="C32" s="31"/>
      <c r="D32" s="29"/>
      <c r="E32" s="30"/>
      <c r="F32" s="31"/>
      <c r="G32" s="31"/>
      <c r="H32" s="31"/>
    </row>
    <row r="33" spans="1:8" ht="15.75">
      <c r="A33" s="27"/>
      <c r="B33" s="31"/>
      <c r="C33" s="31"/>
      <c r="D33" s="29"/>
      <c r="E33" s="30"/>
      <c r="F33" s="31"/>
      <c r="G33" s="31"/>
      <c r="H33" s="31"/>
    </row>
    <row r="34" spans="1:8" ht="15.75">
      <c r="A34" s="27"/>
      <c r="B34" s="28"/>
      <c r="C34" s="28"/>
      <c r="D34" s="41"/>
      <c r="E34" s="30"/>
      <c r="F34" s="31"/>
      <c r="G34" s="31"/>
      <c r="H34" s="31"/>
    </row>
    <row r="35" spans="1:8" ht="15.75">
      <c r="A35" s="27"/>
      <c r="B35" s="42"/>
      <c r="C35" s="42"/>
      <c r="D35" s="29"/>
      <c r="E35" s="30"/>
      <c r="F35" s="31"/>
      <c r="G35" s="31"/>
      <c r="H35" s="31"/>
    </row>
    <row r="36" spans="1:8" ht="15.75">
      <c r="A36" s="27"/>
      <c r="B36" s="43"/>
      <c r="C36" s="43"/>
      <c r="D36" s="29"/>
      <c r="E36" s="30"/>
      <c r="F36" s="31"/>
      <c r="G36" s="31"/>
      <c r="H36" s="31"/>
    </row>
    <row r="37" spans="1:8" ht="15.75">
      <c r="A37" s="32"/>
      <c r="B37" s="39"/>
      <c r="C37" s="39"/>
      <c r="D37" s="40"/>
      <c r="E37" s="30"/>
      <c r="F37" s="31"/>
      <c r="G37" s="31"/>
      <c r="H37" s="31"/>
    </row>
    <row r="38" spans="1:8" ht="15.75">
      <c r="A38" s="27"/>
      <c r="B38" s="31"/>
      <c r="C38" s="31"/>
      <c r="D38" s="29"/>
      <c r="E38" s="30"/>
      <c r="F38" s="31"/>
      <c r="G38" s="31"/>
      <c r="H38" s="31"/>
    </row>
    <row r="39" spans="1:8" ht="15.75">
      <c r="A39" s="27"/>
      <c r="B39" s="31"/>
      <c r="C39" s="31"/>
      <c r="D39" s="29"/>
      <c r="E39" s="30"/>
      <c r="F39" s="31"/>
      <c r="G39" s="31"/>
      <c r="H39" s="31"/>
    </row>
    <row r="40" spans="1:8" ht="15.75">
      <c r="A40" s="27"/>
      <c r="B40" s="28"/>
      <c r="C40" s="28"/>
      <c r="D40" s="29"/>
      <c r="E40" s="30"/>
      <c r="F40" s="31"/>
      <c r="G40" s="31"/>
      <c r="H40" s="31"/>
    </row>
    <row r="41" spans="1:8" ht="15.75">
      <c r="A41" s="27"/>
      <c r="B41" s="31"/>
      <c r="C41" s="31"/>
      <c r="D41" s="29"/>
      <c r="E41" s="30"/>
      <c r="F41" s="31"/>
      <c r="G41" s="31"/>
      <c r="H41" s="31"/>
    </row>
    <row r="42" spans="1:8" ht="15.75">
      <c r="A42" s="27"/>
      <c r="B42" s="31"/>
      <c r="C42" s="31"/>
      <c r="D42" s="29"/>
      <c r="E42" s="30"/>
      <c r="F42" s="31"/>
      <c r="G42" s="31"/>
      <c r="H42" s="31"/>
    </row>
    <row r="43" spans="1:8" ht="15.75">
      <c r="A43" s="27"/>
      <c r="B43" s="31"/>
      <c r="C43" s="31"/>
      <c r="D43" s="29"/>
      <c r="E43" s="30"/>
      <c r="F43" s="31"/>
      <c r="G43" s="31"/>
      <c r="H43" s="31"/>
    </row>
    <row r="44" spans="1:8" ht="15.75">
      <c r="A44" s="27"/>
      <c r="B44" s="31"/>
      <c r="C44" s="31"/>
      <c r="D44" s="29"/>
      <c r="E44" s="30"/>
      <c r="F44" s="31"/>
      <c r="G44" s="31"/>
      <c r="H44" s="31"/>
    </row>
    <row r="45" spans="1:8" ht="15.75">
      <c r="A45" s="27"/>
      <c r="B45" s="28"/>
      <c r="C45" s="28"/>
      <c r="D45" s="41"/>
      <c r="E45" s="30"/>
      <c r="F45" s="31"/>
      <c r="G45" s="31"/>
      <c r="H45" s="31"/>
    </row>
    <row r="46" spans="1:8" ht="15.75">
      <c r="A46" s="32"/>
      <c r="B46" s="39"/>
      <c r="C46" s="39"/>
      <c r="D46" s="40"/>
      <c r="E46" s="30"/>
      <c r="F46" s="31"/>
      <c r="G46" s="31"/>
      <c r="H46" s="31"/>
    </row>
    <row r="47" spans="1:8" ht="15.75">
      <c r="A47" s="27"/>
      <c r="B47" s="31"/>
      <c r="C47" s="31"/>
      <c r="D47" s="29"/>
      <c r="E47" s="30"/>
      <c r="F47" s="31"/>
      <c r="G47" s="31"/>
      <c r="H47" s="31"/>
    </row>
    <row r="48" spans="1:8" ht="15.75">
      <c r="A48" s="27"/>
      <c r="B48" s="31"/>
      <c r="C48" s="31"/>
      <c r="D48" s="29"/>
      <c r="E48" s="30"/>
      <c r="F48" s="31"/>
      <c r="G48" s="31"/>
      <c r="H48" s="31"/>
    </row>
    <row r="49" spans="1:8" ht="15.75">
      <c r="A49" s="27"/>
      <c r="B49" s="31"/>
      <c r="C49" s="31"/>
      <c r="D49" s="29"/>
      <c r="E49" s="30"/>
      <c r="F49" s="31"/>
      <c r="G49" s="31"/>
      <c r="H49" s="31"/>
    </row>
    <row r="50" spans="1:8" ht="15.75">
      <c r="A50" s="27"/>
      <c r="B50" s="28"/>
      <c r="C50" s="28"/>
      <c r="D50" s="29"/>
      <c r="E50" s="30"/>
      <c r="F50" s="31"/>
      <c r="G50" s="31"/>
      <c r="H50" s="31"/>
    </row>
    <row r="51" spans="1:8" ht="15.75">
      <c r="A51" s="27"/>
      <c r="B51" s="28"/>
      <c r="C51" s="28"/>
      <c r="D51" s="29"/>
      <c r="E51" s="30"/>
      <c r="F51" s="31"/>
      <c r="G51" s="31"/>
      <c r="H51" s="31"/>
    </row>
    <row r="52" spans="1:8" ht="15.75">
      <c r="A52" s="27"/>
      <c r="B52" s="28"/>
      <c r="C52" s="28"/>
      <c r="D52" s="29"/>
      <c r="E52" s="30"/>
      <c r="F52" s="31"/>
      <c r="G52" s="31"/>
      <c r="H52" s="31"/>
    </row>
    <row r="53" spans="1:8" ht="15.75">
      <c r="A53" s="32"/>
      <c r="B53" s="39"/>
      <c r="C53" s="39"/>
      <c r="D53" s="40"/>
      <c r="E53" s="44"/>
      <c r="F53" s="31"/>
      <c r="G53" s="31"/>
      <c r="H53" s="31"/>
    </row>
    <row r="54" spans="1:8" ht="15.75">
      <c r="A54" s="45"/>
      <c r="B54" s="31"/>
      <c r="C54" s="31"/>
      <c r="D54" s="30"/>
      <c r="E54" s="31"/>
      <c r="F54" s="31"/>
      <c r="G54" s="31"/>
      <c r="H54" s="31"/>
    </row>
    <row r="55" spans="1:8" ht="15.75">
      <c r="A55" s="45"/>
      <c r="B55" s="31"/>
      <c r="C55" s="31"/>
      <c r="D55" s="30"/>
      <c r="E55" s="31"/>
      <c r="F55" s="31"/>
      <c r="G55" s="31"/>
      <c r="H55" s="31"/>
    </row>
    <row r="56" spans="1:8" ht="15.75">
      <c r="A56" s="45"/>
      <c r="B56" s="31"/>
      <c r="C56" s="31"/>
      <c r="D56" s="30"/>
      <c r="E56" s="31"/>
      <c r="F56" s="31"/>
      <c r="G56" s="31"/>
      <c r="H56" s="31"/>
    </row>
    <row r="57" spans="1:8" ht="15.75">
      <c r="A57" s="45"/>
      <c r="B57" s="31"/>
      <c r="C57" s="31"/>
      <c r="D57" s="30"/>
      <c r="E57" s="31"/>
      <c r="F57" s="31"/>
      <c r="G57" s="31"/>
      <c r="H57" s="31"/>
    </row>
    <row r="58" spans="1:8" ht="15.75">
      <c r="A58" s="45"/>
      <c r="B58" s="31"/>
      <c r="C58" s="31"/>
      <c r="D58" s="30"/>
      <c r="E58" s="31"/>
      <c r="F58" s="31"/>
      <c r="G58" s="31"/>
      <c r="H58" s="31"/>
    </row>
    <row r="59" spans="1:8" ht="15.75">
      <c r="A59" s="45"/>
      <c r="B59" s="31"/>
      <c r="C59" s="31"/>
      <c r="D59" s="30"/>
      <c r="E59" s="31"/>
      <c r="F59" s="31"/>
      <c r="G59" s="31"/>
      <c r="H59" s="31"/>
    </row>
    <row r="60" spans="1:8" ht="15.75">
      <c r="A60" s="45"/>
      <c r="B60" s="31"/>
      <c r="C60" s="31"/>
      <c r="D60" s="30"/>
      <c r="E60" s="31"/>
      <c r="F60" s="31"/>
      <c r="G60" s="31"/>
      <c r="H60" s="31"/>
    </row>
    <row r="61" spans="1:8" ht="15.75">
      <c r="A61" s="45"/>
      <c r="B61" s="31"/>
      <c r="C61" s="31"/>
      <c r="D61" s="30"/>
      <c r="E61" s="31"/>
      <c r="F61" s="31"/>
      <c r="G61" s="31"/>
      <c r="H61" s="31"/>
    </row>
    <row r="62" spans="1:8" ht="15.75">
      <c r="A62" s="45"/>
      <c r="B62" s="31"/>
      <c r="C62" s="31"/>
      <c r="D62" s="30"/>
      <c r="E62" s="31"/>
      <c r="F62" s="31"/>
      <c r="G62" s="31"/>
      <c r="H62" s="31"/>
    </row>
  </sheetData>
  <sheetProtection/>
  <mergeCells count="14">
    <mergeCell ref="A5:H5"/>
    <mergeCell ref="A7:A8"/>
    <mergeCell ref="B7:B8"/>
    <mergeCell ref="C7:C8"/>
    <mergeCell ref="E25:H25"/>
    <mergeCell ref="A1:C1"/>
    <mergeCell ref="D1:H1"/>
    <mergeCell ref="A2:C2"/>
    <mergeCell ref="D2:H2"/>
    <mergeCell ref="A3:H3"/>
    <mergeCell ref="A4:H4"/>
    <mergeCell ref="D7:D8"/>
    <mergeCell ref="E7:G7"/>
    <mergeCell ref="H7:H8"/>
  </mergeCells>
  <printOptions horizontalCentered="1"/>
  <pageMargins left="0" right="0" top="1" bottom="0.75" header="0.3" footer="0.3"/>
  <pageSetup horizontalDpi="600" verticalDpi="600" orientation="landscape" paperSize="9" r:id="rId2"/>
  <headerFooter>
    <oddFooter>&amp;LPhụ lục &amp;A&amp;R&amp;P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I28"/>
  <sheetViews>
    <sheetView showZeros="0" zoomScalePageLayoutView="0" workbookViewId="0" topLeftCell="A13">
      <selection activeCell="E25" sqref="E25:H25"/>
    </sheetView>
  </sheetViews>
  <sheetFormatPr defaultColWidth="9.00390625" defaultRowHeight="15.75"/>
  <cols>
    <col min="1" max="1" width="10.625" style="46" customWidth="1"/>
    <col min="2" max="2" width="24.25390625" style="8" customWidth="1"/>
    <col min="3" max="3" width="17.00390625" style="8" customWidth="1"/>
    <col min="4" max="4" width="20.625" style="47" customWidth="1"/>
    <col min="5" max="7" width="10.75390625" style="8" customWidth="1"/>
    <col min="8" max="8" width="21.00390625" style="8" customWidth="1"/>
  </cols>
  <sheetData>
    <row r="1" spans="1:8" ht="15.75">
      <c r="A1" s="962" t="str">
        <f>'Tong CMD'!A1:C1</f>
        <v>HỘI ĐỒNG NHÂN DÂN</v>
      </c>
      <c r="B1" s="962"/>
      <c r="C1" s="962"/>
      <c r="D1" s="963" t="s">
        <v>10</v>
      </c>
      <c r="E1" s="963"/>
      <c r="F1" s="963"/>
      <c r="G1" s="963"/>
      <c r="H1" s="963"/>
    </row>
    <row r="2" spans="1:8" ht="15.75" customHeight="1">
      <c r="A2" s="963" t="str">
        <f>+'Tong CMD'!A2:C2</f>
        <v>TỈNH HÀ TĨNH</v>
      </c>
      <c r="B2" s="963"/>
      <c r="C2" s="963"/>
      <c r="D2" s="963" t="s">
        <v>11</v>
      </c>
      <c r="E2" s="963"/>
      <c r="F2" s="963"/>
      <c r="G2" s="963"/>
      <c r="H2" s="963"/>
    </row>
    <row r="3" spans="1:8" ht="15.75">
      <c r="A3" s="966"/>
      <c r="B3" s="966"/>
      <c r="C3" s="966"/>
      <c r="D3" s="966"/>
      <c r="E3" s="966"/>
      <c r="F3" s="966"/>
      <c r="G3" s="966"/>
      <c r="H3" s="966"/>
    </row>
    <row r="4" spans="1:8" ht="33.75" customHeight="1">
      <c r="A4" s="964" t="s">
        <v>88</v>
      </c>
      <c r="B4" s="964"/>
      <c r="C4" s="964"/>
      <c r="D4" s="964"/>
      <c r="E4" s="964"/>
      <c r="F4" s="964"/>
      <c r="G4" s="964"/>
      <c r="H4" s="964"/>
    </row>
    <row r="5" spans="1:8" ht="15.75">
      <c r="A5" s="972" t="str">
        <f>'Tong CMD'!A5:H5</f>
        <v>(Kèm theo Nghị quyết số    … /NQ-HĐND ngày   tháng     năm 2022 của Hội đồng nhân dân tỉnh)</v>
      </c>
      <c r="B5" s="972"/>
      <c r="C5" s="972"/>
      <c r="D5" s="972"/>
      <c r="E5" s="972"/>
      <c r="F5" s="972"/>
      <c r="G5" s="972"/>
      <c r="H5" s="972"/>
    </row>
    <row r="6" spans="1:8" ht="15.75">
      <c r="A6" s="48"/>
      <c r="B6" s="48"/>
      <c r="C6" s="48"/>
      <c r="D6" s="48"/>
      <c r="E6" s="48"/>
      <c r="F6" s="48"/>
      <c r="G6" s="48"/>
      <c r="H6" s="48"/>
    </row>
    <row r="7" spans="1:8" ht="24" customHeight="1">
      <c r="A7" s="973" t="s">
        <v>9</v>
      </c>
      <c r="B7" s="967" t="s">
        <v>66</v>
      </c>
      <c r="C7" s="967" t="s">
        <v>17</v>
      </c>
      <c r="D7" s="967" t="s">
        <v>18</v>
      </c>
      <c r="E7" s="969" t="s">
        <v>8</v>
      </c>
      <c r="F7" s="970"/>
      <c r="G7" s="971"/>
      <c r="H7" s="967" t="s">
        <v>7</v>
      </c>
    </row>
    <row r="8" spans="1:8" ht="26.25" customHeight="1">
      <c r="A8" s="974"/>
      <c r="B8" s="968"/>
      <c r="C8" s="968"/>
      <c r="D8" s="968"/>
      <c r="E8" s="10" t="s">
        <v>6</v>
      </c>
      <c r="F8" s="10" t="s">
        <v>5</v>
      </c>
      <c r="G8" s="10" t="s">
        <v>4</v>
      </c>
      <c r="H8" s="968"/>
    </row>
    <row r="9" spans="1:8" ht="15.75">
      <c r="A9" s="11">
        <v>-1</v>
      </c>
      <c r="B9" s="11">
        <v>-2</v>
      </c>
      <c r="C9" s="11">
        <v>-3</v>
      </c>
      <c r="D9" s="11" t="s">
        <v>19</v>
      </c>
      <c r="E9" s="11">
        <v>-5</v>
      </c>
      <c r="F9" s="11">
        <v>-6</v>
      </c>
      <c r="G9" s="11">
        <v>-7</v>
      </c>
      <c r="H9" s="11">
        <v>-8</v>
      </c>
    </row>
    <row r="10" spans="1:9" ht="22.5" customHeight="1">
      <c r="A10" s="12"/>
      <c r="B10" s="13" t="s">
        <v>0</v>
      </c>
      <c r="C10" s="14">
        <f>SUM(C11:C23)</f>
        <v>203</v>
      </c>
      <c r="D10" s="4">
        <f>SUM(D11:D23)</f>
        <v>215.19841999999997</v>
      </c>
      <c r="E10" s="4">
        <f>SUM(E11:E23)</f>
        <v>199.44841999999997</v>
      </c>
      <c r="F10" s="4">
        <f>SUM(F11:F23)</f>
        <v>15.75</v>
      </c>
      <c r="G10" s="4">
        <f>SUM(G11:G23)</f>
        <v>0</v>
      </c>
      <c r="H10" s="14"/>
      <c r="I10" s="849">
        <f>+D10-E10-F10</f>
        <v>0</v>
      </c>
    </row>
    <row r="11" spans="1:9" s="80" customFormat="1" ht="15.75">
      <c r="A11" s="15">
        <v>1</v>
      </c>
      <c r="B11" s="16" t="s">
        <v>3</v>
      </c>
      <c r="C11" s="19">
        <f>'2.1.TPHT'!A37</f>
        <v>18</v>
      </c>
      <c r="D11" s="18">
        <f>'2.1.TPHT'!C37</f>
        <v>14.2025</v>
      </c>
      <c r="E11" s="18">
        <f>'2.1.TPHT'!D37</f>
        <v>14.2025</v>
      </c>
      <c r="F11" s="18">
        <f>'2.1.TPHT'!E37</f>
        <v>0</v>
      </c>
      <c r="G11" s="18">
        <f>'2.1.TPHT'!F37</f>
        <v>0</v>
      </c>
      <c r="H11" s="19" t="s">
        <v>46</v>
      </c>
      <c r="I11" s="849">
        <f>+D11-E11-F11</f>
        <v>0</v>
      </c>
    </row>
    <row r="12" spans="1:9" ht="15.75">
      <c r="A12" s="20">
        <v>2</v>
      </c>
      <c r="B12" s="21" t="s">
        <v>2</v>
      </c>
      <c r="C12" s="17">
        <f>'2.2.TXHL'!A22</f>
        <v>5</v>
      </c>
      <c r="D12" s="22">
        <f>'2.2.TXHL'!C22</f>
        <v>5.04</v>
      </c>
      <c r="E12" s="22">
        <f>'2.2.TXHL'!D22</f>
        <v>5.04</v>
      </c>
      <c r="F12" s="22">
        <f>'2.2.TXHL'!E22</f>
        <v>0</v>
      </c>
      <c r="G12" s="22">
        <f>'2.2.TXHL'!F22</f>
        <v>0</v>
      </c>
      <c r="H12" s="17" t="s">
        <v>47</v>
      </c>
      <c r="I12" s="849">
        <f aca="true" t="shared" si="0" ref="I12:I23">+D12-E12-F12</f>
        <v>0</v>
      </c>
    </row>
    <row r="13" spans="1:9" ht="15.75">
      <c r="A13" s="20">
        <v>3</v>
      </c>
      <c r="B13" s="21" t="s">
        <v>1</v>
      </c>
      <c r="C13" s="17">
        <f>'2.3.TXKA'!A21</f>
        <v>5</v>
      </c>
      <c r="D13" s="22">
        <f>'2.3.TXKA'!C21</f>
        <v>18.6</v>
      </c>
      <c r="E13" s="22">
        <f>'2.3.TXKA'!D21</f>
        <v>11.2</v>
      </c>
      <c r="F13" s="22">
        <f>'2.3.TXKA'!E21</f>
        <v>7.4</v>
      </c>
      <c r="G13" s="22">
        <f>'2.3.TXKA'!F21</f>
        <v>0</v>
      </c>
      <c r="H13" s="17" t="s">
        <v>48</v>
      </c>
      <c r="I13" s="849">
        <f t="shared" si="0"/>
        <v>0</v>
      </c>
    </row>
    <row r="14" spans="1:9" ht="15.75">
      <c r="A14" s="20">
        <v>4</v>
      </c>
      <c r="B14" s="21" t="s">
        <v>67</v>
      </c>
      <c r="C14" s="17">
        <f>'2.4.NX'!A16</f>
        <v>2</v>
      </c>
      <c r="D14" s="22">
        <f>'2.4.NX'!C16</f>
        <v>0.4</v>
      </c>
      <c r="E14" s="22">
        <f>'2.4.NX'!D16</f>
        <v>0.4</v>
      </c>
      <c r="F14" s="22">
        <f>'2.4.NX'!E16</f>
        <v>0</v>
      </c>
      <c r="G14" s="22">
        <f>'2.4.NX'!F16</f>
        <v>0</v>
      </c>
      <c r="H14" s="17" t="s">
        <v>49</v>
      </c>
      <c r="I14" s="849">
        <f t="shared" si="0"/>
        <v>0</v>
      </c>
    </row>
    <row r="15" spans="1:9" ht="15.75">
      <c r="A15" s="20">
        <v>5</v>
      </c>
      <c r="B15" s="21" t="s">
        <v>68</v>
      </c>
      <c r="C15" s="17">
        <f>'2.5.TH'!A60</f>
        <v>37</v>
      </c>
      <c r="D15" s="22">
        <f>'2.5.TH'!C60</f>
        <v>42.44</v>
      </c>
      <c r="E15" s="22">
        <f>'2.5.TH'!D60</f>
        <v>35.39</v>
      </c>
      <c r="F15" s="22">
        <f>'2.5.TH'!E60</f>
        <v>7.05</v>
      </c>
      <c r="G15" s="22">
        <f>'2.5.TH'!F60</f>
        <v>0</v>
      </c>
      <c r="H15" s="17" t="s">
        <v>50</v>
      </c>
      <c r="I15" s="849">
        <f t="shared" si="0"/>
        <v>0</v>
      </c>
    </row>
    <row r="16" spans="1:9" s="54" customFormat="1" ht="15.75">
      <c r="A16" s="20">
        <v>6</v>
      </c>
      <c r="B16" s="21" t="s">
        <v>69</v>
      </c>
      <c r="C16" s="17">
        <f>'2.6.CX'!A64</f>
        <v>43</v>
      </c>
      <c r="D16" s="22">
        <f>'2.6.CX'!C64</f>
        <v>54.86999999999999</v>
      </c>
      <c r="E16" s="22">
        <f>'2.6.CX'!D64</f>
        <v>54.56999999999999</v>
      </c>
      <c r="F16" s="22">
        <f>'2.6.CX'!E64</f>
        <v>0.3</v>
      </c>
      <c r="G16" s="22">
        <f>'2.6.CX'!F64</f>
        <v>0</v>
      </c>
      <c r="H16" s="17" t="s">
        <v>51</v>
      </c>
      <c r="I16" s="849"/>
    </row>
    <row r="17" spans="1:9" s="54" customFormat="1" ht="15.75">
      <c r="A17" s="20">
        <v>7</v>
      </c>
      <c r="B17" s="21" t="s">
        <v>70</v>
      </c>
      <c r="C17" s="17">
        <f>'2.7.HS'!A18</f>
        <v>3</v>
      </c>
      <c r="D17" s="22">
        <f>'2.7.HS'!C18</f>
        <v>7.26</v>
      </c>
      <c r="E17" s="22">
        <f>'2.7.HS'!D18</f>
        <v>7.26</v>
      </c>
      <c r="F17" s="22">
        <f>'2.7.HS'!E18</f>
        <v>0</v>
      </c>
      <c r="G17" s="22">
        <f>'2.7.HS'!F18</f>
        <v>0</v>
      </c>
      <c r="H17" s="17" t="s">
        <v>52</v>
      </c>
      <c r="I17" s="849">
        <f t="shared" si="0"/>
        <v>0</v>
      </c>
    </row>
    <row r="18" spans="1:9" s="78" customFormat="1" ht="15.75">
      <c r="A18" s="20">
        <v>8</v>
      </c>
      <c r="B18" s="21" t="s">
        <v>71</v>
      </c>
      <c r="C18" s="17">
        <f>'2.8.DT'!A26</f>
        <v>9</v>
      </c>
      <c r="D18" s="22">
        <f>'2.8.DT'!C26</f>
        <v>8.370000000000001</v>
      </c>
      <c r="E18" s="22">
        <f>'2.8.DT'!D26</f>
        <v>8.370000000000001</v>
      </c>
      <c r="F18" s="22">
        <f>'2.8.DT'!E26</f>
        <v>0</v>
      </c>
      <c r="G18" s="22">
        <f>'2.8.DT'!F26</f>
        <v>0</v>
      </c>
      <c r="H18" s="17" t="s">
        <v>53</v>
      </c>
      <c r="I18" s="849">
        <f t="shared" si="0"/>
        <v>0</v>
      </c>
    </row>
    <row r="19" spans="1:9" s="54" customFormat="1" ht="15.75">
      <c r="A19" s="20">
        <v>9</v>
      </c>
      <c r="B19" s="21" t="s">
        <v>72</v>
      </c>
      <c r="C19" s="17">
        <f>'2.9.CL'!A50</f>
        <v>33</v>
      </c>
      <c r="D19" s="22">
        <f>'2.9.CL'!C50</f>
        <v>25.54592</v>
      </c>
      <c r="E19" s="22">
        <f>'2.9.CL'!D50</f>
        <v>25.54592</v>
      </c>
      <c r="F19" s="22">
        <f>'2.9.CL'!E50</f>
        <v>0</v>
      </c>
      <c r="G19" s="22">
        <f>'2.9.CL'!F50</f>
        <v>0</v>
      </c>
      <c r="H19" s="17" t="s">
        <v>54</v>
      </c>
      <c r="I19" s="849">
        <f t="shared" si="0"/>
        <v>0</v>
      </c>
    </row>
    <row r="20" spans="1:9" s="54" customFormat="1" ht="15.75">
      <c r="A20" s="20">
        <v>10</v>
      </c>
      <c r="B20" s="21" t="s">
        <v>73</v>
      </c>
      <c r="C20" s="17">
        <f>'2.10.KAH'!A35</f>
        <v>16</v>
      </c>
      <c r="D20" s="22">
        <f>'2.10.KAH'!C35</f>
        <v>18.91</v>
      </c>
      <c r="E20" s="22">
        <f>'2.10.KAH'!D35</f>
        <v>18.91</v>
      </c>
      <c r="F20" s="22">
        <f>'2.10.KAH'!E35</f>
        <v>0</v>
      </c>
      <c r="G20" s="22">
        <f>'2.10.KAH'!F35</f>
        <v>0</v>
      </c>
      <c r="H20" s="17" t="s">
        <v>55</v>
      </c>
      <c r="I20" s="849">
        <f t="shared" si="0"/>
        <v>0</v>
      </c>
    </row>
    <row r="21" spans="1:9" s="80" customFormat="1" ht="15.75">
      <c r="A21" s="20">
        <v>11</v>
      </c>
      <c r="B21" s="21" t="s">
        <v>74</v>
      </c>
      <c r="C21" s="17">
        <f>'2.11.HK'!A23</f>
        <v>6</v>
      </c>
      <c r="D21" s="22">
        <f>'2.11.HK'!C23</f>
        <v>4.7299999999999995</v>
      </c>
      <c r="E21" s="22">
        <f>'2.11.HK'!D23</f>
        <v>4.7299999999999995</v>
      </c>
      <c r="F21" s="22">
        <f>'2.11.HK'!E23</f>
        <v>0</v>
      </c>
      <c r="G21" s="22">
        <f>'2.11.HK'!F23</f>
        <v>0</v>
      </c>
      <c r="H21" s="17" t="s">
        <v>56</v>
      </c>
      <c r="I21" s="849">
        <f t="shared" si="0"/>
        <v>0</v>
      </c>
    </row>
    <row r="22" spans="1:9" ht="15.75">
      <c r="A22" s="20">
        <v>12</v>
      </c>
      <c r="B22" s="21" t="s">
        <v>75</v>
      </c>
      <c r="C22" s="17">
        <f>'2.12.VQ'!A24</f>
        <v>8</v>
      </c>
      <c r="D22" s="22">
        <f>'2.12.VQ'!C24</f>
        <v>1.54</v>
      </c>
      <c r="E22" s="22">
        <f>'2.12.VQ'!D24</f>
        <v>1.54</v>
      </c>
      <c r="F22" s="22">
        <f>'2.12.VQ'!E24</f>
        <v>0</v>
      </c>
      <c r="G22" s="22">
        <f>'2.12.VQ'!F24</f>
        <v>0</v>
      </c>
      <c r="H22" s="17" t="s">
        <v>57</v>
      </c>
      <c r="I22" s="849">
        <f t="shared" si="0"/>
        <v>0</v>
      </c>
    </row>
    <row r="23" spans="1:9" s="80" customFormat="1" ht="15.75">
      <c r="A23" s="23">
        <v>13</v>
      </c>
      <c r="B23" s="24" t="s">
        <v>76</v>
      </c>
      <c r="C23" s="25">
        <f>'2.13.LH'!A38</f>
        <v>18</v>
      </c>
      <c r="D23" s="26">
        <f>'2.13.LH'!C38</f>
        <v>13.29</v>
      </c>
      <c r="E23" s="26">
        <f>'2.13.LH'!D38</f>
        <v>12.29</v>
      </c>
      <c r="F23" s="26">
        <f>'2.13.LH'!E38</f>
        <v>1</v>
      </c>
      <c r="G23" s="26">
        <f>'2.13.LH'!F38</f>
        <v>0</v>
      </c>
      <c r="H23" s="25" t="s">
        <v>58</v>
      </c>
      <c r="I23" s="849">
        <f t="shared" si="0"/>
        <v>0</v>
      </c>
    </row>
    <row r="24" spans="1:8" ht="15.75">
      <c r="A24" s="27"/>
      <c r="B24" s="28"/>
      <c r="C24" s="28"/>
      <c r="D24" s="29"/>
      <c r="E24" s="30"/>
      <c r="F24" s="31"/>
      <c r="G24" s="31"/>
      <c r="H24" s="31"/>
    </row>
    <row r="25" spans="1:8" ht="15.75">
      <c r="A25" s="32"/>
      <c r="B25" s="33"/>
      <c r="C25" s="34"/>
      <c r="E25" s="961" t="s">
        <v>1891</v>
      </c>
      <c r="F25" s="961"/>
      <c r="G25" s="961"/>
      <c r="H25" s="961"/>
    </row>
    <row r="26" spans="1:7" ht="15.75">
      <c r="A26" s="27"/>
      <c r="C26" s="36"/>
      <c r="D26" s="37"/>
      <c r="E26" s="37"/>
      <c r="F26" s="37"/>
      <c r="G26" s="37"/>
    </row>
    <row r="27" spans="1:7" ht="15.75">
      <c r="A27" s="27"/>
      <c r="C27" s="36"/>
      <c r="D27" s="37"/>
      <c r="E27" s="37"/>
      <c r="F27" s="37"/>
      <c r="G27" s="37"/>
    </row>
    <row r="28" spans="1:7" ht="15.75">
      <c r="A28" s="27"/>
      <c r="C28" s="34"/>
      <c r="D28" s="55"/>
      <c r="E28" s="55"/>
      <c r="F28" s="55"/>
      <c r="G28" s="55"/>
    </row>
  </sheetData>
  <sheetProtection/>
  <mergeCells count="14">
    <mergeCell ref="C7:C8"/>
    <mergeCell ref="D7:D8"/>
    <mergeCell ref="E7:G7"/>
    <mergeCell ref="H7:H8"/>
    <mergeCell ref="E25:H25"/>
    <mergeCell ref="A1:C1"/>
    <mergeCell ref="D1:H1"/>
    <mergeCell ref="A2:C2"/>
    <mergeCell ref="D2:H2"/>
    <mergeCell ref="A3:H3"/>
    <mergeCell ref="A4:H4"/>
    <mergeCell ref="A5:H5"/>
    <mergeCell ref="A7:A8"/>
    <mergeCell ref="B7:B8"/>
  </mergeCells>
  <printOptions horizontalCentered="1"/>
  <pageMargins left="0.45" right="0.45" top="1" bottom="0.75" header="0.3" footer="0.3"/>
  <pageSetup horizontalDpi="600" verticalDpi="600" orientation="landscape" paperSize="9" r:id="rId2"/>
  <headerFooter>
    <oddFooter>&amp;LPhụ lục &amp;A&amp;R&amp;P</oddFooter>
  </headerFooter>
  <drawing r:id="rId1"/>
</worksheet>
</file>

<file path=xl/worksheets/sheet5.xml><?xml version="1.0" encoding="utf-8"?>
<worksheet xmlns="http://schemas.openxmlformats.org/spreadsheetml/2006/main" xmlns:r="http://schemas.openxmlformats.org/officeDocument/2006/relationships">
  <sheetPr>
    <tabColor rgb="FF00B050"/>
  </sheetPr>
  <dimension ref="A1:I150"/>
  <sheetViews>
    <sheetView showZeros="0" zoomScalePageLayoutView="0" workbookViewId="0" topLeftCell="A135">
      <selection activeCell="F150" sqref="F150:I150"/>
    </sheetView>
  </sheetViews>
  <sheetFormatPr defaultColWidth="9.00390625" defaultRowHeight="15.75"/>
  <cols>
    <col min="1" max="1" width="5.50390625" style="47" customWidth="1"/>
    <col min="2" max="2" width="30.00390625" style="46" customWidth="1"/>
    <col min="3" max="3" width="12.125" style="47" customWidth="1"/>
    <col min="4" max="6" width="8.00390625" style="47" customWidth="1"/>
    <col min="7" max="7" width="16.125" style="47" customWidth="1"/>
    <col min="8" max="8" width="35.50390625" style="47" customWidth="1"/>
    <col min="9" max="9" width="7.25390625" style="47" customWidth="1"/>
    <col min="10" max="16384" width="9.00390625" style="80" customWidth="1"/>
  </cols>
  <sheetData>
    <row r="1" spans="1:9" s="94" customFormat="1" ht="15.75">
      <c r="A1" s="962" t="str">
        <f>'Tong CMD'!A1:C1</f>
        <v>HỘI ĐỒNG NHÂN DÂN</v>
      </c>
      <c r="B1" s="962"/>
      <c r="C1" s="962"/>
      <c r="D1" s="963" t="s">
        <v>10</v>
      </c>
      <c r="E1" s="963"/>
      <c r="F1" s="963"/>
      <c r="G1" s="963"/>
      <c r="H1" s="963"/>
      <c r="I1" s="963"/>
    </row>
    <row r="2" spans="1:9" s="94" customFormat="1" ht="15.75" customHeight="1">
      <c r="A2" s="963" t="str">
        <f>+'2b.BS moi'!A2:C2</f>
        <v>TỈNH HÀ TĨNH</v>
      </c>
      <c r="B2" s="963"/>
      <c r="C2" s="963"/>
      <c r="D2" s="963" t="s">
        <v>11</v>
      </c>
      <c r="E2" s="963"/>
      <c r="F2" s="963"/>
      <c r="G2" s="963"/>
      <c r="H2" s="963"/>
      <c r="I2" s="963"/>
    </row>
    <row r="3" spans="1:9" s="94" customFormat="1" ht="15.75">
      <c r="A3" s="966"/>
      <c r="B3" s="966"/>
      <c r="C3" s="966"/>
      <c r="D3" s="966"/>
      <c r="E3" s="966"/>
      <c r="F3" s="966"/>
      <c r="G3" s="966"/>
      <c r="H3" s="966"/>
      <c r="I3" s="966"/>
    </row>
    <row r="4" spans="1:9" s="94" customFormat="1" ht="15.75">
      <c r="A4" s="964" t="s">
        <v>61</v>
      </c>
      <c r="B4" s="964"/>
      <c r="C4" s="964"/>
      <c r="D4" s="964"/>
      <c r="E4" s="964"/>
      <c r="F4" s="964"/>
      <c r="G4" s="964"/>
      <c r="H4" s="964"/>
      <c r="I4" s="964"/>
    </row>
    <row r="5" spans="1:9" s="94" customFormat="1" ht="15.75">
      <c r="A5" s="964" t="s">
        <v>90</v>
      </c>
      <c r="B5" s="964"/>
      <c r="C5" s="964"/>
      <c r="D5" s="964"/>
      <c r="E5" s="964"/>
      <c r="F5" s="964"/>
      <c r="G5" s="964"/>
      <c r="H5" s="964"/>
      <c r="I5" s="964"/>
    </row>
    <row r="6" spans="1:9" s="94" customFormat="1" ht="15.75">
      <c r="A6" s="972" t="str">
        <f>'Tong CMD'!A5:H5</f>
        <v>(Kèm theo Nghị quyết số    … /NQ-HĐND ngày   tháng     năm 2022 của Hội đồng nhân dân tỉnh)</v>
      </c>
      <c r="B6" s="972"/>
      <c r="C6" s="972"/>
      <c r="D6" s="972"/>
      <c r="E6" s="972"/>
      <c r="F6" s="972"/>
      <c r="G6" s="972"/>
      <c r="H6" s="972"/>
      <c r="I6" s="972"/>
    </row>
    <row r="7" spans="1:9" ht="15.75">
      <c r="A7" s="978"/>
      <c r="B7" s="978"/>
      <c r="C7" s="978"/>
      <c r="D7" s="978"/>
      <c r="E7" s="978"/>
      <c r="F7" s="978"/>
      <c r="G7" s="978"/>
      <c r="H7" s="978"/>
      <c r="I7" s="978"/>
    </row>
    <row r="8" spans="1:9" ht="24.75" customHeight="1">
      <c r="A8" s="979" t="s">
        <v>9</v>
      </c>
      <c r="B8" s="982" t="s">
        <v>12</v>
      </c>
      <c r="C8" s="980" t="s">
        <v>18</v>
      </c>
      <c r="D8" s="981" t="s">
        <v>8</v>
      </c>
      <c r="E8" s="981"/>
      <c r="F8" s="981"/>
      <c r="G8" s="982" t="s">
        <v>59</v>
      </c>
      <c r="H8" s="981" t="s">
        <v>15</v>
      </c>
      <c r="I8" s="981" t="s">
        <v>14</v>
      </c>
    </row>
    <row r="9" spans="1:9" ht="29.25" customHeight="1">
      <c r="A9" s="979"/>
      <c r="B9" s="982"/>
      <c r="C9" s="980"/>
      <c r="D9" s="50" t="s">
        <v>6</v>
      </c>
      <c r="E9" s="50" t="s">
        <v>5</v>
      </c>
      <c r="F9" s="50" t="s">
        <v>13</v>
      </c>
      <c r="G9" s="982"/>
      <c r="H9" s="981"/>
      <c r="I9" s="981"/>
    </row>
    <row r="10" spans="1:9" ht="17.25" customHeight="1">
      <c r="A10" s="62">
        <v>-1</v>
      </c>
      <c r="B10" s="62">
        <v>-2</v>
      </c>
      <c r="C10" s="62" t="s">
        <v>60</v>
      </c>
      <c r="D10" s="62">
        <v>-4</v>
      </c>
      <c r="E10" s="62">
        <v>-5</v>
      </c>
      <c r="F10" s="62">
        <v>-6</v>
      </c>
      <c r="G10" s="62">
        <v>-7</v>
      </c>
      <c r="H10" s="62">
        <v>-8</v>
      </c>
      <c r="I10" s="62">
        <v>-9</v>
      </c>
    </row>
    <row r="11" spans="1:9" ht="15.75">
      <c r="A11" s="174" t="s">
        <v>95</v>
      </c>
      <c r="B11" s="175"/>
      <c r="C11" s="175"/>
      <c r="D11" s="175"/>
      <c r="E11" s="175"/>
      <c r="F11" s="175"/>
      <c r="G11" s="214"/>
      <c r="H11" s="214"/>
      <c r="I11" s="176"/>
    </row>
    <row r="12" spans="1:9" ht="15.75">
      <c r="A12" s="3" t="s">
        <v>109</v>
      </c>
      <c r="B12" s="506" t="s">
        <v>115</v>
      </c>
      <c r="C12" s="77">
        <f>SUM(C13:C17)</f>
        <v>3.4324999999999997</v>
      </c>
      <c r="D12" s="77">
        <f>SUM(D13:D17)</f>
        <v>3.4324999999999997</v>
      </c>
      <c r="E12" s="77">
        <f>SUM(E13:E17)</f>
        <v>0</v>
      </c>
      <c r="F12" s="77">
        <f>SUM(F13:F17)</f>
        <v>0</v>
      </c>
      <c r="G12" s="59"/>
      <c r="H12" s="59"/>
      <c r="I12" s="768"/>
    </row>
    <row r="13" spans="1:9" ht="38.25">
      <c r="A13" s="5">
        <v>1</v>
      </c>
      <c r="B13" s="503" t="s">
        <v>1356</v>
      </c>
      <c r="C13" s="304">
        <v>0.35</v>
      </c>
      <c r="D13" s="304">
        <v>0.35</v>
      </c>
      <c r="E13" s="304"/>
      <c r="F13" s="304"/>
      <c r="G13" s="293" t="s">
        <v>1323</v>
      </c>
      <c r="H13" s="776" t="s">
        <v>1321</v>
      </c>
      <c r="I13" s="769"/>
    </row>
    <row r="14" spans="1:9" ht="48">
      <c r="A14" s="5">
        <v>2</v>
      </c>
      <c r="B14" s="503" t="s">
        <v>1324</v>
      </c>
      <c r="C14" s="304">
        <v>0.8</v>
      </c>
      <c r="D14" s="304">
        <v>0.8</v>
      </c>
      <c r="E14" s="304"/>
      <c r="F14" s="304"/>
      <c r="G14" s="293" t="s">
        <v>1325</v>
      </c>
      <c r="H14" s="776" t="s">
        <v>1326</v>
      </c>
      <c r="I14" s="281"/>
    </row>
    <row r="15" spans="1:9" ht="48">
      <c r="A15" s="5">
        <v>3</v>
      </c>
      <c r="B15" s="503" t="s">
        <v>1327</v>
      </c>
      <c r="C15" s="304">
        <v>0.5</v>
      </c>
      <c r="D15" s="304">
        <v>0.5</v>
      </c>
      <c r="E15" s="304"/>
      <c r="F15" s="304"/>
      <c r="G15" s="293" t="s">
        <v>1328</v>
      </c>
      <c r="H15" s="776" t="s">
        <v>1326</v>
      </c>
      <c r="I15" s="281"/>
    </row>
    <row r="16" spans="1:9" ht="48">
      <c r="A16" s="5">
        <v>4</v>
      </c>
      <c r="B16" s="503" t="s">
        <v>1357</v>
      </c>
      <c r="C16" s="304">
        <v>1.4725</v>
      </c>
      <c r="D16" s="304">
        <v>1.4725</v>
      </c>
      <c r="E16" s="304"/>
      <c r="F16" s="304"/>
      <c r="G16" s="293" t="s">
        <v>1358</v>
      </c>
      <c r="H16" s="776" t="s">
        <v>1326</v>
      </c>
      <c r="I16" s="281"/>
    </row>
    <row r="17" spans="1:9" ht="51">
      <c r="A17" s="5">
        <v>5</v>
      </c>
      <c r="B17" s="503" t="s">
        <v>1329</v>
      </c>
      <c r="C17" s="304">
        <v>0.31</v>
      </c>
      <c r="D17" s="304">
        <v>0.31</v>
      </c>
      <c r="E17" s="304"/>
      <c r="F17" s="304"/>
      <c r="G17" s="293" t="s">
        <v>1330</v>
      </c>
      <c r="H17" s="776" t="s">
        <v>1326</v>
      </c>
      <c r="I17" s="281"/>
    </row>
    <row r="18" spans="1:9" ht="15.75">
      <c r="A18" s="3" t="s">
        <v>114</v>
      </c>
      <c r="B18" s="506" t="s">
        <v>208</v>
      </c>
      <c r="C18" s="77">
        <f>SUM(C19)</f>
        <v>0.3</v>
      </c>
      <c r="D18" s="77">
        <f>SUM(D19)</f>
        <v>0.3</v>
      </c>
      <c r="E18" s="77">
        <f>SUM(E19)</f>
        <v>0</v>
      </c>
      <c r="F18" s="77">
        <f>SUM(F19)</f>
        <v>0</v>
      </c>
      <c r="G18" s="59"/>
      <c r="H18" s="59"/>
      <c r="I18" s="768"/>
    </row>
    <row r="19" spans="1:9" ht="48">
      <c r="A19" s="5">
        <v>1</v>
      </c>
      <c r="B19" s="503" t="s">
        <v>1332</v>
      </c>
      <c r="C19" s="304">
        <v>0.3</v>
      </c>
      <c r="D19" s="304">
        <v>0.3</v>
      </c>
      <c r="E19" s="304"/>
      <c r="F19" s="304"/>
      <c r="G19" s="293" t="s">
        <v>1331</v>
      </c>
      <c r="H19" s="776" t="s">
        <v>1326</v>
      </c>
      <c r="I19" s="281"/>
    </row>
    <row r="20" spans="1:9" ht="15.75">
      <c r="A20" s="3" t="s">
        <v>123</v>
      </c>
      <c r="B20" s="506" t="s">
        <v>127</v>
      </c>
      <c r="C20" s="77">
        <f>SUM(C21:C22)</f>
        <v>0.04</v>
      </c>
      <c r="D20" s="77">
        <f>SUM(D21:D22)</f>
        <v>0.04</v>
      </c>
      <c r="E20" s="77">
        <f>SUM(E21:E22)</f>
        <v>0</v>
      </c>
      <c r="F20" s="77">
        <f>SUM(F21:F22)</f>
        <v>0</v>
      </c>
      <c r="G20" s="59"/>
      <c r="H20" s="59"/>
      <c r="I20" s="768"/>
    </row>
    <row r="21" spans="1:9" ht="63.75">
      <c r="A21" s="5">
        <v>1</v>
      </c>
      <c r="B21" s="503" t="s">
        <v>1348</v>
      </c>
      <c r="C21" s="304">
        <v>0.01</v>
      </c>
      <c r="D21" s="304">
        <v>0.01</v>
      </c>
      <c r="E21" s="304"/>
      <c r="F21" s="304"/>
      <c r="G21" s="293" t="s">
        <v>1320</v>
      </c>
      <c r="H21" s="776" t="s">
        <v>1349</v>
      </c>
      <c r="I21" s="769"/>
    </row>
    <row r="22" spans="1:9" ht="63.75">
      <c r="A22" s="5">
        <v>2</v>
      </c>
      <c r="B22" s="503" t="s">
        <v>1350</v>
      </c>
      <c r="C22" s="304">
        <v>0.03</v>
      </c>
      <c r="D22" s="304">
        <v>0.03</v>
      </c>
      <c r="E22" s="304"/>
      <c r="F22" s="304"/>
      <c r="G22" s="293" t="s">
        <v>1351</v>
      </c>
      <c r="H22" s="776" t="s">
        <v>1352</v>
      </c>
      <c r="I22" s="769"/>
    </row>
    <row r="23" spans="1:9" ht="15.75">
      <c r="A23" s="3" t="s">
        <v>126</v>
      </c>
      <c r="B23" s="770" t="s">
        <v>802</v>
      </c>
      <c r="C23" s="771">
        <f>SUM(C24)</f>
        <v>0.15</v>
      </c>
      <c r="D23" s="771">
        <f>SUM(D24)</f>
        <v>0.15</v>
      </c>
      <c r="E23" s="771">
        <f>SUM(E24)</f>
        <v>0</v>
      </c>
      <c r="F23" s="771">
        <f>SUM(F24)</f>
        <v>0</v>
      </c>
      <c r="G23" s="772"/>
      <c r="H23" s="772"/>
      <c r="I23" s="768"/>
    </row>
    <row r="24" spans="1:9" ht="48">
      <c r="A24" s="5">
        <v>1</v>
      </c>
      <c r="B24" s="773" t="s">
        <v>1333</v>
      </c>
      <c r="C24" s="774">
        <v>0.15</v>
      </c>
      <c r="D24" s="774">
        <v>0.15</v>
      </c>
      <c r="E24" s="774"/>
      <c r="F24" s="774"/>
      <c r="G24" s="775" t="s">
        <v>1334</v>
      </c>
      <c r="H24" s="776" t="s">
        <v>1326</v>
      </c>
      <c r="I24" s="769"/>
    </row>
    <row r="25" spans="1:9" ht="15.75">
      <c r="A25" s="3" t="s">
        <v>149</v>
      </c>
      <c r="B25" s="770" t="s">
        <v>703</v>
      </c>
      <c r="C25" s="771">
        <f>SUM(C26)</f>
        <v>0.31</v>
      </c>
      <c r="D25" s="771">
        <f>SUM(D26)</f>
        <v>0.31</v>
      </c>
      <c r="E25" s="771">
        <f>SUM(E26)</f>
        <v>0</v>
      </c>
      <c r="F25" s="771">
        <f>SUM(F26)</f>
        <v>0</v>
      </c>
      <c r="G25" s="772"/>
      <c r="H25" s="772"/>
      <c r="I25" s="768"/>
    </row>
    <row r="26" spans="1:9" ht="63.75">
      <c r="A26" s="5">
        <v>1</v>
      </c>
      <c r="B26" s="773" t="s">
        <v>1353</v>
      </c>
      <c r="C26" s="774">
        <v>0.31</v>
      </c>
      <c r="D26" s="774">
        <v>0.31</v>
      </c>
      <c r="E26" s="774"/>
      <c r="F26" s="774"/>
      <c r="G26" s="775" t="s">
        <v>1354</v>
      </c>
      <c r="H26" s="776" t="s">
        <v>1355</v>
      </c>
      <c r="I26" s="769"/>
    </row>
    <row r="27" spans="1:9" ht="15.75">
      <c r="A27" s="3" t="s">
        <v>216</v>
      </c>
      <c r="B27" s="506" t="s">
        <v>369</v>
      </c>
      <c r="C27" s="77">
        <f>SUM(C28:C32)</f>
        <v>6.199999999999999</v>
      </c>
      <c r="D27" s="77">
        <f>SUM(D28:D32)</f>
        <v>6.199999999999999</v>
      </c>
      <c r="E27" s="77">
        <f>SUM(E28:E32)</f>
        <v>0</v>
      </c>
      <c r="F27" s="77">
        <f>SUM(F28:F32)</f>
        <v>0</v>
      </c>
      <c r="G27" s="59"/>
      <c r="H27" s="59"/>
      <c r="I27" s="768"/>
    </row>
    <row r="28" spans="1:9" ht="48">
      <c r="A28" s="5">
        <v>1</v>
      </c>
      <c r="B28" s="503" t="s">
        <v>1335</v>
      </c>
      <c r="C28" s="304">
        <v>1.5</v>
      </c>
      <c r="D28" s="304">
        <v>1.5</v>
      </c>
      <c r="E28" s="304"/>
      <c r="F28" s="304"/>
      <c r="G28" s="293" t="s">
        <v>1336</v>
      </c>
      <c r="H28" s="776" t="s">
        <v>1326</v>
      </c>
      <c r="I28" s="769"/>
    </row>
    <row r="29" spans="1:9" ht="48">
      <c r="A29" s="5">
        <v>2</v>
      </c>
      <c r="B29" s="503" t="s">
        <v>1359</v>
      </c>
      <c r="C29" s="304">
        <v>0.95</v>
      </c>
      <c r="D29" s="304">
        <v>0.95</v>
      </c>
      <c r="E29" s="304"/>
      <c r="F29" s="304"/>
      <c r="G29" s="293" t="s">
        <v>1337</v>
      </c>
      <c r="H29" s="776" t="s">
        <v>1326</v>
      </c>
      <c r="I29" s="769"/>
    </row>
    <row r="30" spans="1:9" ht="48">
      <c r="A30" s="5">
        <v>3</v>
      </c>
      <c r="B30" s="503" t="s">
        <v>1360</v>
      </c>
      <c r="C30" s="304">
        <v>1.15</v>
      </c>
      <c r="D30" s="304">
        <v>1.15</v>
      </c>
      <c r="E30" s="304"/>
      <c r="F30" s="304"/>
      <c r="G30" s="293" t="s">
        <v>1338</v>
      </c>
      <c r="H30" s="776" t="s">
        <v>1326</v>
      </c>
      <c r="I30" s="769"/>
    </row>
    <row r="31" spans="1:9" ht="48">
      <c r="A31" s="5">
        <v>4</v>
      </c>
      <c r="B31" s="503" t="s">
        <v>1339</v>
      </c>
      <c r="C31" s="304">
        <v>0.7</v>
      </c>
      <c r="D31" s="304">
        <v>0.7</v>
      </c>
      <c r="E31" s="304"/>
      <c r="F31" s="304"/>
      <c r="G31" s="293" t="s">
        <v>1340</v>
      </c>
      <c r="H31" s="776" t="s">
        <v>1326</v>
      </c>
      <c r="I31" s="769"/>
    </row>
    <row r="32" spans="1:9" ht="48">
      <c r="A32" s="5">
        <v>5</v>
      </c>
      <c r="B32" s="503" t="s">
        <v>1341</v>
      </c>
      <c r="C32" s="304">
        <v>1.9</v>
      </c>
      <c r="D32" s="304">
        <v>1.9</v>
      </c>
      <c r="E32" s="304"/>
      <c r="F32" s="304"/>
      <c r="G32" s="293" t="s">
        <v>1325</v>
      </c>
      <c r="H32" s="776" t="s">
        <v>1326</v>
      </c>
      <c r="I32" s="769"/>
    </row>
    <row r="33" spans="1:9" ht="15.75">
      <c r="A33" s="3" t="s">
        <v>222</v>
      </c>
      <c r="B33" s="506" t="s">
        <v>380</v>
      </c>
      <c r="C33" s="77">
        <f>SUM(C34:C36)</f>
        <v>3.77</v>
      </c>
      <c r="D33" s="77">
        <f>SUM(D34:D36)</f>
        <v>3.77</v>
      </c>
      <c r="E33" s="77">
        <f>SUM(E34:E34)</f>
        <v>0</v>
      </c>
      <c r="F33" s="77">
        <f>SUM(F34:F34)</f>
        <v>0</v>
      </c>
      <c r="G33" s="59"/>
      <c r="H33" s="59"/>
      <c r="I33" s="768"/>
    </row>
    <row r="34" spans="1:9" ht="48">
      <c r="A34" s="5">
        <v>1</v>
      </c>
      <c r="B34" s="503" t="s">
        <v>1342</v>
      </c>
      <c r="C34" s="304">
        <v>1.85</v>
      </c>
      <c r="D34" s="304">
        <v>1.85</v>
      </c>
      <c r="E34" s="304"/>
      <c r="F34" s="304"/>
      <c r="G34" s="293" t="s">
        <v>1343</v>
      </c>
      <c r="H34" s="776" t="s">
        <v>1326</v>
      </c>
      <c r="I34" s="769"/>
    </row>
    <row r="35" spans="1:9" ht="48">
      <c r="A35" s="5">
        <v>2</v>
      </c>
      <c r="B35" s="503" t="s">
        <v>1344</v>
      </c>
      <c r="C35" s="304">
        <v>1</v>
      </c>
      <c r="D35" s="304">
        <v>1</v>
      </c>
      <c r="E35" s="304"/>
      <c r="F35" s="304"/>
      <c r="G35" s="293" t="s">
        <v>1345</v>
      </c>
      <c r="H35" s="776" t="s">
        <v>1326</v>
      </c>
      <c r="I35" s="769"/>
    </row>
    <row r="36" spans="1:9" ht="48">
      <c r="A36" s="5">
        <v>3</v>
      </c>
      <c r="B36" s="503" t="s">
        <v>1346</v>
      </c>
      <c r="C36" s="304">
        <v>0.92</v>
      </c>
      <c r="D36" s="304">
        <v>0.92</v>
      </c>
      <c r="E36" s="304"/>
      <c r="F36" s="304"/>
      <c r="G36" s="293" t="s">
        <v>1347</v>
      </c>
      <c r="H36" s="776" t="s">
        <v>1326</v>
      </c>
      <c r="I36" s="769"/>
    </row>
    <row r="37" spans="1:9" ht="15.75">
      <c r="A37" s="168">
        <f>COUNTIF(A12:A36,"&gt;0")</f>
        <v>18</v>
      </c>
      <c r="B37" s="67" t="s">
        <v>1361</v>
      </c>
      <c r="C37" s="69">
        <f>SUM(C34:C36,C28:C32,C26,C24,C21:C22,C19,C13:C17)</f>
        <v>14.2025</v>
      </c>
      <c r="D37" s="69">
        <f>SUM(D34:D36,D28:D32,D26,D24,D21:D22,D19,D13:D17)</f>
        <v>14.2025</v>
      </c>
      <c r="E37" s="69">
        <f>SUM(E34:E36,E28:E32,E26,E24,E21:E22,E19,E13:E17)</f>
        <v>0</v>
      </c>
      <c r="F37" s="69">
        <f>SUM(F34:F36,F28:F32,F26,F24,F21:F22,F19,F13:F17)</f>
        <v>0</v>
      </c>
      <c r="G37" s="168"/>
      <c r="H37" s="168"/>
      <c r="I37" s="169"/>
    </row>
    <row r="38" spans="1:9" ht="36.75" customHeight="1">
      <c r="A38" s="975" t="s">
        <v>89</v>
      </c>
      <c r="B38" s="976"/>
      <c r="C38" s="976"/>
      <c r="D38" s="976"/>
      <c r="E38" s="976"/>
      <c r="F38" s="976"/>
      <c r="G38" s="976"/>
      <c r="H38" s="976"/>
      <c r="I38" s="977"/>
    </row>
    <row r="39" spans="1:9" s="817" customFormat="1" ht="15.75">
      <c r="A39" s="3" t="s">
        <v>109</v>
      </c>
      <c r="B39" s="283" t="s">
        <v>1362</v>
      </c>
      <c r="C39" s="77">
        <f>SUM(C40:C42)</f>
        <v>0.5</v>
      </c>
      <c r="D39" s="77">
        <f>SUM(D40:D42)</f>
        <v>0.5</v>
      </c>
      <c r="E39" s="77">
        <f>SUM(E40:E42)</f>
        <v>0</v>
      </c>
      <c r="F39" s="77">
        <f>SUM(F40:F42)</f>
        <v>0</v>
      </c>
      <c r="G39" s="3"/>
      <c r="H39" s="3"/>
      <c r="I39" s="3"/>
    </row>
    <row r="40" spans="1:9" s="817" customFormat="1" ht="25.5">
      <c r="A40" s="170">
        <v>1</v>
      </c>
      <c r="B40" s="777" t="s">
        <v>1363</v>
      </c>
      <c r="C40" s="455">
        <v>0.2</v>
      </c>
      <c r="D40" s="455">
        <v>0.2</v>
      </c>
      <c r="E40" s="619"/>
      <c r="F40" s="619"/>
      <c r="G40" s="709" t="s">
        <v>1364</v>
      </c>
      <c r="H40" s="778" t="s">
        <v>1365</v>
      </c>
      <c r="I40" s="779"/>
    </row>
    <row r="41" spans="1:9" s="817" customFormat="1" ht="24">
      <c r="A41" s="170">
        <v>2</v>
      </c>
      <c r="B41" s="777" t="s">
        <v>1363</v>
      </c>
      <c r="C41" s="780">
        <v>0.1</v>
      </c>
      <c r="D41" s="780">
        <v>0.1</v>
      </c>
      <c r="E41" s="619"/>
      <c r="F41" s="619"/>
      <c r="G41" s="709" t="s">
        <v>1366</v>
      </c>
      <c r="H41" s="778" t="s">
        <v>1365</v>
      </c>
      <c r="I41" s="779"/>
    </row>
    <row r="42" spans="1:9" s="817" customFormat="1" ht="24">
      <c r="A42" s="170">
        <v>3</v>
      </c>
      <c r="B42" s="777" t="s">
        <v>1363</v>
      </c>
      <c r="C42" s="780">
        <v>0.2</v>
      </c>
      <c r="D42" s="780">
        <v>0.2</v>
      </c>
      <c r="E42" s="619"/>
      <c r="F42" s="619"/>
      <c r="G42" s="709" t="s">
        <v>1340</v>
      </c>
      <c r="H42" s="778" t="s">
        <v>1365</v>
      </c>
      <c r="I42" s="779"/>
    </row>
    <row r="43" spans="1:9" s="817" customFormat="1" ht="15.75">
      <c r="A43" s="3" t="s">
        <v>114</v>
      </c>
      <c r="B43" s="506" t="s">
        <v>110</v>
      </c>
      <c r="C43" s="77">
        <f>SUM(C44:C49)</f>
        <v>15.08</v>
      </c>
      <c r="D43" s="77">
        <f>SUM(D44:D49)</f>
        <v>15.08</v>
      </c>
      <c r="E43" s="77">
        <f>SUM(E44:E49)</f>
        <v>0</v>
      </c>
      <c r="F43" s="77">
        <f>SUM(F44:F49)</f>
        <v>0</v>
      </c>
      <c r="G43" s="781"/>
      <c r="H43" s="781"/>
      <c r="I43" s="3"/>
    </row>
    <row r="44" spans="1:9" s="817" customFormat="1" ht="51">
      <c r="A44" s="170">
        <v>1</v>
      </c>
      <c r="B44" s="777" t="s">
        <v>1367</v>
      </c>
      <c r="C44" s="455">
        <v>8.05</v>
      </c>
      <c r="D44" s="455">
        <v>8.05</v>
      </c>
      <c r="E44" s="455"/>
      <c r="F44" s="455"/>
      <c r="G44" s="782" t="s">
        <v>1368</v>
      </c>
      <c r="H44" s="778" t="s">
        <v>1365</v>
      </c>
      <c r="I44" s="779"/>
    </row>
    <row r="45" spans="1:9" s="817" customFormat="1" ht="25.5">
      <c r="A45" s="170">
        <v>2</v>
      </c>
      <c r="B45" s="777" t="s">
        <v>1369</v>
      </c>
      <c r="C45" s="455">
        <v>0.2</v>
      </c>
      <c r="D45" s="455">
        <v>0.2</v>
      </c>
      <c r="E45" s="455"/>
      <c r="F45" s="455"/>
      <c r="G45" s="782" t="s">
        <v>1370</v>
      </c>
      <c r="H45" s="778" t="s">
        <v>1365</v>
      </c>
      <c r="I45" s="779"/>
    </row>
    <row r="46" spans="1:9" s="817" customFormat="1" ht="25.5">
      <c r="A46" s="170">
        <v>3</v>
      </c>
      <c r="B46" s="777" t="s">
        <v>1371</v>
      </c>
      <c r="C46" s="455">
        <f>SUM(D46:F46)</f>
        <v>1.14</v>
      </c>
      <c r="D46" s="455">
        <v>1.14</v>
      </c>
      <c r="E46" s="619"/>
      <c r="F46" s="619"/>
      <c r="G46" s="783" t="s">
        <v>1322</v>
      </c>
      <c r="H46" s="778" t="s">
        <v>1365</v>
      </c>
      <c r="I46" s="779"/>
    </row>
    <row r="47" spans="1:9" s="817" customFormat="1" ht="25.5">
      <c r="A47" s="170">
        <v>4</v>
      </c>
      <c r="B47" s="784" t="s">
        <v>1372</v>
      </c>
      <c r="C47" s="455">
        <f>SUM(D47:F47)</f>
        <v>5</v>
      </c>
      <c r="D47" s="455">
        <v>5</v>
      </c>
      <c r="E47" s="619"/>
      <c r="F47" s="619"/>
      <c r="G47" s="783" t="s">
        <v>1347</v>
      </c>
      <c r="H47" s="778" t="s">
        <v>1365</v>
      </c>
      <c r="I47" s="779"/>
    </row>
    <row r="48" spans="1:9" s="817" customFormat="1" ht="25.5">
      <c r="A48" s="170">
        <v>5</v>
      </c>
      <c r="B48" s="66" t="s">
        <v>1373</v>
      </c>
      <c r="C48" s="455">
        <v>0.19</v>
      </c>
      <c r="D48" s="455">
        <v>0.19</v>
      </c>
      <c r="E48" s="619"/>
      <c r="F48" s="619"/>
      <c r="G48" s="170" t="s">
        <v>1374</v>
      </c>
      <c r="H48" s="778" t="s">
        <v>1365</v>
      </c>
      <c r="I48" s="779"/>
    </row>
    <row r="49" spans="1:9" s="817" customFormat="1" ht="38.25">
      <c r="A49" s="170">
        <v>6</v>
      </c>
      <c r="B49" s="65" t="s">
        <v>1375</v>
      </c>
      <c r="C49" s="455">
        <v>0.5</v>
      </c>
      <c r="D49" s="455">
        <v>0.5</v>
      </c>
      <c r="E49" s="619"/>
      <c r="F49" s="619"/>
      <c r="G49" s="170" t="s">
        <v>1376</v>
      </c>
      <c r="H49" s="778" t="s">
        <v>1365</v>
      </c>
      <c r="I49" s="779"/>
    </row>
    <row r="50" spans="1:9" s="817" customFormat="1" ht="15.75">
      <c r="A50" s="785" t="s">
        <v>123</v>
      </c>
      <c r="B50" s="786" t="s">
        <v>211</v>
      </c>
      <c r="C50" s="787">
        <f>SUM(C51:C52)</f>
        <v>3.7600000000000002</v>
      </c>
      <c r="D50" s="787">
        <f>SUM(D51:D52)</f>
        <v>3.7600000000000002</v>
      </c>
      <c r="E50" s="787">
        <f>SUM(E51:E52)</f>
        <v>0</v>
      </c>
      <c r="F50" s="787">
        <f>SUM(F51:F52)</f>
        <v>0</v>
      </c>
      <c r="G50" s="788"/>
      <c r="H50" s="788"/>
      <c r="I50" s="3"/>
    </row>
    <row r="51" spans="1:9" s="817" customFormat="1" ht="25.5">
      <c r="A51" s="612">
        <v>1</v>
      </c>
      <c r="B51" s="789" t="s">
        <v>1377</v>
      </c>
      <c r="C51" s="561">
        <v>0.12</v>
      </c>
      <c r="D51" s="561">
        <f>C51</f>
        <v>0.12</v>
      </c>
      <c r="E51" s="566"/>
      <c r="F51" s="566"/>
      <c r="G51" s="612" t="s">
        <v>1378</v>
      </c>
      <c r="H51" s="778" t="s">
        <v>1365</v>
      </c>
      <c r="I51" s="779"/>
    </row>
    <row r="52" spans="1:9" s="817" customFormat="1" ht="25.5">
      <c r="A52" s="612">
        <v>2</v>
      </c>
      <c r="B52" s="789" t="s">
        <v>1379</v>
      </c>
      <c r="C52" s="561">
        <v>3.64</v>
      </c>
      <c r="D52" s="561">
        <f>C52</f>
        <v>3.64</v>
      </c>
      <c r="E52" s="566"/>
      <c r="F52" s="566"/>
      <c r="G52" s="612" t="s">
        <v>1380</v>
      </c>
      <c r="H52" s="778" t="s">
        <v>1365</v>
      </c>
      <c r="I52" s="779"/>
    </row>
    <row r="53" spans="1:9" s="817" customFormat="1" ht="15.75">
      <c r="A53" s="3" t="s">
        <v>126</v>
      </c>
      <c r="B53" s="506" t="s">
        <v>115</v>
      </c>
      <c r="C53" s="77">
        <f>SUM(C54:C73)</f>
        <v>33.71</v>
      </c>
      <c r="D53" s="77">
        <f>SUM(D54:D73)</f>
        <v>33.71</v>
      </c>
      <c r="E53" s="77">
        <f>SUM(E54:E73)</f>
        <v>0</v>
      </c>
      <c r="F53" s="77">
        <f>SUM(F54:F73)</f>
        <v>0</v>
      </c>
      <c r="G53" s="790"/>
      <c r="H53" s="790"/>
      <c r="I53" s="3"/>
    </row>
    <row r="54" spans="1:9" s="817" customFormat="1" ht="38.25">
      <c r="A54" s="170">
        <v>1</v>
      </c>
      <c r="B54" s="777" t="s">
        <v>1381</v>
      </c>
      <c r="C54" s="455">
        <v>1.03</v>
      </c>
      <c r="D54" s="455">
        <v>1.03</v>
      </c>
      <c r="E54" s="455"/>
      <c r="F54" s="455"/>
      <c r="G54" s="791" t="s">
        <v>1382</v>
      </c>
      <c r="H54" s="778" t="s">
        <v>1365</v>
      </c>
      <c r="I54" s="779"/>
    </row>
    <row r="55" spans="1:9" s="817" customFormat="1" ht="25.5">
      <c r="A55" s="170">
        <v>2</v>
      </c>
      <c r="B55" s="777" t="s">
        <v>1383</v>
      </c>
      <c r="C55" s="455">
        <v>2.8</v>
      </c>
      <c r="D55" s="455">
        <v>2.8</v>
      </c>
      <c r="E55" s="619"/>
      <c r="F55" s="619"/>
      <c r="G55" s="783" t="s">
        <v>1322</v>
      </c>
      <c r="H55" s="778" t="s">
        <v>1365</v>
      </c>
      <c r="I55" s="779"/>
    </row>
    <row r="56" spans="1:9" s="817" customFormat="1" ht="38.25">
      <c r="A56" s="170">
        <v>3</v>
      </c>
      <c r="B56" s="784" t="s">
        <v>1384</v>
      </c>
      <c r="C56" s="455">
        <f>SUM(D56:F56)</f>
        <v>8</v>
      </c>
      <c r="D56" s="455">
        <v>8</v>
      </c>
      <c r="E56" s="619"/>
      <c r="F56" s="619"/>
      <c r="G56" s="783" t="s">
        <v>1385</v>
      </c>
      <c r="H56" s="778" t="s">
        <v>1365</v>
      </c>
      <c r="I56" s="779"/>
    </row>
    <row r="57" spans="1:9" s="817" customFormat="1" ht="24">
      <c r="A57" s="170">
        <v>4</v>
      </c>
      <c r="B57" s="777" t="s">
        <v>1386</v>
      </c>
      <c r="C57" s="455">
        <f>SUM(D57:F57)</f>
        <v>0.35</v>
      </c>
      <c r="D57" s="455">
        <v>0.35</v>
      </c>
      <c r="E57" s="619"/>
      <c r="F57" s="619"/>
      <c r="G57" s="782" t="s">
        <v>1320</v>
      </c>
      <c r="H57" s="778" t="s">
        <v>1365</v>
      </c>
      <c r="I57" s="779"/>
    </row>
    <row r="58" spans="1:9" s="817" customFormat="1" ht="51">
      <c r="A58" s="170">
        <v>5</v>
      </c>
      <c r="B58" s="777" t="s">
        <v>1387</v>
      </c>
      <c r="C58" s="455">
        <v>5.550000000000001</v>
      </c>
      <c r="D58" s="455">
        <v>5.550000000000001</v>
      </c>
      <c r="E58" s="619"/>
      <c r="F58" s="619"/>
      <c r="G58" s="782" t="s">
        <v>1388</v>
      </c>
      <c r="H58" s="778" t="s">
        <v>1365</v>
      </c>
      <c r="I58" s="779"/>
    </row>
    <row r="59" spans="1:9" s="817" customFormat="1" ht="38.25">
      <c r="A59" s="170">
        <v>6</v>
      </c>
      <c r="B59" s="66" t="s">
        <v>1389</v>
      </c>
      <c r="C59" s="455">
        <v>4.91</v>
      </c>
      <c r="D59" s="455">
        <v>4.91</v>
      </c>
      <c r="E59" s="455"/>
      <c r="F59" s="455"/>
      <c r="G59" s="170" t="s">
        <v>1390</v>
      </c>
      <c r="H59" s="778" t="s">
        <v>1365</v>
      </c>
      <c r="I59" s="779"/>
    </row>
    <row r="60" spans="1:9" s="817" customFormat="1" ht="38.25">
      <c r="A60" s="170">
        <v>7</v>
      </c>
      <c r="B60" s="792" t="s">
        <v>1391</v>
      </c>
      <c r="C60" s="263">
        <v>0.2</v>
      </c>
      <c r="D60" s="780">
        <v>0.2</v>
      </c>
      <c r="E60" s="780"/>
      <c r="F60" s="780"/>
      <c r="G60" s="791" t="s">
        <v>1340</v>
      </c>
      <c r="H60" s="778" t="s">
        <v>1365</v>
      </c>
      <c r="I60" s="779"/>
    </row>
    <row r="61" spans="1:9" s="817" customFormat="1" ht="25.5">
      <c r="A61" s="170">
        <v>8</v>
      </c>
      <c r="B61" s="789" t="s">
        <v>1392</v>
      </c>
      <c r="C61" s="561">
        <v>0.27</v>
      </c>
      <c r="D61" s="561">
        <f>C61</f>
        <v>0.27</v>
      </c>
      <c r="E61" s="566"/>
      <c r="F61" s="566"/>
      <c r="G61" s="793" t="s">
        <v>1393</v>
      </c>
      <c r="H61" s="778" t="s">
        <v>1365</v>
      </c>
      <c r="I61" s="779"/>
    </row>
    <row r="62" spans="1:9" s="817" customFormat="1" ht="25.5">
      <c r="A62" s="170">
        <v>9</v>
      </c>
      <c r="B62" s="560" t="s">
        <v>1394</v>
      </c>
      <c r="C62" s="794">
        <v>0.5</v>
      </c>
      <c r="D62" s="795">
        <f>C62</f>
        <v>0.5</v>
      </c>
      <c r="E62" s="562"/>
      <c r="F62" s="562"/>
      <c r="G62" s="562" t="s">
        <v>1358</v>
      </c>
      <c r="H62" s="778" t="s">
        <v>1365</v>
      </c>
      <c r="I62" s="796"/>
    </row>
    <row r="63" spans="1:9" s="817" customFormat="1" ht="25.5">
      <c r="A63" s="170">
        <v>10</v>
      </c>
      <c r="B63" s="560" t="s">
        <v>1395</v>
      </c>
      <c r="C63" s="797">
        <v>0.05</v>
      </c>
      <c r="D63" s="797">
        <f>C63</f>
        <v>0.05</v>
      </c>
      <c r="E63" s="562"/>
      <c r="F63" s="562"/>
      <c r="G63" s="562" t="s">
        <v>1396</v>
      </c>
      <c r="H63" s="778" t="s">
        <v>1365</v>
      </c>
      <c r="I63" s="796"/>
    </row>
    <row r="64" spans="1:9" s="817" customFormat="1" ht="38.25">
      <c r="A64" s="170">
        <v>11</v>
      </c>
      <c r="B64" s="503" t="s">
        <v>1397</v>
      </c>
      <c r="C64" s="304">
        <v>1</v>
      </c>
      <c r="D64" s="304">
        <v>1</v>
      </c>
      <c r="E64" s="68"/>
      <c r="F64" s="68"/>
      <c r="G64" s="293" t="s">
        <v>1334</v>
      </c>
      <c r="H64" s="778" t="s">
        <v>1365</v>
      </c>
      <c r="I64" s="779"/>
    </row>
    <row r="65" spans="1:9" s="817" customFormat="1" ht="25.5">
      <c r="A65" s="170">
        <v>12</v>
      </c>
      <c r="B65" s="503" t="s">
        <v>1398</v>
      </c>
      <c r="C65" s="304">
        <v>1.05</v>
      </c>
      <c r="D65" s="304">
        <v>1.05</v>
      </c>
      <c r="E65" s="68"/>
      <c r="F65" s="68"/>
      <c r="G65" s="293" t="s">
        <v>1334</v>
      </c>
      <c r="H65" s="778" t="s">
        <v>1365</v>
      </c>
      <c r="I65" s="779"/>
    </row>
    <row r="66" spans="1:9" s="817" customFormat="1" ht="38.25">
      <c r="A66" s="170">
        <v>13</v>
      </c>
      <c r="B66" s="798" t="s">
        <v>1399</v>
      </c>
      <c r="C66" s="304">
        <v>0.4</v>
      </c>
      <c r="D66" s="304">
        <v>0.4</v>
      </c>
      <c r="E66" s="68"/>
      <c r="F66" s="68"/>
      <c r="G66" s="293" t="s">
        <v>1325</v>
      </c>
      <c r="H66" s="778" t="s">
        <v>1365</v>
      </c>
      <c r="I66" s="779"/>
    </row>
    <row r="67" spans="1:9" s="817" customFormat="1" ht="25.5">
      <c r="A67" s="170">
        <v>14</v>
      </c>
      <c r="B67" s="503" t="s">
        <v>1400</v>
      </c>
      <c r="C67" s="304">
        <v>0.12</v>
      </c>
      <c r="D67" s="304">
        <v>0.12</v>
      </c>
      <c r="E67" s="68"/>
      <c r="F67" s="68"/>
      <c r="G67" s="293" t="s">
        <v>1322</v>
      </c>
      <c r="H67" s="778" t="s">
        <v>1365</v>
      </c>
      <c r="I67" s="779"/>
    </row>
    <row r="68" spans="1:9" s="817" customFormat="1" ht="25.5">
      <c r="A68" s="170">
        <v>15</v>
      </c>
      <c r="B68" s="503" t="s">
        <v>1401</v>
      </c>
      <c r="C68" s="304">
        <v>4.58</v>
      </c>
      <c r="D68" s="304">
        <v>4.58</v>
      </c>
      <c r="E68" s="68"/>
      <c r="F68" s="68"/>
      <c r="G68" s="293" t="s">
        <v>1380</v>
      </c>
      <c r="H68" s="778" t="s">
        <v>1365</v>
      </c>
      <c r="I68" s="779"/>
    </row>
    <row r="69" spans="1:9" s="817" customFormat="1" ht="25.5">
      <c r="A69" s="170">
        <v>16</v>
      </c>
      <c r="B69" s="503" t="s">
        <v>1402</v>
      </c>
      <c r="C69" s="304">
        <v>0.45</v>
      </c>
      <c r="D69" s="304">
        <v>0.45</v>
      </c>
      <c r="E69" s="68"/>
      <c r="F69" s="68"/>
      <c r="G69" s="293" t="s">
        <v>1334</v>
      </c>
      <c r="H69" s="778" t="s">
        <v>1403</v>
      </c>
      <c r="I69" s="779"/>
    </row>
    <row r="70" spans="1:9" s="817" customFormat="1" ht="25.5">
      <c r="A70" s="170">
        <v>17</v>
      </c>
      <c r="B70" s="503" t="s">
        <v>1404</v>
      </c>
      <c r="C70" s="304">
        <v>0.55</v>
      </c>
      <c r="D70" s="304">
        <v>0.55</v>
      </c>
      <c r="E70" s="68"/>
      <c r="F70" s="68"/>
      <c r="G70" s="293" t="s">
        <v>1347</v>
      </c>
      <c r="H70" s="778" t="s">
        <v>1403</v>
      </c>
      <c r="I70" s="779"/>
    </row>
    <row r="71" spans="1:9" s="817" customFormat="1" ht="24">
      <c r="A71" s="170">
        <v>18</v>
      </c>
      <c r="B71" s="503" t="s">
        <v>1405</v>
      </c>
      <c r="C71" s="304">
        <v>0.15</v>
      </c>
      <c r="D71" s="304">
        <v>0.15</v>
      </c>
      <c r="E71" s="68"/>
      <c r="F71" s="68"/>
      <c r="G71" s="293" t="s">
        <v>1366</v>
      </c>
      <c r="H71" s="778" t="s">
        <v>1403</v>
      </c>
      <c r="I71" s="779"/>
    </row>
    <row r="72" spans="1:9" s="817" customFormat="1" ht="25.5">
      <c r="A72" s="170">
        <v>19</v>
      </c>
      <c r="B72" s="503" t="s">
        <v>1406</v>
      </c>
      <c r="C72" s="304">
        <v>0.95</v>
      </c>
      <c r="D72" s="304">
        <v>0.95</v>
      </c>
      <c r="E72" s="68"/>
      <c r="F72" s="68"/>
      <c r="G72" s="293" t="s">
        <v>1407</v>
      </c>
      <c r="H72" s="778" t="s">
        <v>1403</v>
      </c>
      <c r="I72" s="779"/>
    </row>
    <row r="73" spans="1:9" s="817" customFormat="1" ht="38.25">
      <c r="A73" s="170">
        <v>20</v>
      </c>
      <c r="B73" s="503" t="s">
        <v>1408</v>
      </c>
      <c r="C73" s="304">
        <v>0.8</v>
      </c>
      <c r="D73" s="304">
        <v>0.8</v>
      </c>
      <c r="E73" s="68"/>
      <c r="F73" s="68"/>
      <c r="G73" s="293" t="s">
        <v>1340</v>
      </c>
      <c r="H73" s="778" t="s">
        <v>1403</v>
      </c>
      <c r="I73" s="779"/>
    </row>
    <row r="74" spans="1:9" s="817" customFormat="1" ht="15.75">
      <c r="A74" s="3" t="s">
        <v>149</v>
      </c>
      <c r="B74" s="506" t="s">
        <v>208</v>
      </c>
      <c r="C74" s="77">
        <f>SUM(C75:C83)</f>
        <v>2.4800000000000004</v>
      </c>
      <c r="D74" s="77">
        <f>SUM(D75:D83)</f>
        <v>2.4800000000000004</v>
      </c>
      <c r="E74" s="77">
        <f>SUM(E75:E83)</f>
        <v>0</v>
      </c>
      <c r="F74" s="77">
        <f>SUM(F75:F83)</f>
        <v>0</v>
      </c>
      <c r="G74" s="781"/>
      <c r="H74" s="781"/>
      <c r="I74" s="3"/>
    </row>
    <row r="75" spans="1:9" s="817" customFormat="1" ht="25.5">
      <c r="A75" s="170">
        <v>2</v>
      </c>
      <c r="B75" s="799" t="s">
        <v>1409</v>
      </c>
      <c r="C75" s="780">
        <v>0.6</v>
      </c>
      <c r="D75" s="780">
        <v>0.6</v>
      </c>
      <c r="E75" s="619"/>
      <c r="F75" s="619"/>
      <c r="G75" s="782" t="s">
        <v>1364</v>
      </c>
      <c r="H75" s="778" t="s">
        <v>1365</v>
      </c>
      <c r="I75" s="779"/>
    </row>
    <row r="76" spans="1:9" s="817" customFormat="1" ht="25.5">
      <c r="A76" s="170">
        <v>4</v>
      </c>
      <c r="B76" s="560" t="s">
        <v>1410</v>
      </c>
      <c r="C76" s="561">
        <v>0.5</v>
      </c>
      <c r="D76" s="561">
        <f>C76</f>
        <v>0.5</v>
      </c>
      <c r="E76" s="566"/>
      <c r="F76" s="566"/>
      <c r="G76" s="793" t="s">
        <v>1320</v>
      </c>
      <c r="H76" s="778" t="s">
        <v>1365</v>
      </c>
      <c r="I76" s="779"/>
    </row>
    <row r="77" spans="1:9" s="817" customFormat="1" ht="25.5">
      <c r="A77" s="170">
        <v>5</v>
      </c>
      <c r="B77" s="560" t="s">
        <v>1411</v>
      </c>
      <c r="C77" s="561">
        <v>0.1</v>
      </c>
      <c r="D77" s="561">
        <f>C77</f>
        <v>0.1</v>
      </c>
      <c r="E77" s="566"/>
      <c r="F77" s="566"/>
      <c r="G77" s="793" t="s">
        <v>1412</v>
      </c>
      <c r="H77" s="778" t="s">
        <v>1365</v>
      </c>
      <c r="I77" s="779"/>
    </row>
    <row r="78" spans="1:9" s="817" customFormat="1" ht="24">
      <c r="A78" s="170">
        <v>6</v>
      </c>
      <c r="B78" s="800" t="s">
        <v>1413</v>
      </c>
      <c r="C78" s="561">
        <v>0.05</v>
      </c>
      <c r="D78" s="561">
        <v>0.05</v>
      </c>
      <c r="E78" s="566"/>
      <c r="F78" s="566"/>
      <c r="G78" s="566" t="s">
        <v>1414</v>
      </c>
      <c r="H78" s="778" t="s">
        <v>1365</v>
      </c>
      <c r="I78" s="779"/>
    </row>
    <row r="79" spans="1:9" s="817" customFormat="1" ht="25.5">
      <c r="A79" s="170">
        <v>7</v>
      </c>
      <c r="B79" s="800" t="s">
        <v>1415</v>
      </c>
      <c r="C79" s="561">
        <v>0.16</v>
      </c>
      <c r="D79" s="561">
        <v>0.16</v>
      </c>
      <c r="E79" s="566"/>
      <c r="F79" s="566"/>
      <c r="G79" s="566" t="s">
        <v>1334</v>
      </c>
      <c r="H79" s="778" t="s">
        <v>1403</v>
      </c>
      <c r="I79" s="779"/>
    </row>
    <row r="80" spans="1:9" s="817" customFormat="1" ht="25.5">
      <c r="A80" s="170">
        <v>8</v>
      </c>
      <c r="B80" s="800" t="s">
        <v>1416</v>
      </c>
      <c r="C80" s="561">
        <v>0.11</v>
      </c>
      <c r="D80" s="561">
        <v>0.11</v>
      </c>
      <c r="E80" s="566"/>
      <c r="F80" s="566"/>
      <c r="G80" s="566" t="s">
        <v>1417</v>
      </c>
      <c r="H80" s="778" t="s">
        <v>1403</v>
      </c>
      <c r="I80" s="779"/>
    </row>
    <row r="81" spans="1:9" s="817" customFormat="1" ht="24">
      <c r="A81" s="170">
        <v>9</v>
      </c>
      <c r="B81" s="800" t="s">
        <v>1418</v>
      </c>
      <c r="C81" s="561">
        <v>0.18</v>
      </c>
      <c r="D81" s="561">
        <v>0.18</v>
      </c>
      <c r="E81" s="566"/>
      <c r="F81" s="566"/>
      <c r="G81" s="566" t="s">
        <v>1419</v>
      </c>
      <c r="H81" s="778" t="s">
        <v>1403</v>
      </c>
      <c r="I81" s="779"/>
    </row>
    <row r="82" spans="1:9" s="817" customFormat="1" ht="24">
      <c r="A82" s="170">
        <v>10</v>
      </c>
      <c r="B82" s="800" t="s">
        <v>1420</v>
      </c>
      <c r="C82" s="561">
        <v>0.1</v>
      </c>
      <c r="D82" s="561">
        <v>0.1</v>
      </c>
      <c r="E82" s="566"/>
      <c r="F82" s="566"/>
      <c r="G82" s="566" t="s">
        <v>1419</v>
      </c>
      <c r="H82" s="778" t="s">
        <v>1403</v>
      </c>
      <c r="I82" s="779"/>
    </row>
    <row r="83" spans="1:9" s="817" customFormat="1" ht="63.75">
      <c r="A83" s="170">
        <v>11</v>
      </c>
      <c r="B83" s="800" t="s">
        <v>1421</v>
      </c>
      <c r="C83" s="561">
        <v>0.68</v>
      </c>
      <c r="D83" s="561">
        <v>0.68</v>
      </c>
      <c r="E83" s="566"/>
      <c r="F83" s="566"/>
      <c r="G83" s="566" t="s">
        <v>1322</v>
      </c>
      <c r="H83" s="778" t="s">
        <v>1403</v>
      </c>
      <c r="I83" s="779"/>
    </row>
    <row r="84" spans="1:9" s="817" customFormat="1" ht="15.75">
      <c r="A84" s="3" t="s">
        <v>216</v>
      </c>
      <c r="B84" s="801" t="s">
        <v>127</v>
      </c>
      <c r="C84" s="77">
        <f>SUM(C85:C89)</f>
        <v>1.25</v>
      </c>
      <c r="D84" s="77">
        <f>SUM(D85:D89)</f>
        <v>1.25</v>
      </c>
      <c r="E84" s="77">
        <f>SUM(E85:E89)</f>
        <v>0</v>
      </c>
      <c r="F84" s="77">
        <f>SUM(F85:F89)</f>
        <v>0</v>
      </c>
      <c r="G84" s="781"/>
      <c r="H84" s="781"/>
      <c r="I84" s="3"/>
    </row>
    <row r="85" spans="1:9" s="817" customFormat="1" ht="102">
      <c r="A85" s="170">
        <v>1</v>
      </c>
      <c r="B85" s="799" t="s">
        <v>1422</v>
      </c>
      <c r="C85" s="455">
        <v>0.31</v>
      </c>
      <c r="D85" s="455">
        <v>0.31</v>
      </c>
      <c r="E85" s="455"/>
      <c r="F85" s="455"/>
      <c r="G85" s="782" t="s">
        <v>1423</v>
      </c>
      <c r="H85" s="778" t="s">
        <v>1365</v>
      </c>
      <c r="I85" s="779"/>
    </row>
    <row r="86" spans="1:9" s="817" customFormat="1" ht="51">
      <c r="A86" s="170">
        <v>2</v>
      </c>
      <c r="B86" s="568" t="s">
        <v>1424</v>
      </c>
      <c r="C86" s="455">
        <f>SUM(D86:F86)</f>
        <v>0.67</v>
      </c>
      <c r="D86" s="455">
        <v>0.67</v>
      </c>
      <c r="E86" s="619"/>
      <c r="F86" s="619"/>
      <c r="G86" s="783" t="s">
        <v>1347</v>
      </c>
      <c r="H86" s="778" t="s">
        <v>1425</v>
      </c>
      <c r="I86" s="779"/>
    </row>
    <row r="87" spans="1:9" s="817" customFormat="1" ht="63.75">
      <c r="A87" s="170">
        <v>3</v>
      </c>
      <c r="B87" s="802" t="s">
        <v>1426</v>
      </c>
      <c r="C87" s="455">
        <f>SUM(D87:F87)</f>
        <v>0.03</v>
      </c>
      <c r="D87" s="455">
        <v>0.03</v>
      </c>
      <c r="E87" s="619"/>
      <c r="F87" s="619"/>
      <c r="G87" s="709" t="s">
        <v>1427</v>
      </c>
      <c r="H87" s="778" t="s">
        <v>1365</v>
      </c>
      <c r="I87" s="779"/>
    </row>
    <row r="88" spans="1:9" s="817" customFormat="1" ht="38.25">
      <c r="A88" s="170">
        <v>4</v>
      </c>
      <c r="B88" s="503" t="s">
        <v>1428</v>
      </c>
      <c r="C88" s="304">
        <v>0.2</v>
      </c>
      <c r="D88" s="304">
        <v>0.2</v>
      </c>
      <c r="E88" s="68"/>
      <c r="F88" s="68"/>
      <c r="G88" s="293" t="s">
        <v>1334</v>
      </c>
      <c r="H88" s="778" t="s">
        <v>1365</v>
      </c>
      <c r="I88" s="779"/>
    </row>
    <row r="89" spans="1:9" s="817" customFormat="1" ht="76.5">
      <c r="A89" s="170">
        <v>5</v>
      </c>
      <c r="B89" s="798" t="s">
        <v>1429</v>
      </c>
      <c r="C89" s="803">
        <v>0.04</v>
      </c>
      <c r="D89" s="803">
        <v>0.04</v>
      </c>
      <c r="E89" s="68"/>
      <c r="F89" s="68"/>
      <c r="G89" s="804" t="s">
        <v>1430</v>
      </c>
      <c r="H89" s="778" t="s">
        <v>1365</v>
      </c>
      <c r="I89" s="779"/>
    </row>
    <row r="90" spans="1:9" s="817" customFormat="1" ht="15.75">
      <c r="A90" s="3" t="s">
        <v>222</v>
      </c>
      <c r="B90" s="506" t="s">
        <v>369</v>
      </c>
      <c r="C90" s="77">
        <f>SUM(C91:C113)</f>
        <v>47.7325</v>
      </c>
      <c r="D90" s="77">
        <f>SUM(D91:D113)</f>
        <v>47.7325</v>
      </c>
      <c r="E90" s="77">
        <f>SUM(E91:E113)</f>
        <v>0</v>
      </c>
      <c r="F90" s="77">
        <f>SUM(F91:F113)</f>
        <v>0</v>
      </c>
      <c r="G90" s="781"/>
      <c r="H90" s="781"/>
      <c r="I90" s="3"/>
    </row>
    <row r="91" spans="1:9" s="817" customFormat="1" ht="24">
      <c r="A91" s="170">
        <v>1</v>
      </c>
      <c r="B91" s="777" t="s">
        <v>1431</v>
      </c>
      <c r="C91" s="455">
        <f aca="true" t="shared" si="0" ref="C91:C97">SUM(D91:F91)</f>
        <v>2.6</v>
      </c>
      <c r="D91" s="455">
        <v>2.6</v>
      </c>
      <c r="E91" s="619"/>
      <c r="F91" s="619"/>
      <c r="G91" s="782" t="s">
        <v>1432</v>
      </c>
      <c r="H91" s="778" t="s">
        <v>1365</v>
      </c>
      <c r="I91" s="779"/>
    </row>
    <row r="92" spans="1:9" s="817" customFormat="1" ht="25.5">
      <c r="A92" s="170">
        <v>2</v>
      </c>
      <c r="B92" s="777" t="s">
        <v>1433</v>
      </c>
      <c r="C92" s="455">
        <f t="shared" si="0"/>
        <v>0.6</v>
      </c>
      <c r="D92" s="455">
        <v>0.6</v>
      </c>
      <c r="E92" s="619"/>
      <c r="F92" s="619"/>
      <c r="G92" s="782" t="s">
        <v>1434</v>
      </c>
      <c r="H92" s="778" t="s">
        <v>1365</v>
      </c>
      <c r="I92" s="779"/>
    </row>
    <row r="93" spans="1:9" s="817" customFormat="1" ht="38.25">
      <c r="A93" s="170">
        <v>3</v>
      </c>
      <c r="B93" s="777" t="s">
        <v>1435</v>
      </c>
      <c r="C93" s="455">
        <v>4.89</v>
      </c>
      <c r="D93" s="455">
        <v>4.89</v>
      </c>
      <c r="E93" s="619"/>
      <c r="F93" s="619"/>
      <c r="G93" s="791" t="s">
        <v>1436</v>
      </c>
      <c r="H93" s="778" t="s">
        <v>1365</v>
      </c>
      <c r="I93" s="779"/>
    </row>
    <row r="94" spans="1:9" s="817" customFormat="1" ht="36">
      <c r="A94" s="170">
        <v>4</v>
      </c>
      <c r="B94" s="777" t="s">
        <v>1437</v>
      </c>
      <c r="C94" s="455">
        <f t="shared" si="0"/>
        <v>3.54</v>
      </c>
      <c r="D94" s="455">
        <v>3.54</v>
      </c>
      <c r="E94" s="619"/>
      <c r="F94" s="619"/>
      <c r="G94" s="782" t="s">
        <v>1438</v>
      </c>
      <c r="H94" s="778" t="s">
        <v>1439</v>
      </c>
      <c r="I94" s="779"/>
    </row>
    <row r="95" spans="1:9" s="817" customFormat="1" ht="25.5">
      <c r="A95" s="170">
        <v>5</v>
      </c>
      <c r="B95" s="777" t="s">
        <v>1440</v>
      </c>
      <c r="C95" s="455">
        <f t="shared" si="0"/>
        <v>2.5</v>
      </c>
      <c r="D95" s="455">
        <v>2.5</v>
      </c>
      <c r="E95" s="619"/>
      <c r="F95" s="619"/>
      <c r="G95" s="782" t="s">
        <v>1441</v>
      </c>
      <c r="H95" s="778" t="s">
        <v>1365</v>
      </c>
      <c r="I95" s="779"/>
    </row>
    <row r="96" spans="1:9" s="817" customFormat="1" ht="24">
      <c r="A96" s="170">
        <v>6</v>
      </c>
      <c r="B96" s="777" t="s">
        <v>1442</v>
      </c>
      <c r="C96" s="455">
        <f t="shared" si="0"/>
        <v>2</v>
      </c>
      <c r="D96" s="455">
        <v>2</v>
      </c>
      <c r="E96" s="619"/>
      <c r="F96" s="619"/>
      <c r="G96" s="782" t="s">
        <v>1443</v>
      </c>
      <c r="H96" s="778" t="s">
        <v>1365</v>
      </c>
      <c r="I96" s="779"/>
    </row>
    <row r="97" spans="1:9" s="817" customFormat="1" ht="25.5">
      <c r="A97" s="170">
        <v>7</v>
      </c>
      <c r="B97" s="777" t="s">
        <v>1444</v>
      </c>
      <c r="C97" s="455">
        <f t="shared" si="0"/>
        <v>0.3</v>
      </c>
      <c r="D97" s="455">
        <v>0.3</v>
      </c>
      <c r="E97" s="619"/>
      <c r="F97" s="619"/>
      <c r="G97" s="782" t="s">
        <v>1445</v>
      </c>
      <c r="H97" s="778" t="s">
        <v>1365</v>
      </c>
      <c r="I97" s="779"/>
    </row>
    <row r="98" spans="1:9" s="817" customFormat="1" ht="25.5">
      <c r="A98" s="170">
        <v>8</v>
      </c>
      <c r="B98" s="66" t="s">
        <v>1446</v>
      </c>
      <c r="C98" s="455">
        <v>0.5</v>
      </c>
      <c r="D98" s="455">
        <v>0.5</v>
      </c>
      <c r="E98" s="619"/>
      <c r="F98" s="619"/>
      <c r="G98" s="170" t="s">
        <v>1447</v>
      </c>
      <c r="H98" s="778" t="s">
        <v>1365</v>
      </c>
      <c r="I98" s="779"/>
    </row>
    <row r="99" spans="1:9" s="817" customFormat="1" ht="25.5">
      <c r="A99" s="170">
        <v>9</v>
      </c>
      <c r="B99" s="66" t="s">
        <v>1448</v>
      </c>
      <c r="C99" s="455">
        <v>0.2</v>
      </c>
      <c r="D99" s="455">
        <v>0.2</v>
      </c>
      <c r="E99" s="619"/>
      <c r="F99" s="619"/>
      <c r="G99" s="170" t="s">
        <v>1449</v>
      </c>
      <c r="H99" s="778" t="s">
        <v>1365</v>
      </c>
      <c r="I99" s="779"/>
    </row>
    <row r="100" spans="1:9" s="817" customFormat="1" ht="25.5">
      <c r="A100" s="170">
        <v>10</v>
      </c>
      <c r="B100" s="798" t="s">
        <v>1450</v>
      </c>
      <c r="C100" s="803">
        <f>SUM(D100:G100)</f>
        <v>2.5</v>
      </c>
      <c r="D100" s="803">
        <v>2.5</v>
      </c>
      <c r="E100" s="619"/>
      <c r="F100" s="619"/>
      <c r="G100" s="805" t="s">
        <v>1451</v>
      </c>
      <c r="H100" s="778" t="s">
        <v>1365</v>
      </c>
      <c r="I100" s="779"/>
    </row>
    <row r="101" spans="1:9" s="817" customFormat="1" ht="25.5">
      <c r="A101" s="170">
        <v>11</v>
      </c>
      <c r="B101" s="802" t="s">
        <v>1452</v>
      </c>
      <c r="C101" s="780">
        <v>0.74</v>
      </c>
      <c r="D101" s="780">
        <v>0.74</v>
      </c>
      <c r="E101" s="619"/>
      <c r="F101" s="619"/>
      <c r="G101" s="709" t="s">
        <v>1453</v>
      </c>
      <c r="H101" s="778" t="s">
        <v>1365</v>
      </c>
      <c r="I101" s="779"/>
    </row>
    <row r="102" spans="1:9" s="817" customFormat="1" ht="24">
      <c r="A102" s="170">
        <v>12</v>
      </c>
      <c r="B102" s="802" t="s">
        <v>1454</v>
      </c>
      <c r="C102" s="263">
        <v>0.8</v>
      </c>
      <c r="D102" s="263">
        <v>0.8</v>
      </c>
      <c r="E102" s="619"/>
      <c r="F102" s="619"/>
      <c r="G102" s="709" t="s">
        <v>1334</v>
      </c>
      <c r="H102" s="778" t="s">
        <v>1365</v>
      </c>
      <c r="I102" s="779"/>
    </row>
    <row r="103" spans="1:9" s="817" customFormat="1" ht="25.5">
      <c r="A103" s="170">
        <v>13</v>
      </c>
      <c r="B103" s="802" t="s">
        <v>1455</v>
      </c>
      <c r="C103" s="263">
        <v>1.2</v>
      </c>
      <c r="D103" s="263">
        <v>1.2</v>
      </c>
      <c r="E103" s="619"/>
      <c r="F103" s="619"/>
      <c r="G103" s="709" t="s">
        <v>1334</v>
      </c>
      <c r="H103" s="778" t="s">
        <v>1365</v>
      </c>
      <c r="I103" s="779"/>
    </row>
    <row r="104" spans="1:9" s="817" customFormat="1" ht="25.5">
      <c r="A104" s="170">
        <v>14</v>
      </c>
      <c r="B104" s="789" t="s">
        <v>1456</v>
      </c>
      <c r="C104" s="561">
        <v>2.48</v>
      </c>
      <c r="D104" s="561">
        <v>2.48</v>
      </c>
      <c r="E104" s="566"/>
      <c r="F104" s="566"/>
      <c r="G104" s="612" t="s">
        <v>1457</v>
      </c>
      <c r="H104" s="778" t="s">
        <v>1365</v>
      </c>
      <c r="I104" s="779"/>
    </row>
    <row r="105" spans="1:9" s="817" customFormat="1" ht="25.5">
      <c r="A105" s="170">
        <v>15</v>
      </c>
      <c r="B105" s="789" t="s">
        <v>260</v>
      </c>
      <c r="C105" s="561">
        <v>0.3</v>
      </c>
      <c r="D105" s="561">
        <f>C105</f>
        <v>0.3</v>
      </c>
      <c r="E105" s="566"/>
      <c r="F105" s="566"/>
      <c r="G105" s="612" t="s">
        <v>1458</v>
      </c>
      <c r="H105" s="778" t="s">
        <v>1365</v>
      </c>
      <c r="I105" s="779"/>
    </row>
    <row r="106" spans="1:9" s="817" customFormat="1" ht="24">
      <c r="A106" s="170">
        <v>16</v>
      </c>
      <c r="B106" s="789" t="s">
        <v>1459</v>
      </c>
      <c r="C106" s="561">
        <v>2.85</v>
      </c>
      <c r="D106" s="561">
        <v>2.85</v>
      </c>
      <c r="E106" s="566"/>
      <c r="F106" s="566"/>
      <c r="G106" s="612" t="s">
        <v>1419</v>
      </c>
      <c r="H106" s="778" t="s">
        <v>1403</v>
      </c>
      <c r="I106" s="779"/>
    </row>
    <row r="107" spans="1:9" s="817" customFormat="1" ht="25.5">
      <c r="A107" s="170">
        <v>17</v>
      </c>
      <c r="B107" s="789" t="s">
        <v>1460</v>
      </c>
      <c r="C107" s="561">
        <v>2.5</v>
      </c>
      <c r="D107" s="561">
        <v>2.5</v>
      </c>
      <c r="E107" s="566"/>
      <c r="F107" s="566"/>
      <c r="G107" s="612" t="s">
        <v>1325</v>
      </c>
      <c r="H107" s="778" t="s">
        <v>1403</v>
      </c>
      <c r="I107" s="779"/>
    </row>
    <row r="108" spans="1:9" s="817" customFormat="1" ht="25.5">
      <c r="A108" s="170">
        <v>18</v>
      </c>
      <c r="B108" s="789" t="s">
        <v>1461</v>
      </c>
      <c r="C108" s="561">
        <v>4.51</v>
      </c>
      <c r="D108" s="561">
        <v>4.51</v>
      </c>
      <c r="E108" s="566"/>
      <c r="F108" s="566"/>
      <c r="G108" s="612" t="s">
        <v>1325</v>
      </c>
      <c r="H108" s="778" t="s">
        <v>1403</v>
      </c>
      <c r="I108" s="779"/>
    </row>
    <row r="109" spans="1:9" s="817" customFormat="1" ht="24">
      <c r="A109" s="170">
        <v>19</v>
      </c>
      <c r="B109" s="789" t="s">
        <v>1462</v>
      </c>
      <c r="C109" s="561">
        <v>2.21</v>
      </c>
      <c r="D109" s="561">
        <v>2.21</v>
      </c>
      <c r="E109" s="566"/>
      <c r="F109" s="566"/>
      <c r="G109" s="612" t="s">
        <v>1366</v>
      </c>
      <c r="H109" s="778" t="s">
        <v>1403</v>
      </c>
      <c r="I109" s="779"/>
    </row>
    <row r="110" spans="1:9" s="817" customFormat="1" ht="25.5">
      <c r="A110" s="170">
        <v>20</v>
      </c>
      <c r="B110" s="789" t="s">
        <v>1463</v>
      </c>
      <c r="C110" s="561">
        <v>1.9949999999999999</v>
      </c>
      <c r="D110" s="561">
        <v>1.9949999999999999</v>
      </c>
      <c r="E110" s="566"/>
      <c r="F110" s="566"/>
      <c r="G110" s="612" t="s">
        <v>1432</v>
      </c>
      <c r="H110" s="778" t="s">
        <v>1403</v>
      </c>
      <c r="I110" s="779"/>
    </row>
    <row r="111" spans="1:9" s="817" customFormat="1" ht="24">
      <c r="A111" s="170">
        <v>21</v>
      </c>
      <c r="B111" s="789" t="s">
        <v>1464</v>
      </c>
      <c r="C111" s="561">
        <v>2.8974999999999995</v>
      </c>
      <c r="D111" s="561">
        <v>2.8974999999999995</v>
      </c>
      <c r="E111" s="566"/>
      <c r="F111" s="566"/>
      <c r="G111" s="612" t="s">
        <v>1465</v>
      </c>
      <c r="H111" s="778" t="s">
        <v>1403</v>
      </c>
      <c r="I111" s="779"/>
    </row>
    <row r="112" spans="1:9" s="817" customFormat="1" ht="25.5">
      <c r="A112" s="170">
        <v>22</v>
      </c>
      <c r="B112" s="789" t="s">
        <v>1466</v>
      </c>
      <c r="C112" s="561">
        <v>4.1</v>
      </c>
      <c r="D112" s="561">
        <v>4.1</v>
      </c>
      <c r="E112" s="566"/>
      <c r="F112" s="566"/>
      <c r="G112" s="612" t="s">
        <v>1438</v>
      </c>
      <c r="H112" s="778" t="s">
        <v>1403</v>
      </c>
      <c r="I112" s="779"/>
    </row>
    <row r="113" spans="1:9" s="817" customFormat="1" ht="25.5">
      <c r="A113" s="170">
        <v>23</v>
      </c>
      <c r="B113" s="789" t="s">
        <v>1467</v>
      </c>
      <c r="C113" s="561">
        <v>1.52</v>
      </c>
      <c r="D113" s="561">
        <v>1.52</v>
      </c>
      <c r="E113" s="566"/>
      <c r="F113" s="566"/>
      <c r="G113" s="612" t="s">
        <v>1334</v>
      </c>
      <c r="H113" s="778" t="s">
        <v>1403</v>
      </c>
      <c r="I113" s="779"/>
    </row>
    <row r="114" spans="1:9" s="817" customFormat="1" ht="15.75">
      <c r="A114" s="3" t="s">
        <v>230</v>
      </c>
      <c r="B114" s="806" t="s">
        <v>380</v>
      </c>
      <c r="C114" s="77">
        <f>SUM(C115:C130)</f>
        <v>46.660000000000004</v>
      </c>
      <c r="D114" s="77">
        <f>SUM(D115:D130)</f>
        <v>46.660000000000004</v>
      </c>
      <c r="E114" s="77">
        <f>SUM(E115:E130)</f>
        <v>0</v>
      </c>
      <c r="F114" s="77">
        <f>SUM(F115:F130)</f>
        <v>0</v>
      </c>
      <c r="G114" s="781"/>
      <c r="H114" s="781"/>
      <c r="I114" s="3"/>
    </row>
    <row r="115" spans="1:9" s="817" customFormat="1" ht="25.5">
      <c r="A115" s="170">
        <v>1</v>
      </c>
      <c r="B115" s="777" t="s">
        <v>1468</v>
      </c>
      <c r="C115" s="455">
        <v>0.9</v>
      </c>
      <c r="D115" s="455">
        <v>0.9</v>
      </c>
      <c r="E115" s="619"/>
      <c r="F115" s="619"/>
      <c r="G115" s="783" t="s">
        <v>1469</v>
      </c>
      <c r="H115" s="778" t="s">
        <v>1365</v>
      </c>
      <c r="I115" s="779"/>
    </row>
    <row r="116" spans="1:9" s="817" customFormat="1" ht="25.5">
      <c r="A116" s="170">
        <v>2</v>
      </c>
      <c r="B116" s="777" t="s">
        <v>1470</v>
      </c>
      <c r="C116" s="455">
        <f>SUM(D116:F116)</f>
        <v>0.74</v>
      </c>
      <c r="D116" s="455">
        <v>0.74</v>
      </c>
      <c r="E116" s="619"/>
      <c r="F116" s="619"/>
      <c r="G116" s="783" t="s">
        <v>1471</v>
      </c>
      <c r="H116" s="778" t="s">
        <v>1365</v>
      </c>
      <c r="I116" s="779"/>
    </row>
    <row r="117" spans="1:9" s="817" customFormat="1" ht="25.5">
      <c r="A117" s="170">
        <v>3</v>
      </c>
      <c r="B117" s="777" t="s">
        <v>1472</v>
      </c>
      <c r="C117" s="455">
        <f>SUM(D117:F117)</f>
        <v>3</v>
      </c>
      <c r="D117" s="455">
        <v>3</v>
      </c>
      <c r="E117" s="619"/>
      <c r="F117" s="619"/>
      <c r="G117" s="783" t="s">
        <v>1347</v>
      </c>
      <c r="H117" s="778" t="s">
        <v>1365</v>
      </c>
      <c r="I117" s="779"/>
    </row>
    <row r="118" spans="1:9" s="817" customFormat="1" ht="51">
      <c r="A118" s="170">
        <v>4</v>
      </c>
      <c r="B118" s="66" t="s">
        <v>1473</v>
      </c>
      <c r="C118" s="455">
        <v>6.7</v>
      </c>
      <c r="D118" s="455">
        <v>6.7</v>
      </c>
      <c r="E118" s="619"/>
      <c r="F118" s="619"/>
      <c r="G118" s="767" t="s">
        <v>1474</v>
      </c>
      <c r="H118" s="778" t="s">
        <v>1365</v>
      </c>
      <c r="I118" s="779"/>
    </row>
    <row r="119" spans="1:9" s="817" customFormat="1" ht="24">
      <c r="A119" s="170">
        <v>5</v>
      </c>
      <c r="B119" s="777" t="s">
        <v>1468</v>
      </c>
      <c r="C119" s="455">
        <f>SUM(D119:F119)</f>
        <v>0.1</v>
      </c>
      <c r="D119" s="455">
        <v>0.1</v>
      </c>
      <c r="E119" s="619"/>
      <c r="F119" s="619"/>
      <c r="G119" s="782" t="s">
        <v>1320</v>
      </c>
      <c r="H119" s="778" t="s">
        <v>1365</v>
      </c>
      <c r="I119" s="779"/>
    </row>
    <row r="120" spans="1:9" s="817" customFormat="1" ht="24">
      <c r="A120" s="170">
        <v>6</v>
      </c>
      <c r="B120" s="777" t="s">
        <v>1475</v>
      </c>
      <c r="C120" s="455">
        <v>3.22</v>
      </c>
      <c r="D120" s="455">
        <v>3.22</v>
      </c>
      <c r="E120" s="619"/>
      <c r="F120" s="619"/>
      <c r="G120" s="783" t="s">
        <v>1322</v>
      </c>
      <c r="H120" s="778" t="s">
        <v>1365</v>
      </c>
      <c r="I120" s="779"/>
    </row>
    <row r="121" spans="1:9" s="817" customFormat="1" ht="25.5">
      <c r="A121" s="170">
        <v>7</v>
      </c>
      <c r="B121" s="66" t="s">
        <v>1476</v>
      </c>
      <c r="C121" s="455">
        <v>0.8</v>
      </c>
      <c r="D121" s="455">
        <v>0.8</v>
      </c>
      <c r="E121" s="68"/>
      <c r="F121" s="68"/>
      <c r="G121" s="170" t="s">
        <v>1477</v>
      </c>
      <c r="H121" s="778" t="s">
        <v>1365</v>
      </c>
      <c r="I121" s="779"/>
    </row>
    <row r="122" spans="1:9" s="817" customFormat="1" ht="51">
      <c r="A122" s="170">
        <v>8</v>
      </c>
      <c r="B122" s="66" t="s">
        <v>1478</v>
      </c>
      <c r="C122" s="455">
        <v>3.15</v>
      </c>
      <c r="D122" s="455">
        <v>3.15</v>
      </c>
      <c r="E122" s="68"/>
      <c r="F122" s="68"/>
      <c r="G122" s="170" t="s">
        <v>1479</v>
      </c>
      <c r="H122" s="778" t="s">
        <v>1480</v>
      </c>
      <c r="I122" s="278"/>
    </row>
    <row r="123" spans="1:9" s="817" customFormat="1" ht="25.5">
      <c r="A123" s="170">
        <v>9</v>
      </c>
      <c r="B123" s="807" t="s">
        <v>1481</v>
      </c>
      <c r="C123" s="455">
        <v>2.5</v>
      </c>
      <c r="D123" s="455">
        <v>2.5</v>
      </c>
      <c r="E123" s="68"/>
      <c r="F123" s="68"/>
      <c r="G123" s="767" t="s">
        <v>1482</v>
      </c>
      <c r="H123" s="778" t="s">
        <v>1365</v>
      </c>
      <c r="I123" s="779"/>
    </row>
    <row r="124" spans="1:9" s="817" customFormat="1" ht="24">
      <c r="A124" s="170">
        <v>10</v>
      </c>
      <c r="B124" s="789" t="s">
        <v>1483</v>
      </c>
      <c r="C124" s="561">
        <v>9.2</v>
      </c>
      <c r="D124" s="561">
        <f>C124</f>
        <v>9.2</v>
      </c>
      <c r="E124" s="566"/>
      <c r="F124" s="566"/>
      <c r="G124" s="612" t="s">
        <v>1484</v>
      </c>
      <c r="H124" s="778" t="s">
        <v>1365</v>
      </c>
      <c r="I124" s="779"/>
    </row>
    <row r="125" spans="1:9" s="817" customFormat="1" ht="24">
      <c r="A125" s="170">
        <v>11</v>
      </c>
      <c r="B125" s="789" t="s">
        <v>1485</v>
      </c>
      <c r="C125" s="561">
        <v>9.06</v>
      </c>
      <c r="D125" s="561">
        <v>9.06</v>
      </c>
      <c r="E125" s="566"/>
      <c r="F125" s="566"/>
      <c r="G125" s="612" t="s">
        <v>1320</v>
      </c>
      <c r="H125" s="778" t="s">
        <v>1365</v>
      </c>
      <c r="I125" s="779"/>
    </row>
    <row r="126" spans="1:9" s="817" customFormat="1" ht="24">
      <c r="A126" s="170">
        <v>12</v>
      </c>
      <c r="B126" s="800" t="s">
        <v>1486</v>
      </c>
      <c r="C126" s="561">
        <v>1.74</v>
      </c>
      <c r="D126" s="561">
        <v>1.74</v>
      </c>
      <c r="E126" s="566"/>
      <c r="F126" s="566"/>
      <c r="G126" s="566" t="s">
        <v>1323</v>
      </c>
      <c r="H126" s="778" t="s">
        <v>1365</v>
      </c>
      <c r="I126" s="779"/>
    </row>
    <row r="127" spans="1:9" s="817" customFormat="1" ht="25.5">
      <c r="A127" s="170">
        <v>13</v>
      </c>
      <c r="B127" s="808" t="s">
        <v>1487</v>
      </c>
      <c r="C127" s="455">
        <v>1.49</v>
      </c>
      <c r="D127" s="455">
        <v>1.49</v>
      </c>
      <c r="E127" s="455"/>
      <c r="F127" s="455"/>
      <c r="G127" s="477" t="s">
        <v>1330</v>
      </c>
      <c r="H127" s="778" t="s">
        <v>1403</v>
      </c>
      <c r="I127" s="779"/>
    </row>
    <row r="128" spans="1:9" s="817" customFormat="1" ht="24">
      <c r="A128" s="170">
        <v>14</v>
      </c>
      <c r="B128" s="808" t="s">
        <v>1488</v>
      </c>
      <c r="C128" s="455">
        <v>1.1300000000000001</v>
      </c>
      <c r="D128" s="455">
        <v>1.1300000000000001</v>
      </c>
      <c r="E128" s="455"/>
      <c r="F128" s="455"/>
      <c r="G128" s="477" t="s">
        <v>1417</v>
      </c>
      <c r="H128" s="778" t="s">
        <v>1403</v>
      </c>
      <c r="I128" s="779"/>
    </row>
    <row r="129" spans="1:9" s="817" customFormat="1" ht="25.5">
      <c r="A129" s="170">
        <v>15</v>
      </c>
      <c r="B129" s="808" t="s">
        <v>1489</v>
      </c>
      <c r="C129" s="809">
        <v>2.26</v>
      </c>
      <c r="D129" s="809">
        <v>2.26</v>
      </c>
      <c r="E129" s="455"/>
      <c r="F129" s="455"/>
      <c r="G129" s="477" t="s">
        <v>1320</v>
      </c>
      <c r="H129" s="778" t="s">
        <v>1403</v>
      </c>
      <c r="I129" s="779"/>
    </row>
    <row r="130" spans="1:9" s="817" customFormat="1" ht="24">
      <c r="A130" s="170">
        <v>16</v>
      </c>
      <c r="B130" s="808" t="s">
        <v>1490</v>
      </c>
      <c r="C130" s="455">
        <v>0.67</v>
      </c>
      <c r="D130" s="455">
        <v>0.67</v>
      </c>
      <c r="E130" s="455"/>
      <c r="F130" s="455"/>
      <c r="G130" s="477" t="s">
        <v>1491</v>
      </c>
      <c r="H130" s="778" t="s">
        <v>1403</v>
      </c>
      <c r="I130" s="779"/>
    </row>
    <row r="131" spans="1:9" s="817" customFormat="1" ht="15.75">
      <c r="A131" s="3" t="s">
        <v>234</v>
      </c>
      <c r="B131" s="506" t="s">
        <v>903</v>
      </c>
      <c r="C131" s="77">
        <f>SUM(C132:C133)</f>
        <v>1.62</v>
      </c>
      <c r="D131" s="77">
        <f>SUM(D132:D133)</f>
        <v>1.62</v>
      </c>
      <c r="E131" s="77">
        <f>SUM(E132:E133)</f>
        <v>0</v>
      </c>
      <c r="F131" s="77">
        <f>SUM(F132:F133)</f>
        <v>0</v>
      </c>
      <c r="G131" s="790"/>
      <c r="H131" s="790"/>
      <c r="I131" s="3"/>
    </row>
    <row r="132" spans="1:9" s="817" customFormat="1" ht="25.5">
      <c r="A132" s="5">
        <v>1</v>
      </c>
      <c r="B132" s="802" t="s">
        <v>1492</v>
      </c>
      <c r="C132" s="455">
        <f>SUM(D132:G132)</f>
        <v>0.62</v>
      </c>
      <c r="D132" s="455">
        <v>0.62</v>
      </c>
      <c r="E132" s="68"/>
      <c r="F132" s="68"/>
      <c r="G132" s="810" t="s">
        <v>1493</v>
      </c>
      <c r="H132" s="778" t="s">
        <v>1365</v>
      </c>
      <c r="I132" s="779"/>
    </row>
    <row r="133" spans="1:9" s="817" customFormat="1" ht="25.5">
      <c r="A133" s="5">
        <v>2</v>
      </c>
      <c r="B133" s="802" t="s">
        <v>1494</v>
      </c>
      <c r="C133" s="455">
        <v>1</v>
      </c>
      <c r="D133" s="455">
        <v>1</v>
      </c>
      <c r="E133" s="68"/>
      <c r="F133" s="68"/>
      <c r="G133" s="810" t="s">
        <v>1495</v>
      </c>
      <c r="H133" s="811" t="s">
        <v>1496</v>
      </c>
      <c r="I133" s="779"/>
    </row>
    <row r="134" spans="1:9" s="817" customFormat="1" ht="15.75">
      <c r="A134" s="3" t="s">
        <v>274</v>
      </c>
      <c r="B134" s="506" t="s">
        <v>150</v>
      </c>
      <c r="C134" s="77">
        <f>SUM(C135:C136)</f>
        <v>0.26</v>
      </c>
      <c r="D134" s="77">
        <f>SUM(D135:D136)</f>
        <v>0.26</v>
      </c>
      <c r="E134" s="77">
        <f>SUM(E135:E136)</f>
        <v>0</v>
      </c>
      <c r="F134" s="77">
        <f>SUM(F135:F136)</f>
        <v>0</v>
      </c>
      <c r="G134" s="781"/>
      <c r="H134" s="781"/>
      <c r="I134" s="3"/>
    </row>
    <row r="135" spans="1:9" s="817" customFormat="1" ht="25.5">
      <c r="A135" s="170">
        <v>1</v>
      </c>
      <c r="B135" s="777" t="s">
        <v>1497</v>
      </c>
      <c r="C135" s="455">
        <f>SUM(D135:F135)</f>
        <v>0.15</v>
      </c>
      <c r="D135" s="455">
        <v>0.15</v>
      </c>
      <c r="E135" s="619"/>
      <c r="F135" s="619"/>
      <c r="G135" s="810" t="s">
        <v>1498</v>
      </c>
      <c r="H135" s="778" t="s">
        <v>1365</v>
      </c>
      <c r="I135" s="779"/>
    </row>
    <row r="136" spans="1:9" s="817" customFormat="1" ht="25.5">
      <c r="A136" s="612">
        <v>2</v>
      </c>
      <c r="B136" s="789" t="s">
        <v>1499</v>
      </c>
      <c r="C136" s="561">
        <v>0.11</v>
      </c>
      <c r="D136" s="561">
        <f>C136</f>
        <v>0.11</v>
      </c>
      <c r="E136" s="566"/>
      <c r="F136" s="566"/>
      <c r="G136" s="793" t="s">
        <v>1500</v>
      </c>
      <c r="H136" s="778" t="s">
        <v>1365</v>
      </c>
      <c r="I136" s="779"/>
    </row>
    <row r="137" spans="1:9" s="817" customFormat="1" ht="15.75">
      <c r="A137" s="3" t="s">
        <v>393</v>
      </c>
      <c r="B137" s="506" t="s">
        <v>1501</v>
      </c>
      <c r="C137" s="812">
        <f>SUM(C138)</f>
        <v>0.14</v>
      </c>
      <c r="D137" s="812">
        <f>SUM(D138)</f>
        <v>0.14</v>
      </c>
      <c r="E137" s="812">
        <f>SUM(E138)</f>
        <v>0</v>
      </c>
      <c r="F137" s="812">
        <f>SUM(F138)</f>
        <v>0</v>
      </c>
      <c r="G137" s="59"/>
      <c r="H137" s="59"/>
      <c r="I137" s="768"/>
    </row>
    <row r="138" spans="1:9" s="817" customFormat="1" ht="25.5">
      <c r="A138" s="5">
        <v>1</v>
      </c>
      <c r="B138" s="813" t="s">
        <v>1502</v>
      </c>
      <c r="C138" s="304">
        <v>0.14</v>
      </c>
      <c r="D138" s="304">
        <v>0.14</v>
      </c>
      <c r="E138" s="68"/>
      <c r="F138" s="68"/>
      <c r="G138" s="293" t="s">
        <v>1334</v>
      </c>
      <c r="H138" s="778" t="s">
        <v>1365</v>
      </c>
      <c r="I138" s="779"/>
    </row>
    <row r="139" spans="1:9" s="817" customFormat="1" ht="15.75">
      <c r="A139" s="3" t="s">
        <v>401</v>
      </c>
      <c r="B139" s="770" t="s">
        <v>1503</v>
      </c>
      <c r="C139" s="771">
        <f>SUM(C140)</f>
        <v>0.12</v>
      </c>
      <c r="D139" s="771">
        <f>SUM(D140)</f>
        <v>0.12</v>
      </c>
      <c r="E139" s="771">
        <f>SUM(E140)</f>
        <v>0</v>
      </c>
      <c r="F139" s="771">
        <f>SUM(F140)</f>
        <v>0</v>
      </c>
      <c r="G139" s="772"/>
      <c r="H139" s="772"/>
      <c r="I139" s="768"/>
    </row>
    <row r="140" spans="1:9" s="817" customFormat="1" ht="38.25">
      <c r="A140" s="814">
        <v>1</v>
      </c>
      <c r="B140" s="798" t="s">
        <v>1504</v>
      </c>
      <c r="C140" s="803">
        <v>0.12</v>
      </c>
      <c r="D140" s="803">
        <v>0.12</v>
      </c>
      <c r="E140" s="68"/>
      <c r="F140" s="68"/>
      <c r="G140" s="804" t="s">
        <v>1340</v>
      </c>
      <c r="H140" s="778" t="s">
        <v>1365</v>
      </c>
      <c r="I140" s="779"/>
    </row>
    <row r="141" spans="1:9" s="817" customFormat="1" ht="15.75">
      <c r="A141" s="3" t="s">
        <v>416</v>
      </c>
      <c r="B141" s="506" t="s">
        <v>1505</v>
      </c>
      <c r="C141" s="77">
        <f>SUM(C142)</f>
        <v>1.8</v>
      </c>
      <c r="D141" s="77">
        <f>SUM(D142)</f>
        <v>1.8</v>
      </c>
      <c r="E141" s="77">
        <f>SUM(E142)</f>
        <v>0</v>
      </c>
      <c r="F141" s="77">
        <f>SUM(F142)</f>
        <v>0</v>
      </c>
      <c r="G141" s="59"/>
      <c r="H141" s="59"/>
      <c r="I141" s="768"/>
    </row>
    <row r="142" spans="1:9" s="817" customFormat="1" ht="25.5">
      <c r="A142" s="5">
        <v>1</v>
      </c>
      <c r="B142" s="815" t="s">
        <v>1506</v>
      </c>
      <c r="C142" s="455">
        <v>1.8</v>
      </c>
      <c r="D142" s="455">
        <v>1.8</v>
      </c>
      <c r="E142" s="68"/>
      <c r="F142" s="68"/>
      <c r="G142" s="293" t="s">
        <v>1507</v>
      </c>
      <c r="H142" s="778" t="s">
        <v>1403</v>
      </c>
      <c r="I142" s="779"/>
    </row>
    <row r="143" spans="1:9" s="817" customFormat="1" ht="15.75">
      <c r="A143" s="3" t="s">
        <v>420</v>
      </c>
      <c r="B143" s="816" t="s">
        <v>1508</v>
      </c>
      <c r="C143" s="77">
        <f>SUM(C144)</f>
        <v>3.28</v>
      </c>
      <c r="D143" s="77">
        <f>SUM(D144)</f>
        <v>3.28</v>
      </c>
      <c r="E143" s="77">
        <f>SUM(E144)</f>
        <v>0</v>
      </c>
      <c r="F143" s="77">
        <f>SUM(F144)</f>
        <v>0</v>
      </c>
      <c r="G143" s="59"/>
      <c r="H143" s="59"/>
      <c r="I143" s="768"/>
    </row>
    <row r="144" spans="1:9" s="817" customFormat="1" ht="24">
      <c r="A144" s="170">
        <v>1</v>
      </c>
      <c r="B144" s="777" t="s">
        <v>1509</v>
      </c>
      <c r="C144" s="455">
        <v>3.28</v>
      </c>
      <c r="D144" s="455">
        <v>3.28</v>
      </c>
      <c r="E144" s="619"/>
      <c r="F144" s="619"/>
      <c r="G144" s="783" t="s">
        <v>1322</v>
      </c>
      <c r="H144" s="778" t="s">
        <v>1365</v>
      </c>
      <c r="I144" s="779"/>
    </row>
    <row r="145" spans="1:9" s="817" customFormat="1" ht="25.5">
      <c r="A145" s="3" t="s">
        <v>1510</v>
      </c>
      <c r="B145" s="816" t="s">
        <v>1511</v>
      </c>
      <c r="C145" s="77">
        <f>SUM(C146)</f>
        <v>2.9</v>
      </c>
      <c r="D145" s="77">
        <f>SUM(D146)</f>
        <v>2.9</v>
      </c>
      <c r="E145" s="77">
        <f>SUM(E146)</f>
        <v>0</v>
      </c>
      <c r="F145" s="77">
        <f>SUM(F146)</f>
        <v>0</v>
      </c>
      <c r="G145" s="59"/>
      <c r="H145" s="59"/>
      <c r="I145" s="768"/>
    </row>
    <row r="146" spans="1:9" s="817" customFormat="1" ht="25.5">
      <c r="A146" s="5">
        <v>1</v>
      </c>
      <c r="B146" s="815" t="s">
        <v>1512</v>
      </c>
      <c r="C146" s="455">
        <v>2.9</v>
      </c>
      <c r="D146" s="455">
        <v>2.9</v>
      </c>
      <c r="E146" s="68"/>
      <c r="F146" s="68"/>
      <c r="G146" s="293" t="s">
        <v>1366</v>
      </c>
      <c r="H146" s="778" t="s">
        <v>1403</v>
      </c>
      <c r="I146" s="779"/>
    </row>
    <row r="147" spans="1:9" ht="15.75">
      <c r="A147" s="172">
        <f>COUNTIF(A39:A146,"&gt;0")</f>
        <v>93</v>
      </c>
      <c r="B147" s="171" t="s">
        <v>1513</v>
      </c>
      <c r="C147" s="173">
        <f>SUM(C146,C144,C140,C138,C135:C136,C132:C133,C115:C130,C91:C113,C85:C89,C75:C83,C54:C73,C51:C52,C44:C49,C40:C42,C142)</f>
        <v>161.2925</v>
      </c>
      <c r="D147" s="173">
        <f>SUM(D146,D144,D140,D138,D135:D136,D132:D133,D115:D130,D91:D113,D85:D89,D75:D83,D54:D73,D51:D52,D44:D49,D40:D42,D142)</f>
        <v>161.2925</v>
      </c>
      <c r="E147" s="173">
        <f>SUM(E146,E144,E140,E138,E135:E136,E132:E133,E115:E130,E91:E113,E85:E89,E75:E83,E54:E73,E51:E52,E44:E49,E40:E42,E142)</f>
        <v>0</v>
      </c>
      <c r="F147" s="173">
        <f>SUM(F146,F144,F140,F138,F135:F136,F132:F133,F115:F130,F91:F113,F85:F89,F75:F83,F54:F73,F51:F52,F44:F49,F40:F42,F142)</f>
        <v>0</v>
      </c>
      <c r="G147" s="215"/>
      <c r="H147" s="169"/>
      <c r="I147" s="169"/>
    </row>
    <row r="148" spans="1:9" ht="15.75">
      <c r="A148" s="172">
        <f>A147+A37</f>
        <v>111</v>
      </c>
      <c r="B148" s="171" t="s">
        <v>1514</v>
      </c>
      <c r="C148" s="69">
        <f>C147+C37</f>
        <v>175.495</v>
      </c>
      <c r="D148" s="69">
        <f>D147+D37</f>
        <v>175.495</v>
      </c>
      <c r="E148" s="69">
        <f>E147+E37</f>
        <v>0</v>
      </c>
      <c r="F148" s="69">
        <f>F147+F37</f>
        <v>0</v>
      </c>
      <c r="G148" s="215"/>
      <c r="H148" s="169"/>
      <c r="I148" s="169"/>
    </row>
    <row r="150" spans="6:9" ht="15.75">
      <c r="F150" s="961" t="s">
        <v>1891</v>
      </c>
      <c r="G150" s="961"/>
      <c r="H150" s="961"/>
      <c r="I150" s="961"/>
    </row>
  </sheetData>
  <sheetProtection/>
  <autoFilter ref="A10:I148"/>
  <mergeCells count="18">
    <mergeCell ref="A7:I7"/>
    <mergeCell ref="A8:A9"/>
    <mergeCell ref="C8:C9"/>
    <mergeCell ref="D8:F8"/>
    <mergeCell ref="G8:G9"/>
    <mergeCell ref="H8:H9"/>
    <mergeCell ref="I8:I9"/>
    <mergeCell ref="B8:B9"/>
    <mergeCell ref="F150:I150"/>
    <mergeCell ref="A1:C1"/>
    <mergeCell ref="D1:I1"/>
    <mergeCell ref="A2:C2"/>
    <mergeCell ref="D2:I2"/>
    <mergeCell ref="A3:I3"/>
    <mergeCell ref="A5:I5"/>
    <mergeCell ref="A4:I4"/>
    <mergeCell ref="A38:I38"/>
    <mergeCell ref="A6:I6"/>
  </mergeCells>
  <conditionalFormatting sqref="E60:F63">
    <cfRule type="cellIs" priority="1" dxfId="38" operator="equal" stopIfTrue="1">
      <formula>0</formula>
    </cfRule>
    <cfRule type="cellIs" priority="2" dxfId="39" operator="equal" stopIfTrue="1">
      <formula>0</formula>
    </cfRule>
    <cfRule type="cellIs" priority="3" dxfId="38" operator="equal" stopIfTrue="1">
      <formula>0</formula>
    </cfRule>
  </conditionalFormatting>
  <conditionalFormatting sqref="E60:F63">
    <cfRule type="duplicateValues" priority="4" dxfId="40">
      <formula>AND(COUNTIF($E$60:$F$63,E60)&gt;1,NOT(ISBLANK(E60)))</formula>
    </cfRule>
  </conditionalFormatting>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6.xml><?xml version="1.0" encoding="utf-8"?>
<worksheet xmlns="http://schemas.openxmlformats.org/spreadsheetml/2006/main" xmlns:r="http://schemas.openxmlformats.org/officeDocument/2006/relationships">
  <sheetPr>
    <tabColor rgb="FFFFFF00"/>
  </sheetPr>
  <dimension ref="A1:I84"/>
  <sheetViews>
    <sheetView showZeros="0" zoomScalePageLayoutView="0" workbookViewId="0" topLeftCell="A76">
      <selection activeCell="F84" sqref="F84:I84"/>
    </sheetView>
  </sheetViews>
  <sheetFormatPr defaultColWidth="9.00390625" defaultRowHeight="15.75"/>
  <cols>
    <col min="1" max="1" width="5.50390625" style="81" customWidth="1"/>
    <col min="2" max="2" width="30.00390625" style="82" customWidth="1"/>
    <col min="3" max="3" width="12.125" style="81" customWidth="1"/>
    <col min="4" max="6" width="8.00390625" style="81" customWidth="1"/>
    <col min="7" max="7" width="16.125" style="81" customWidth="1"/>
    <col min="8" max="8" width="34.75390625" style="81" customWidth="1"/>
    <col min="9" max="9" width="8.50390625" style="81" bestFit="1" customWidth="1"/>
    <col min="10" max="10" width="16.25390625" style="201" customWidth="1"/>
    <col min="11" max="16384" width="9.00390625" style="201" customWidth="1"/>
  </cols>
  <sheetData>
    <row r="1" spans="1:9" s="200" customFormat="1" ht="15.75">
      <c r="A1" s="962" t="str">
        <f>'Tong CMD'!A1:C1</f>
        <v>HỘI ĐỒNG NHÂN DÂN</v>
      </c>
      <c r="B1" s="962"/>
      <c r="C1" s="962"/>
      <c r="D1" s="963" t="s">
        <v>10</v>
      </c>
      <c r="E1" s="963"/>
      <c r="F1" s="963"/>
      <c r="G1" s="963"/>
      <c r="H1" s="963"/>
      <c r="I1" s="963"/>
    </row>
    <row r="2" spans="1:9" s="200" customFormat="1" ht="15.75" customHeight="1">
      <c r="A2" s="963" t="str">
        <f>+'2.1.TPHT'!A2:C2</f>
        <v>TỈNH HÀ TĨNH</v>
      </c>
      <c r="B2" s="963"/>
      <c r="C2" s="963"/>
      <c r="D2" s="963" t="s">
        <v>11</v>
      </c>
      <c r="E2" s="963"/>
      <c r="F2" s="963"/>
      <c r="G2" s="963"/>
      <c r="H2" s="963"/>
      <c r="I2" s="963"/>
    </row>
    <row r="3" spans="1:9" s="200" customFormat="1" ht="15.75">
      <c r="A3" s="984"/>
      <c r="B3" s="984"/>
      <c r="C3" s="984"/>
      <c r="D3" s="984"/>
      <c r="E3" s="984"/>
      <c r="F3" s="984"/>
      <c r="G3" s="984"/>
      <c r="H3" s="984"/>
      <c r="I3" s="984"/>
    </row>
    <row r="4" spans="1:9" s="200" customFormat="1" ht="15.75">
      <c r="A4" s="964" t="s">
        <v>62</v>
      </c>
      <c r="B4" s="964"/>
      <c r="C4" s="964"/>
      <c r="D4" s="964"/>
      <c r="E4" s="964"/>
      <c r="F4" s="964"/>
      <c r="G4" s="964"/>
      <c r="H4" s="964"/>
      <c r="I4" s="964"/>
    </row>
    <row r="5" spans="1:9" s="200" customFormat="1" ht="15.75">
      <c r="A5" s="964" t="s">
        <v>94</v>
      </c>
      <c r="B5" s="964"/>
      <c r="C5" s="964"/>
      <c r="D5" s="964"/>
      <c r="E5" s="964"/>
      <c r="F5" s="964"/>
      <c r="G5" s="964"/>
      <c r="H5" s="964"/>
      <c r="I5" s="964"/>
    </row>
    <row r="6" spans="1:9" s="200" customFormat="1" ht="15.75">
      <c r="A6" s="965" t="str">
        <f>'Tong CMD'!A5:H5</f>
        <v>(Kèm theo Nghị quyết số    … /NQ-HĐND ngày   tháng     năm 2022 của Hội đồng nhân dân tỉnh)</v>
      </c>
      <c r="B6" s="965"/>
      <c r="C6" s="965"/>
      <c r="D6" s="965"/>
      <c r="E6" s="965"/>
      <c r="F6" s="965"/>
      <c r="G6" s="965"/>
      <c r="H6" s="965"/>
      <c r="I6" s="965"/>
    </row>
    <row r="7" spans="1:9" ht="15.75">
      <c r="A7" s="983"/>
      <c r="B7" s="983"/>
      <c r="C7" s="983"/>
      <c r="D7" s="983"/>
      <c r="E7" s="983"/>
      <c r="F7" s="983"/>
      <c r="G7" s="983"/>
      <c r="H7" s="983"/>
      <c r="I7" s="983"/>
    </row>
    <row r="8" spans="1:9" ht="24.75" customHeight="1">
      <c r="A8" s="979" t="s">
        <v>9</v>
      </c>
      <c r="B8" s="982" t="s">
        <v>12</v>
      </c>
      <c r="C8" s="980" t="s">
        <v>18</v>
      </c>
      <c r="D8" s="981" t="s">
        <v>8</v>
      </c>
      <c r="E8" s="981"/>
      <c r="F8" s="981"/>
      <c r="G8" s="982" t="s">
        <v>59</v>
      </c>
      <c r="H8" s="981" t="s">
        <v>15</v>
      </c>
      <c r="I8" s="981" t="s">
        <v>14</v>
      </c>
    </row>
    <row r="9" spans="1:9" ht="29.25" customHeight="1">
      <c r="A9" s="979"/>
      <c r="B9" s="982"/>
      <c r="C9" s="980"/>
      <c r="D9" s="50" t="s">
        <v>6</v>
      </c>
      <c r="E9" s="50" t="s">
        <v>5</v>
      </c>
      <c r="F9" s="50" t="s">
        <v>13</v>
      </c>
      <c r="G9" s="982"/>
      <c r="H9" s="981"/>
      <c r="I9" s="981"/>
    </row>
    <row r="10" spans="1:9" ht="16.5" customHeight="1">
      <c r="A10" s="51">
        <v>-1</v>
      </c>
      <c r="B10" s="51">
        <v>-2</v>
      </c>
      <c r="C10" s="51" t="s">
        <v>60</v>
      </c>
      <c r="D10" s="51">
        <v>-4</v>
      </c>
      <c r="E10" s="51">
        <v>-5</v>
      </c>
      <c r="F10" s="51">
        <v>-6</v>
      </c>
      <c r="G10" s="51">
        <v>-7</v>
      </c>
      <c r="H10" s="51">
        <v>-8</v>
      </c>
      <c r="I10" s="51">
        <v>-9</v>
      </c>
    </row>
    <row r="11" spans="1:9" ht="15.75">
      <c r="A11" s="202" t="s">
        <v>91</v>
      </c>
      <c r="B11" s="203"/>
      <c r="C11" s="203"/>
      <c r="D11" s="203"/>
      <c r="E11" s="203"/>
      <c r="F11" s="203"/>
      <c r="G11" s="216"/>
      <c r="H11" s="216"/>
      <c r="I11" s="204"/>
    </row>
    <row r="12" spans="1:9" ht="15.75">
      <c r="A12" s="205" t="s">
        <v>109</v>
      </c>
      <c r="B12" s="64" t="s">
        <v>110</v>
      </c>
      <c r="C12" s="417">
        <f>C13</f>
        <v>0.41</v>
      </c>
      <c r="D12" s="417">
        <f>D13</f>
        <v>0.41</v>
      </c>
      <c r="E12" s="417"/>
      <c r="F12" s="417"/>
      <c r="G12" s="51"/>
      <c r="H12" s="418"/>
      <c r="I12" s="51"/>
    </row>
    <row r="13" spans="1:9" ht="60">
      <c r="A13" s="5">
        <v>1</v>
      </c>
      <c r="B13" s="284" t="s">
        <v>433</v>
      </c>
      <c r="C13" s="294">
        <v>0.41</v>
      </c>
      <c r="D13" s="419">
        <v>0.41</v>
      </c>
      <c r="E13" s="419"/>
      <c r="F13" s="419"/>
      <c r="G13" s="51" t="s">
        <v>434</v>
      </c>
      <c r="H13" s="764" t="s">
        <v>435</v>
      </c>
      <c r="I13" s="420" t="s">
        <v>436</v>
      </c>
    </row>
    <row r="14" spans="1:9" ht="15.75">
      <c r="A14" s="205" t="s">
        <v>114</v>
      </c>
      <c r="B14" s="64" t="s">
        <v>437</v>
      </c>
      <c r="C14" s="421">
        <f>SUM(C15)</f>
        <v>0.72</v>
      </c>
      <c r="D14" s="421"/>
      <c r="E14" s="421"/>
      <c r="F14" s="421"/>
      <c r="G14" s="51"/>
      <c r="H14" s="499"/>
      <c r="I14" s="51"/>
    </row>
    <row r="15" spans="1:9" ht="15.75">
      <c r="A15" s="168" t="s">
        <v>453</v>
      </c>
      <c r="B15" s="64" t="s">
        <v>208</v>
      </c>
      <c r="C15" s="417">
        <f>C16</f>
        <v>0.72</v>
      </c>
      <c r="D15" s="417">
        <f>D16</f>
        <v>0.72</v>
      </c>
      <c r="E15" s="417"/>
      <c r="F15" s="417"/>
      <c r="G15" s="51"/>
      <c r="H15" s="499"/>
      <c r="I15" s="51"/>
    </row>
    <row r="16" spans="1:9" ht="60">
      <c r="A16" s="5">
        <v>1</v>
      </c>
      <c r="B16" s="284" t="s">
        <v>438</v>
      </c>
      <c r="C16" s="294">
        <f>SUM(D16:F16)</f>
        <v>0.72</v>
      </c>
      <c r="D16" s="419">
        <v>0.72</v>
      </c>
      <c r="E16" s="419"/>
      <c r="F16" s="419"/>
      <c r="G16" s="51" t="s">
        <v>2</v>
      </c>
      <c r="H16" s="764" t="s">
        <v>439</v>
      </c>
      <c r="I16" s="420" t="s">
        <v>440</v>
      </c>
    </row>
    <row r="17" spans="1:9" ht="15.75">
      <c r="A17" s="205" t="s">
        <v>123</v>
      </c>
      <c r="B17" s="64" t="s">
        <v>369</v>
      </c>
      <c r="C17" s="417">
        <f>C18</f>
        <v>0.15</v>
      </c>
      <c r="D17" s="417">
        <f>D18</f>
        <v>0.15</v>
      </c>
      <c r="E17" s="417"/>
      <c r="F17" s="417"/>
      <c r="G17" s="51"/>
      <c r="H17" s="499"/>
      <c r="I17" s="51"/>
    </row>
    <row r="18" spans="1:9" ht="60">
      <c r="A18" s="5">
        <v>1</v>
      </c>
      <c r="B18" s="284" t="s">
        <v>441</v>
      </c>
      <c r="C18" s="294">
        <f>SUM(D18:F18)</f>
        <v>0.15</v>
      </c>
      <c r="D18" s="419">
        <v>0.15</v>
      </c>
      <c r="E18" s="419"/>
      <c r="F18" s="419"/>
      <c r="G18" s="51" t="s">
        <v>442</v>
      </c>
      <c r="H18" s="764" t="s">
        <v>443</v>
      </c>
      <c r="I18" s="420" t="s">
        <v>444</v>
      </c>
    </row>
    <row r="19" spans="1:9" ht="15.75">
      <c r="A19" s="205" t="s">
        <v>126</v>
      </c>
      <c r="B19" s="64" t="s">
        <v>380</v>
      </c>
      <c r="C19" s="422">
        <f>SUM(C20:C21)</f>
        <v>3.76</v>
      </c>
      <c r="D19" s="422">
        <f>SUM(D20:D21)</f>
        <v>3.76</v>
      </c>
      <c r="E19" s="422"/>
      <c r="F19" s="422"/>
      <c r="G19" s="51"/>
      <c r="H19" s="499"/>
      <c r="I19" s="51"/>
    </row>
    <row r="20" spans="1:9" ht="60">
      <c r="A20" s="423">
        <v>1</v>
      </c>
      <c r="B20" s="284" t="s">
        <v>445</v>
      </c>
      <c r="C20" s="294">
        <f>SUM(D20:F20)</f>
        <v>1.5</v>
      </c>
      <c r="D20" s="424">
        <v>1.5</v>
      </c>
      <c r="E20" s="424"/>
      <c r="F20" s="424"/>
      <c r="G20" s="51" t="s">
        <v>446</v>
      </c>
      <c r="H20" s="764" t="s">
        <v>447</v>
      </c>
      <c r="I20" s="420" t="s">
        <v>448</v>
      </c>
    </row>
    <row r="21" spans="1:9" ht="60">
      <c r="A21" s="425">
        <v>2</v>
      </c>
      <c r="B21" s="426" t="s">
        <v>449</v>
      </c>
      <c r="C21" s="427">
        <v>2.26</v>
      </c>
      <c r="D21" s="428">
        <v>2.26</v>
      </c>
      <c r="E21" s="427"/>
      <c r="F21" s="427"/>
      <c r="G21" s="425" t="s">
        <v>450</v>
      </c>
      <c r="H21" s="765" t="s">
        <v>451</v>
      </c>
      <c r="I21" s="420" t="s">
        <v>452</v>
      </c>
    </row>
    <row r="22" spans="1:9" ht="15.75">
      <c r="A22" s="70">
        <f>COUNTIF(A12:A21,"&gt;0")</f>
        <v>5</v>
      </c>
      <c r="B22" s="71" t="s">
        <v>454</v>
      </c>
      <c r="C22" s="208">
        <f>SUM(C21,C20,C18,C16,C13)</f>
        <v>5.04</v>
      </c>
      <c r="D22" s="208">
        <f>SUM(D21,D20,D18,D16,D13)</f>
        <v>5.04</v>
      </c>
      <c r="E22" s="208">
        <f>SUM(E21,E20,E18,E16,E13)</f>
        <v>0</v>
      </c>
      <c r="F22" s="208">
        <f>SUM(F21,F20,F18,F16,F13)</f>
        <v>0</v>
      </c>
      <c r="G22" s="51"/>
      <c r="H22" s="51"/>
      <c r="I22" s="51"/>
    </row>
    <row r="23" spans="1:9" ht="37.5" customHeight="1">
      <c r="A23" s="975" t="s">
        <v>89</v>
      </c>
      <c r="B23" s="976"/>
      <c r="C23" s="976"/>
      <c r="D23" s="976"/>
      <c r="E23" s="976"/>
      <c r="F23" s="976"/>
      <c r="G23" s="976"/>
      <c r="H23" s="976"/>
      <c r="I23" s="977"/>
    </row>
    <row r="24" spans="1:9" ht="15.75">
      <c r="A24" s="209" t="s">
        <v>109</v>
      </c>
      <c r="B24" s="210" t="s">
        <v>161</v>
      </c>
      <c r="C24" s="211">
        <f>SUM(C25:C27)</f>
        <v>9.309999999999999</v>
      </c>
      <c r="D24" s="211">
        <f>SUM(D25:D27)</f>
        <v>9.309999999999999</v>
      </c>
      <c r="E24" s="211"/>
      <c r="F24" s="211"/>
      <c r="G24" s="212"/>
      <c r="H24" s="236"/>
      <c r="I24" s="210"/>
    </row>
    <row r="25" spans="1:9" ht="60">
      <c r="A25" s="429">
        <v>1</v>
      </c>
      <c r="B25" s="285" t="s">
        <v>455</v>
      </c>
      <c r="C25" s="430">
        <v>7</v>
      </c>
      <c r="D25" s="430">
        <v>7</v>
      </c>
      <c r="E25" s="431"/>
      <c r="F25" s="431"/>
      <c r="G25" s="2" t="s">
        <v>456</v>
      </c>
      <c r="H25" s="764" t="s">
        <v>457</v>
      </c>
      <c r="I25" s="420" t="s">
        <v>458</v>
      </c>
    </row>
    <row r="26" spans="1:9" ht="60">
      <c r="A26" s="429">
        <v>2</v>
      </c>
      <c r="B26" s="285" t="s">
        <v>459</v>
      </c>
      <c r="C26" s="430">
        <v>1.1</v>
      </c>
      <c r="D26" s="430">
        <v>1.1</v>
      </c>
      <c r="E26" s="431"/>
      <c r="F26" s="431"/>
      <c r="G26" s="2" t="s">
        <v>446</v>
      </c>
      <c r="H26" s="764" t="s">
        <v>457</v>
      </c>
      <c r="I26" s="420" t="s">
        <v>458</v>
      </c>
    </row>
    <row r="27" spans="1:9" ht="60">
      <c r="A27" s="429">
        <v>3</v>
      </c>
      <c r="B27" s="432" t="s">
        <v>460</v>
      </c>
      <c r="C27" s="263">
        <v>1.21</v>
      </c>
      <c r="D27" s="433">
        <v>1.21</v>
      </c>
      <c r="E27" s="433"/>
      <c r="F27" s="433"/>
      <c r="G27" s="434" t="s">
        <v>461</v>
      </c>
      <c r="H27" s="764" t="s">
        <v>457</v>
      </c>
      <c r="I27" s="420" t="s">
        <v>458</v>
      </c>
    </row>
    <row r="28" spans="1:9" ht="15.75">
      <c r="A28" s="205" t="s">
        <v>109</v>
      </c>
      <c r="B28" s="64" t="s">
        <v>301</v>
      </c>
      <c r="C28" s="52">
        <f>C29</f>
        <v>8.69</v>
      </c>
      <c r="D28" s="52"/>
      <c r="E28" s="52">
        <f>E29</f>
        <v>8.69</v>
      </c>
      <c r="F28" s="52"/>
      <c r="G28" s="217"/>
      <c r="H28" s="206"/>
      <c r="I28" s="206"/>
    </row>
    <row r="29" spans="1:9" ht="60">
      <c r="A29" s="207">
        <v>1</v>
      </c>
      <c r="B29" s="435" t="s">
        <v>462</v>
      </c>
      <c r="C29" s="294">
        <f>SUM(D29:F29)</f>
        <v>8.69</v>
      </c>
      <c r="D29" s="436"/>
      <c r="E29" s="437">
        <v>8.69</v>
      </c>
      <c r="F29" s="206"/>
      <c r="G29" s="217" t="s">
        <v>450</v>
      </c>
      <c r="H29" s="764" t="s">
        <v>457</v>
      </c>
      <c r="I29" s="420" t="s">
        <v>463</v>
      </c>
    </row>
    <row r="30" spans="1:9" ht="15.75">
      <c r="A30" s="209" t="s">
        <v>114</v>
      </c>
      <c r="B30" s="210" t="s">
        <v>317</v>
      </c>
      <c r="C30" s="211">
        <f>SUM(C31:C32)</f>
        <v>8.81</v>
      </c>
      <c r="D30" s="211">
        <f>SUM(D31:D32)</f>
        <v>8.81</v>
      </c>
      <c r="E30" s="211"/>
      <c r="F30" s="211"/>
      <c r="G30" s="212"/>
      <c r="H30" s="688"/>
      <c r="I30" s="210"/>
    </row>
    <row r="31" spans="1:9" ht="60">
      <c r="A31" s="438">
        <v>1</v>
      </c>
      <c r="B31" s="432" t="s">
        <v>464</v>
      </c>
      <c r="C31" s="439">
        <v>6</v>
      </c>
      <c r="D31" s="433">
        <v>6</v>
      </c>
      <c r="E31" s="433"/>
      <c r="F31" s="433"/>
      <c r="G31" s="440" t="s">
        <v>465</v>
      </c>
      <c r="H31" s="764" t="s">
        <v>457</v>
      </c>
      <c r="I31" s="420" t="s">
        <v>466</v>
      </c>
    </row>
    <row r="32" spans="1:9" ht="60">
      <c r="A32" s="438">
        <v>2</v>
      </c>
      <c r="B32" s="441" t="s">
        <v>467</v>
      </c>
      <c r="C32" s="439">
        <v>2.81</v>
      </c>
      <c r="D32" s="439">
        <v>2.81</v>
      </c>
      <c r="E32" s="442"/>
      <c r="F32" s="442"/>
      <c r="G32" s="443" t="s">
        <v>461</v>
      </c>
      <c r="H32" s="764" t="s">
        <v>457</v>
      </c>
      <c r="I32" s="420" t="s">
        <v>468</v>
      </c>
    </row>
    <row r="33" spans="1:9" ht="60">
      <c r="A33" s="418">
        <v>3</v>
      </c>
      <c r="B33" s="444" t="s">
        <v>467</v>
      </c>
      <c r="C33" s="445">
        <f>SUM(D33:F33)</f>
        <v>7.08</v>
      </c>
      <c r="D33" s="445">
        <f>9.89-2.81</f>
        <v>7.08</v>
      </c>
      <c r="E33" s="445"/>
      <c r="F33" s="445"/>
      <c r="G33" s="51" t="s">
        <v>461</v>
      </c>
      <c r="H33" s="764" t="s">
        <v>457</v>
      </c>
      <c r="I33" s="420" t="s">
        <v>468</v>
      </c>
    </row>
    <row r="34" spans="1:9" ht="15.75">
      <c r="A34" s="209" t="s">
        <v>123</v>
      </c>
      <c r="B34" s="210" t="s">
        <v>110</v>
      </c>
      <c r="C34" s="446">
        <f>SUM(C35:C38)</f>
        <v>3.99</v>
      </c>
      <c r="D34" s="446">
        <f>SUM(D35:D38)</f>
        <v>3.99</v>
      </c>
      <c r="E34" s="446"/>
      <c r="F34" s="446"/>
      <c r="G34" s="443"/>
      <c r="H34" s="65"/>
      <c r="I34" s="441"/>
    </row>
    <row r="35" spans="1:9" ht="60">
      <c r="A35" s="170">
        <v>1</v>
      </c>
      <c r="B35" s="447" t="s">
        <v>469</v>
      </c>
      <c r="C35" s="448">
        <f>SUM(D35:F35)</f>
        <v>2</v>
      </c>
      <c r="D35" s="448">
        <v>2</v>
      </c>
      <c r="E35" s="449"/>
      <c r="F35" s="449"/>
      <c r="G35" s="450" t="s">
        <v>450</v>
      </c>
      <c r="H35" s="764" t="s">
        <v>457</v>
      </c>
      <c r="I35" s="420" t="s">
        <v>470</v>
      </c>
    </row>
    <row r="36" spans="1:9" ht="60">
      <c r="A36" s="170">
        <v>2</v>
      </c>
      <c r="B36" s="447" t="s">
        <v>471</v>
      </c>
      <c r="C36" s="448">
        <f>SUM(D36:F36)</f>
        <v>1.23</v>
      </c>
      <c r="D36" s="448">
        <v>1.23</v>
      </c>
      <c r="E36" s="449"/>
      <c r="F36" s="449"/>
      <c r="G36" s="450" t="s">
        <v>450</v>
      </c>
      <c r="H36" s="764" t="s">
        <v>457</v>
      </c>
      <c r="I36" s="420" t="s">
        <v>470</v>
      </c>
    </row>
    <row r="37" spans="1:9" ht="60">
      <c r="A37" s="170">
        <v>3</v>
      </c>
      <c r="B37" s="284" t="s">
        <v>472</v>
      </c>
      <c r="C37" s="451">
        <v>0.35</v>
      </c>
      <c r="D37" s="451">
        <v>0.35</v>
      </c>
      <c r="E37" s="445"/>
      <c r="F37" s="445"/>
      <c r="G37" s="452" t="s">
        <v>473</v>
      </c>
      <c r="H37" s="764" t="s">
        <v>457</v>
      </c>
      <c r="I37" s="420" t="s">
        <v>436</v>
      </c>
    </row>
    <row r="38" spans="1:9" ht="60">
      <c r="A38" s="170">
        <v>4</v>
      </c>
      <c r="B38" s="284" t="s">
        <v>474</v>
      </c>
      <c r="C38" s="294">
        <v>0.41</v>
      </c>
      <c r="D38" s="294">
        <v>0.41</v>
      </c>
      <c r="E38" s="445"/>
      <c r="F38" s="445"/>
      <c r="G38" s="453" t="s">
        <v>475</v>
      </c>
      <c r="H38" s="764" t="s">
        <v>476</v>
      </c>
      <c r="I38" s="420" t="s">
        <v>477</v>
      </c>
    </row>
    <row r="39" spans="1:9" ht="15.75">
      <c r="A39" s="205" t="s">
        <v>123</v>
      </c>
      <c r="B39" s="64" t="s">
        <v>478</v>
      </c>
      <c r="C39" s="454">
        <f>C40</f>
        <v>0.67</v>
      </c>
      <c r="D39" s="454">
        <f>D40</f>
        <v>0.67</v>
      </c>
      <c r="E39" s="454"/>
      <c r="F39" s="454"/>
      <c r="G39" s="51"/>
      <c r="H39" s="766"/>
      <c r="I39" s="51"/>
    </row>
    <row r="40" spans="1:9" ht="60">
      <c r="A40" s="418">
        <v>1</v>
      </c>
      <c r="B40" s="65" t="s">
        <v>479</v>
      </c>
      <c r="C40" s="455">
        <v>0.67</v>
      </c>
      <c r="D40" s="455">
        <v>0.67</v>
      </c>
      <c r="E40" s="445"/>
      <c r="F40" s="445"/>
      <c r="G40" s="61" t="s">
        <v>461</v>
      </c>
      <c r="H40" s="764" t="s">
        <v>457</v>
      </c>
      <c r="I40" s="420" t="s">
        <v>480</v>
      </c>
    </row>
    <row r="41" spans="1:9" ht="15.75">
      <c r="A41" s="209" t="s">
        <v>126</v>
      </c>
      <c r="B41" s="210" t="s">
        <v>437</v>
      </c>
      <c r="C41" s="456">
        <f>C42+C49+C51+C55+C60+C57</f>
        <v>26.25</v>
      </c>
      <c r="D41" s="456">
        <f>D42+D49+D51+D55+D60+D57</f>
        <v>9.32</v>
      </c>
      <c r="E41" s="456">
        <f>E42+E49+E51+E55+E60+E57</f>
        <v>16.93</v>
      </c>
      <c r="F41" s="456"/>
      <c r="G41" s="450"/>
      <c r="H41" s="65"/>
      <c r="I41" s="457"/>
    </row>
    <row r="42" spans="1:9" ht="15.75">
      <c r="A42" s="209" t="s">
        <v>481</v>
      </c>
      <c r="B42" s="210" t="s">
        <v>115</v>
      </c>
      <c r="C42" s="211">
        <f>SUM(C43:C46)</f>
        <v>6.220000000000001</v>
      </c>
      <c r="D42" s="211">
        <f>SUM(D43:D46)</f>
        <v>4.62</v>
      </c>
      <c r="E42" s="211">
        <f>SUM(E43:E46)</f>
        <v>1.6</v>
      </c>
      <c r="F42" s="211"/>
      <c r="G42" s="212"/>
      <c r="H42" s="458"/>
      <c r="I42" s="458"/>
    </row>
    <row r="43" spans="1:9" ht="60">
      <c r="A43" s="438">
        <v>1</v>
      </c>
      <c r="B43" s="441" t="s">
        <v>482</v>
      </c>
      <c r="C43" s="459">
        <v>1.6</v>
      </c>
      <c r="D43" s="460"/>
      <c r="E43" s="460">
        <v>1.6</v>
      </c>
      <c r="F43" s="460"/>
      <c r="G43" s="461" t="s">
        <v>483</v>
      </c>
      <c r="H43" s="764" t="s">
        <v>457</v>
      </c>
      <c r="I43" s="420" t="s">
        <v>484</v>
      </c>
    </row>
    <row r="44" spans="1:9" ht="60">
      <c r="A44" s="438">
        <v>2</v>
      </c>
      <c r="B44" s="462" t="s">
        <v>485</v>
      </c>
      <c r="C44" s="463">
        <v>1.12</v>
      </c>
      <c r="D44" s="463">
        <v>1.12</v>
      </c>
      <c r="E44" s="463"/>
      <c r="F44" s="463"/>
      <c r="G44" s="464" t="s">
        <v>486</v>
      </c>
      <c r="H44" s="764" t="s">
        <v>457</v>
      </c>
      <c r="I44" s="420" t="s">
        <v>487</v>
      </c>
    </row>
    <row r="45" spans="1:9" ht="60">
      <c r="A45" s="438">
        <v>3</v>
      </c>
      <c r="B45" s="462" t="s">
        <v>488</v>
      </c>
      <c r="C45" s="263">
        <v>3</v>
      </c>
      <c r="D45" s="263">
        <v>3</v>
      </c>
      <c r="E45" s="463"/>
      <c r="F45" s="463"/>
      <c r="G45" s="170" t="s">
        <v>489</v>
      </c>
      <c r="H45" s="764" t="s">
        <v>457</v>
      </c>
      <c r="I45" s="420" t="s">
        <v>490</v>
      </c>
    </row>
    <row r="46" spans="1:9" ht="60">
      <c r="A46" s="438">
        <v>4</v>
      </c>
      <c r="B46" s="462" t="s">
        <v>491</v>
      </c>
      <c r="C46" s="263">
        <v>0.5</v>
      </c>
      <c r="D46" s="442">
        <v>0.5</v>
      </c>
      <c r="E46" s="463"/>
      <c r="F46" s="463"/>
      <c r="G46" s="465" t="s">
        <v>492</v>
      </c>
      <c r="H46" s="764" t="s">
        <v>457</v>
      </c>
      <c r="I46" s="420" t="s">
        <v>493</v>
      </c>
    </row>
    <row r="47" spans="1:9" ht="60">
      <c r="A47" s="438">
        <v>5</v>
      </c>
      <c r="B47" s="466" t="s">
        <v>494</v>
      </c>
      <c r="C47" s="294">
        <v>2.86</v>
      </c>
      <c r="D47" s="294">
        <v>2.86</v>
      </c>
      <c r="E47" s="294"/>
      <c r="F47" s="294"/>
      <c r="G47" s="467" t="s">
        <v>495</v>
      </c>
      <c r="H47" s="764" t="s">
        <v>457</v>
      </c>
      <c r="I47" s="420" t="s">
        <v>496</v>
      </c>
    </row>
    <row r="48" spans="1:9" ht="60">
      <c r="A48" s="438">
        <v>6</v>
      </c>
      <c r="B48" s="468" t="s">
        <v>497</v>
      </c>
      <c r="C48" s="469">
        <v>0.2</v>
      </c>
      <c r="D48" s="470">
        <v>0.2</v>
      </c>
      <c r="E48" s="470"/>
      <c r="F48" s="470"/>
      <c r="G48" s="51" t="s">
        <v>498</v>
      </c>
      <c r="H48" s="764" t="s">
        <v>457</v>
      </c>
      <c r="I48" s="420" t="s">
        <v>499</v>
      </c>
    </row>
    <row r="49" spans="1:9" ht="15.75">
      <c r="A49" s="168" t="s">
        <v>500</v>
      </c>
      <c r="B49" s="64" t="s">
        <v>501</v>
      </c>
      <c r="C49" s="141">
        <f>C50</f>
        <v>0.3</v>
      </c>
      <c r="D49" s="141">
        <f>D50</f>
        <v>0.3</v>
      </c>
      <c r="E49" s="463"/>
      <c r="F49" s="463"/>
      <c r="G49" s="464"/>
      <c r="H49" s="65"/>
      <c r="I49" s="67"/>
    </row>
    <row r="50" spans="1:9" ht="60">
      <c r="A50" s="170">
        <v>1</v>
      </c>
      <c r="B50" s="471" t="s">
        <v>502</v>
      </c>
      <c r="C50" s="463">
        <f>D50</f>
        <v>0.3</v>
      </c>
      <c r="D50" s="263">
        <v>0.3</v>
      </c>
      <c r="E50" s="463"/>
      <c r="F50" s="463"/>
      <c r="G50" s="472" t="s">
        <v>503</v>
      </c>
      <c r="H50" s="764" t="s">
        <v>457</v>
      </c>
      <c r="I50" s="420" t="s">
        <v>504</v>
      </c>
    </row>
    <row r="51" spans="1:9" ht="15.75">
      <c r="A51" s="209" t="s">
        <v>505</v>
      </c>
      <c r="B51" s="210" t="s">
        <v>127</v>
      </c>
      <c r="C51" s="473">
        <f>SUM(C52:C53)</f>
        <v>2.23</v>
      </c>
      <c r="D51" s="473">
        <f>SUM(D52:D53)</f>
        <v>0.79</v>
      </c>
      <c r="E51" s="473">
        <f>SUM(E52:E53)</f>
        <v>1.44</v>
      </c>
      <c r="F51" s="473"/>
      <c r="G51" s="474"/>
      <c r="H51" s="210"/>
      <c r="I51" s="210"/>
    </row>
    <row r="52" spans="1:9" ht="60">
      <c r="A52" s="170">
        <v>1</v>
      </c>
      <c r="B52" s="471" t="s">
        <v>506</v>
      </c>
      <c r="C52" s="463">
        <f>D52+E52</f>
        <v>2.17</v>
      </c>
      <c r="D52" s="463">
        <v>0.73</v>
      </c>
      <c r="E52" s="463">
        <v>1.44</v>
      </c>
      <c r="F52" s="463"/>
      <c r="G52" s="472" t="s">
        <v>507</v>
      </c>
      <c r="H52" s="764" t="s">
        <v>457</v>
      </c>
      <c r="I52" s="420" t="s">
        <v>508</v>
      </c>
    </row>
    <row r="53" spans="1:9" ht="60">
      <c r="A53" s="170">
        <v>2</v>
      </c>
      <c r="B53" s="471" t="s">
        <v>509</v>
      </c>
      <c r="C53" s="463">
        <v>0.06</v>
      </c>
      <c r="D53" s="463">
        <v>0.06</v>
      </c>
      <c r="E53" s="463"/>
      <c r="F53" s="463"/>
      <c r="G53" s="472" t="s">
        <v>510</v>
      </c>
      <c r="H53" s="764" t="s">
        <v>457</v>
      </c>
      <c r="I53" s="420" t="s">
        <v>511</v>
      </c>
    </row>
    <row r="54" spans="1:9" ht="72">
      <c r="A54" s="170">
        <v>3</v>
      </c>
      <c r="B54" s="468" t="s">
        <v>512</v>
      </c>
      <c r="C54" s="469">
        <v>0.03</v>
      </c>
      <c r="D54" s="470">
        <v>0.03</v>
      </c>
      <c r="E54" s="470"/>
      <c r="F54" s="470"/>
      <c r="G54" s="51" t="s">
        <v>513</v>
      </c>
      <c r="H54" s="764" t="s">
        <v>457</v>
      </c>
      <c r="I54" s="420" t="s">
        <v>514</v>
      </c>
    </row>
    <row r="55" spans="1:9" ht="15.75">
      <c r="A55" s="168" t="s">
        <v>515</v>
      </c>
      <c r="B55" s="64" t="s">
        <v>516</v>
      </c>
      <c r="C55" s="475">
        <f>C56</f>
        <v>0.16</v>
      </c>
      <c r="D55" s="475">
        <f>D56</f>
        <v>0.16</v>
      </c>
      <c r="E55" s="475"/>
      <c r="F55" s="463"/>
      <c r="G55" s="464"/>
      <c r="H55" s="65"/>
      <c r="I55" s="67"/>
    </row>
    <row r="56" spans="1:9" ht="63.75">
      <c r="A56" s="170">
        <v>1</v>
      </c>
      <c r="B56" s="471" t="s">
        <v>517</v>
      </c>
      <c r="C56" s="463">
        <v>0.16</v>
      </c>
      <c r="D56" s="463">
        <v>0.16</v>
      </c>
      <c r="E56" s="463"/>
      <c r="F56" s="463"/>
      <c r="G56" s="472" t="s">
        <v>518</v>
      </c>
      <c r="H56" s="764" t="s">
        <v>457</v>
      </c>
      <c r="I56" s="420" t="s">
        <v>519</v>
      </c>
    </row>
    <row r="57" spans="1:9" ht="15.75">
      <c r="A57" s="168" t="s">
        <v>520</v>
      </c>
      <c r="B57" s="64" t="s">
        <v>521</v>
      </c>
      <c r="C57" s="68">
        <f>SUM(C58:C59)</f>
        <v>11.89</v>
      </c>
      <c r="D57" s="68">
        <f>SUM(D58:D59)</f>
        <v>0</v>
      </c>
      <c r="E57" s="68">
        <f>SUM(E58:E59)</f>
        <v>11.89</v>
      </c>
      <c r="F57" s="68"/>
      <c r="G57" s="213"/>
      <c r="H57" s="71"/>
      <c r="I57" s="67"/>
    </row>
    <row r="58" spans="1:9" ht="60">
      <c r="A58" s="170">
        <v>1</v>
      </c>
      <c r="B58" s="65" t="s">
        <v>522</v>
      </c>
      <c r="C58" s="476">
        <f>SUM(D58:F58)</f>
        <v>2.5</v>
      </c>
      <c r="D58" s="476"/>
      <c r="E58" s="476">
        <v>2.5</v>
      </c>
      <c r="F58" s="476"/>
      <c r="G58" s="477" t="s">
        <v>523</v>
      </c>
      <c r="H58" s="764" t="s">
        <v>457</v>
      </c>
      <c r="I58" s="420" t="s">
        <v>524</v>
      </c>
    </row>
    <row r="59" spans="1:9" ht="60">
      <c r="A59" s="170">
        <v>2</v>
      </c>
      <c r="B59" s="471" t="s">
        <v>525</v>
      </c>
      <c r="C59" s="478">
        <f>E59</f>
        <v>9.39</v>
      </c>
      <c r="D59" s="478"/>
      <c r="E59" s="478">
        <v>9.39</v>
      </c>
      <c r="F59" s="478"/>
      <c r="G59" s="479" t="s">
        <v>526</v>
      </c>
      <c r="H59" s="764" t="s">
        <v>457</v>
      </c>
      <c r="I59" s="420" t="s">
        <v>527</v>
      </c>
    </row>
    <row r="60" spans="1:9" ht="15.75">
      <c r="A60" s="209" t="s">
        <v>528</v>
      </c>
      <c r="B60" s="210" t="s">
        <v>421</v>
      </c>
      <c r="C60" s="211">
        <f>C61+C62</f>
        <v>5.45</v>
      </c>
      <c r="D60" s="211">
        <f>D61+D62</f>
        <v>3.45</v>
      </c>
      <c r="E60" s="211">
        <f>E61+E62</f>
        <v>2</v>
      </c>
      <c r="F60" s="211"/>
      <c r="G60" s="212"/>
      <c r="H60" s="210"/>
      <c r="I60" s="210"/>
    </row>
    <row r="61" spans="1:9" ht="60">
      <c r="A61" s="438">
        <v>1</v>
      </c>
      <c r="B61" s="441" t="s">
        <v>529</v>
      </c>
      <c r="C61" s="442">
        <v>2</v>
      </c>
      <c r="D61" s="442">
        <v>2</v>
      </c>
      <c r="E61" s="442"/>
      <c r="F61" s="442"/>
      <c r="G61" s="443" t="s">
        <v>530</v>
      </c>
      <c r="H61" s="764" t="s">
        <v>457</v>
      </c>
      <c r="I61" s="420" t="s">
        <v>531</v>
      </c>
    </row>
    <row r="62" spans="1:9" ht="60">
      <c r="A62" s="480">
        <v>1</v>
      </c>
      <c r="B62" s="444" t="s">
        <v>532</v>
      </c>
      <c r="C62" s="481">
        <f>SUM(D62:F62)</f>
        <v>3.45</v>
      </c>
      <c r="D62" s="481">
        <v>1.45</v>
      </c>
      <c r="E62" s="481">
        <v>2</v>
      </c>
      <c r="F62" s="481"/>
      <c r="G62" s="51" t="s">
        <v>450</v>
      </c>
      <c r="H62" s="764" t="s">
        <v>457</v>
      </c>
      <c r="I62" s="420" t="s">
        <v>533</v>
      </c>
    </row>
    <row r="63" spans="1:9" ht="15.75">
      <c r="A63" s="482" t="s">
        <v>149</v>
      </c>
      <c r="B63" s="483" t="s">
        <v>369</v>
      </c>
      <c r="C63" s="484">
        <f>SUM(C64:C66)</f>
        <v>6.609999999999999</v>
      </c>
      <c r="D63" s="484">
        <f>SUM(D64:D66)</f>
        <v>6.609999999999999</v>
      </c>
      <c r="E63" s="484"/>
      <c r="F63" s="484"/>
      <c r="G63" s="485"/>
      <c r="H63" s="650"/>
      <c r="I63" s="457"/>
    </row>
    <row r="64" spans="1:9" ht="60">
      <c r="A64" s="486">
        <v>1</v>
      </c>
      <c r="B64" s="487" t="s">
        <v>534</v>
      </c>
      <c r="C64" s="488">
        <f>SUM(D64:F64)</f>
        <v>0.9</v>
      </c>
      <c r="D64" s="489">
        <v>0.9</v>
      </c>
      <c r="E64" s="490"/>
      <c r="F64" s="490"/>
      <c r="G64" s="491" t="s">
        <v>535</v>
      </c>
      <c r="H64" s="764" t="s">
        <v>457</v>
      </c>
      <c r="I64" s="420" t="s">
        <v>536</v>
      </c>
    </row>
    <row r="65" spans="1:9" ht="60">
      <c r="A65" s="486">
        <v>2</v>
      </c>
      <c r="B65" s="487" t="s">
        <v>537</v>
      </c>
      <c r="C65" s="488">
        <f>SUM(D65:F65)</f>
        <v>3</v>
      </c>
      <c r="D65" s="489">
        <v>3</v>
      </c>
      <c r="E65" s="490"/>
      <c r="F65" s="490"/>
      <c r="G65" s="491" t="s">
        <v>538</v>
      </c>
      <c r="H65" s="764" t="s">
        <v>457</v>
      </c>
      <c r="I65" s="420" t="s">
        <v>539</v>
      </c>
    </row>
    <row r="66" spans="1:9" ht="60">
      <c r="A66" s="492">
        <v>3</v>
      </c>
      <c r="B66" s="493" t="s">
        <v>540</v>
      </c>
      <c r="C66" s="488">
        <f>SUM(D66:F66)</f>
        <v>2.71</v>
      </c>
      <c r="D66" s="489">
        <v>2.71</v>
      </c>
      <c r="E66" s="490"/>
      <c r="F66" s="490"/>
      <c r="G66" s="491" t="s">
        <v>538</v>
      </c>
      <c r="H66" s="764" t="s">
        <v>541</v>
      </c>
      <c r="I66" s="420" t="s">
        <v>542</v>
      </c>
    </row>
    <row r="67" spans="1:9" ht="15.75">
      <c r="A67" s="209" t="s">
        <v>216</v>
      </c>
      <c r="B67" s="210" t="s">
        <v>543</v>
      </c>
      <c r="C67" s="494">
        <f>SUM(C68:C76)</f>
        <v>22.47</v>
      </c>
      <c r="D67" s="494">
        <f>SUM(D68:D76)</f>
        <v>22.47</v>
      </c>
      <c r="E67" s="494"/>
      <c r="F67" s="494"/>
      <c r="G67" s="495"/>
      <c r="H67" s="210"/>
      <c r="I67" s="210"/>
    </row>
    <row r="68" spans="1:9" ht="60">
      <c r="A68" s="170">
        <v>1</v>
      </c>
      <c r="B68" s="65" t="s">
        <v>544</v>
      </c>
      <c r="C68" s="263">
        <v>1.22</v>
      </c>
      <c r="D68" s="263">
        <v>1.22</v>
      </c>
      <c r="E68" s="263"/>
      <c r="F68" s="263"/>
      <c r="G68" s="170" t="s">
        <v>486</v>
      </c>
      <c r="H68" s="764" t="s">
        <v>457</v>
      </c>
      <c r="I68" s="420" t="s">
        <v>545</v>
      </c>
    </row>
    <row r="69" spans="1:9" ht="60">
      <c r="A69" s="170">
        <v>2</v>
      </c>
      <c r="B69" s="432" t="s">
        <v>546</v>
      </c>
      <c r="C69" s="439">
        <v>4.62</v>
      </c>
      <c r="D69" s="433">
        <v>4.62</v>
      </c>
      <c r="E69" s="433"/>
      <c r="F69" s="433"/>
      <c r="G69" s="440" t="s">
        <v>547</v>
      </c>
      <c r="H69" s="764" t="s">
        <v>457</v>
      </c>
      <c r="I69" s="420" t="s">
        <v>548</v>
      </c>
    </row>
    <row r="70" spans="1:9" ht="60">
      <c r="A70" s="170">
        <v>3</v>
      </c>
      <c r="B70" s="432" t="s">
        <v>549</v>
      </c>
      <c r="C70" s="439">
        <v>1.71</v>
      </c>
      <c r="D70" s="433">
        <v>1.71</v>
      </c>
      <c r="E70" s="433"/>
      <c r="F70" s="433"/>
      <c r="G70" s="440" t="s">
        <v>547</v>
      </c>
      <c r="H70" s="764" t="s">
        <v>457</v>
      </c>
      <c r="I70" s="420" t="s">
        <v>550</v>
      </c>
    </row>
    <row r="71" spans="1:9" ht="60">
      <c r="A71" s="170">
        <v>4</v>
      </c>
      <c r="B71" s="441" t="s">
        <v>551</v>
      </c>
      <c r="C71" s="442">
        <v>0.98</v>
      </c>
      <c r="D71" s="442">
        <v>0.98</v>
      </c>
      <c r="E71" s="442"/>
      <c r="F71" s="442"/>
      <c r="G71" s="443" t="s">
        <v>552</v>
      </c>
      <c r="H71" s="764" t="s">
        <v>457</v>
      </c>
      <c r="I71" s="420" t="s">
        <v>553</v>
      </c>
    </row>
    <row r="72" spans="1:9" ht="60">
      <c r="A72" s="170">
        <v>5</v>
      </c>
      <c r="B72" s="441" t="s">
        <v>554</v>
      </c>
      <c r="C72" s="442">
        <v>3</v>
      </c>
      <c r="D72" s="442">
        <v>3</v>
      </c>
      <c r="E72" s="442"/>
      <c r="F72" s="442"/>
      <c r="G72" s="443" t="s">
        <v>555</v>
      </c>
      <c r="H72" s="764" t="s">
        <v>457</v>
      </c>
      <c r="I72" s="420" t="s">
        <v>556</v>
      </c>
    </row>
    <row r="73" spans="1:9" ht="60">
      <c r="A73" s="170">
        <v>6</v>
      </c>
      <c r="B73" s="471" t="s">
        <v>557</v>
      </c>
      <c r="C73" s="263">
        <v>2.53</v>
      </c>
      <c r="D73" s="263">
        <v>2.53</v>
      </c>
      <c r="E73" s="141"/>
      <c r="F73" s="141"/>
      <c r="G73" s="434" t="s">
        <v>558</v>
      </c>
      <c r="H73" s="764" t="s">
        <v>457</v>
      </c>
      <c r="I73" s="420" t="s">
        <v>559</v>
      </c>
    </row>
    <row r="74" spans="1:9" ht="60">
      <c r="A74" s="170">
        <v>7</v>
      </c>
      <c r="B74" s="496" t="s">
        <v>560</v>
      </c>
      <c r="C74" s="442">
        <f>D74</f>
        <v>1.95</v>
      </c>
      <c r="D74" s="442">
        <v>1.95</v>
      </c>
      <c r="E74" s="141"/>
      <c r="F74" s="141"/>
      <c r="G74" s="434" t="s">
        <v>547</v>
      </c>
      <c r="H74" s="764" t="s">
        <v>457</v>
      </c>
      <c r="I74" s="420" t="s">
        <v>561</v>
      </c>
    </row>
    <row r="75" spans="1:9" ht="60">
      <c r="A75" s="170">
        <v>8</v>
      </c>
      <c r="B75" s="497" t="s">
        <v>562</v>
      </c>
      <c r="C75" s="448">
        <f>SUM(D75:F75)</f>
        <v>4.46</v>
      </c>
      <c r="D75" s="448">
        <v>4.46</v>
      </c>
      <c r="E75" s="498"/>
      <c r="F75" s="498"/>
      <c r="G75" s="450" t="s">
        <v>563</v>
      </c>
      <c r="H75" s="764" t="s">
        <v>457</v>
      </c>
      <c r="I75" s="420" t="s">
        <v>564</v>
      </c>
    </row>
    <row r="76" spans="1:9" ht="60">
      <c r="A76" s="170">
        <v>9</v>
      </c>
      <c r="B76" s="447" t="s">
        <v>565</v>
      </c>
      <c r="C76" s="448">
        <f>SUM(D76:F76)</f>
        <v>2</v>
      </c>
      <c r="D76" s="448">
        <v>2</v>
      </c>
      <c r="E76" s="498"/>
      <c r="F76" s="498"/>
      <c r="G76" s="450" t="s">
        <v>566</v>
      </c>
      <c r="H76" s="764" t="s">
        <v>457</v>
      </c>
      <c r="I76" s="420" t="s">
        <v>567</v>
      </c>
    </row>
    <row r="77" spans="1:9" ht="60">
      <c r="A77" s="170">
        <v>10</v>
      </c>
      <c r="B77" s="499" t="s">
        <v>568</v>
      </c>
      <c r="C77" s="445">
        <f>SUM(D77:F77)</f>
        <v>0.95</v>
      </c>
      <c r="D77" s="445">
        <v>0.95</v>
      </c>
      <c r="E77" s="445"/>
      <c r="F77" s="445"/>
      <c r="G77" s="51" t="s">
        <v>486</v>
      </c>
      <c r="H77" s="764" t="s">
        <v>457</v>
      </c>
      <c r="I77" s="420" t="s">
        <v>569</v>
      </c>
    </row>
    <row r="78" spans="1:9" ht="15.75">
      <c r="A78" s="209" t="s">
        <v>222</v>
      </c>
      <c r="B78" s="210" t="s">
        <v>281</v>
      </c>
      <c r="C78" s="211">
        <f>C79+C80</f>
        <v>1.02</v>
      </c>
      <c r="D78" s="211">
        <f>D79+D80</f>
        <v>1.02</v>
      </c>
      <c r="E78" s="211"/>
      <c r="F78" s="211"/>
      <c r="G78" s="212"/>
      <c r="H78" s="441"/>
      <c r="I78" s="441"/>
    </row>
    <row r="79" spans="1:9" ht="60">
      <c r="A79" s="170">
        <v>1</v>
      </c>
      <c r="B79" s="65" t="s">
        <v>570</v>
      </c>
      <c r="C79" s="263">
        <v>0.34</v>
      </c>
      <c r="D79" s="263">
        <v>0.34</v>
      </c>
      <c r="E79" s="263"/>
      <c r="F79" s="263"/>
      <c r="G79" s="434" t="s">
        <v>558</v>
      </c>
      <c r="H79" s="764" t="s">
        <v>457</v>
      </c>
      <c r="I79" s="420" t="s">
        <v>571</v>
      </c>
    </row>
    <row r="80" spans="1:9" ht="60">
      <c r="A80" s="170">
        <v>2</v>
      </c>
      <c r="B80" s="65" t="s">
        <v>572</v>
      </c>
      <c r="C80" s="263">
        <v>0.68</v>
      </c>
      <c r="D80" s="263">
        <v>0.68</v>
      </c>
      <c r="E80" s="141"/>
      <c r="F80" s="141"/>
      <c r="G80" s="434" t="s">
        <v>558</v>
      </c>
      <c r="H80" s="764" t="s">
        <v>457</v>
      </c>
      <c r="I80" s="420" t="s">
        <v>571</v>
      </c>
    </row>
    <row r="81" spans="1:9" s="200" customFormat="1" ht="15.75">
      <c r="A81" s="72">
        <f>COUNTIF(A24:A80,"&gt;0")</f>
        <v>42</v>
      </c>
      <c r="B81" s="67" t="s">
        <v>284</v>
      </c>
      <c r="C81" s="141">
        <f>SUM(C79:C80,C68:C77,C64:C66,C61:C62,C58:C59,C56,C52:C54,C50,C43:C48,C40,C35:C38,C31:C33,C29,C27,C26,C25)</f>
        <v>98.93999999999998</v>
      </c>
      <c r="D81" s="141">
        <f>SUM(D79:D80,D68:D77,D64:D66,D61:D62,D58:D59,D56,D52:D54,D50,D43:D48,D40,D35:D38,D31:D33,D29,D27,D26,D25)</f>
        <v>73.31999999999998</v>
      </c>
      <c r="E81" s="141">
        <f>SUM(E79:E80,E68:E77,E64:E66,E61:E62,E58:E59,E56,E52:E54,E50,E43:E48,E40,E35:E38,E31:E33,E29,E27,E26,E25)</f>
        <v>25.619999999999997</v>
      </c>
      <c r="F81" s="141">
        <f>SUM(F79:F80,F68:F77,F64:F66,F61:F62,F58:F59,F56,F52:F54,F50,F43:F48,F40,F35:F38,F31:F33,F29,F27,F26,F25)</f>
        <v>0</v>
      </c>
      <c r="G81" s="213"/>
      <c r="H81" s="170"/>
      <c r="I81" s="66"/>
    </row>
    <row r="82" spans="1:9" s="200" customFormat="1" ht="15.75">
      <c r="A82" s="60">
        <f>A81+A22</f>
        <v>47</v>
      </c>
      <c r="B82" s="67" t="s">
        <v>93</v>
      </c>
      <c r="C82" s="141">
        <f>C81+C22</f>
        <v>103.97999999999999</v>
      </c>
      <c r="D82" s="141">
        <f>D81+D22</f>
        <v>78.35999999999999</v>
      </c>
      <c r="E82" s="141">
        <f>E81+E22</f>
        <v>25.619999999999997</v>
      </c>
      <c r="F82" s="141">
        <f>F81+F22</f>
        <v>0</v>
      </c>
      <c r="G82" s="213"/>
      <c r="H82" s="170"/>
      <c r="I82" s="66"/>
    </row>
    <row r="84" spans="6:9" ht="15.75">
      <c r="F84" s="961" t="s">
        <v>1891</v>
      </c>
      <c r="G84" s="961"/>
      <c r="H84" s="961"/>
      <c r="I84" s="961"/>
    </row>
  </sheetData>
  <sheetProtection/>
  <autoFilter ref="A24:I24"/>
  <mergeCells count="18">
    <mergeCell ref="A5:I5"/>
    <mergeCell ref="A6:I6"/>
    <mergeCell ref="A7:I7"/>
    <mergeCell ref="A23:I23"/>
    <mergeCell ref="A1:C1"/>
    <mergeCell ref="D1:I1"/>
    <mergeCell ref="A2:C2"/>
    <mergeCell ref="D2:I2"/>
    <mergeCell ref="A3:I3"/>
    <mergeCell ref="A4:I4"/>
    <mergeCell ref="F84:I84"/>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ignoredErrors>
    <ignoredError sqref="C16:C17 C19 C34 C63" formula="1"/>
    <ignoredError sqref="C42:D42 D51 D67" formulaRange="1"/>
  </ignoredErrors>
  <drawing r:id="rId1"/>
</worksheet>
</file>

<file path=xl/worksheets/sheet7.xml><?xml version="1.0" encoding="utf-8"?>
<worksheet xmlns="http://schemas.openxmlformats.org/spreadsheetml/2006/main" xmlns:r="http://schemas.openxmlformats.org/officeDocument/2006/relationships">
  <sheetPr>
    <tabColor rgb="FF00B050"/>
  </sheetPr>
  <dimension ref="A1:I116"/>
  <sheetViews>
    <sheetView showZeros="0" zoomScalePageLayoutView="0" workbookViewId="0" topLeftCell="A98">
      <selection activeCell="F116" sqref="F116:I116"/>
    </sheetView>
  </sheetViews>
  <sheetFormatPr defaultColWidth="9.00390625" defaultRowHeight="15.75"/>
  <cols>
    <col min="1" max="1" width="5.50390625" style="97" customWidth="1"/>
    <col min="2" max="2" width="30.00390625" style="98" customWidth="1"/>
    <col min="3" max="3" width="12.125" style="97" customWidth="1"/>
    <col min="4" max="6" width="8.00390625" style="97" customWidth="1"/>
    <col min="7" max="7" width="16.125" style="97" customWidth="1"/>
    <col min="8" max="8" width="35.00390625" style="97" customWidth="1"/>
    <col min="9" max="9" width="7.25390625" style="97" customWidth="1"/>
    <col min="10" max="10" width="35.875" style="94" customWidth="1"/>
    <col min="11" max="16384" width="9.00390625" style="94" customWidth="1"/>
  </cols>
  <sheetData>
    <row r="1" spans="1:9" ht="15.75">
      <c r="A1" s="995" t="str">
        <f>'Tong CMD'!A1:C1</f>
        <v>HỘI ĐỒNG NHÂN DÂN</v>
      </c>
      <c r="B1" s="995"/>
      <c r="C1" s="995"/>
      <c r="D1" s="996" t="s">
        <v>10</v>
      </c>
      <c r="E1" s="996"/>
      <c r="F1" s="996"/>
      <c r="G1" s="996"/>
      <c r="H1" s="996"/>
      <c r="I1" s="996"/>
    </row>
    <row r="2" spans="1:9" ht="15.75" customHeight="1">
      <c r="A2" s="963" t="str">
        <f>+'2.2.TXHL'!A2:C2</f>
        <v>TỈNH HÀ TĨNH</v>
      </c>
      <c r="B2" s="963"/>
      <c r="C2" s="963"/>
      <c r="D2" s="996" t="s">
        <v>11</v>
      </c>
      <c r="E2" s="996"/>
      <c r="F2" s="996"/>
      <c r="G2" s="996"/>
      <c r="H2" s="996"/>
      <c r="I2" s="996"/>
    </row>
    <row r="3" spans="1:9" ht="15.75">
      <c r="A3" s="997"/>
      <c r="B3" s="997"/>
      <c r="C3" s="997"/>
      <c r="D3" s="997"/>
      <c r="E3" s="997"/>
      <c r="F3" s="997"/>
      <c r="G3" s="997"/>
      <c r="H3" s="997"/>
      <c r="I3" s="997"/>
    </row>
    <row r="4" spans="1:9" ht="15.75">
      <c r="A4" s="985" t="s">
        <v>77</v>
      </c>
      <c r="B4" s="985"/>
      <c r="C4" s="985"/>
      <c r="D4" s="985"/>
      <c r="E4" s="985"/>
      <c r="F4" s="985"/>
      <c r="G4" s="985"/>
      <c r="H4" s="985"/>
      <c r="I4" s="985"/>
    </row>
    <row r="5" spans="1:9" ht="15.75">
      <c r="A5" s="985" t="s">
        <v>96</v>
      </c>
      <c r="B5" s="985"/>
      <c r="C5" s="985"/>
      <c r="D5" s="985"/>
      <c r="E5" s="985"/>
      <c r="F5" s="985"/>
      <c r="G5" s="985"/>
      <c r="H5" s="985"/>
      <c r="I5" s="985"/>
    </row>
    <row r="6" spans="1:9" ht="15.75">
      <c r="A6" s="986" t="str">
        <f>'Tong CMD'!A5:H5</f>
        <v>(Kèm theo Nghị quyết số    … /NQ-HĐND ngày   tháng     năm 2022 của Hội đồng nhân dân tỉnh)</v>
      </c>
      <c r="B6" s="986"/>
      <c r="C6" s="986"/>
      <c r="D6" s="986"/>
      <c r="E6" s="986"/>
      <c r="F6" s="986"/>
      <c r="G6" s="986"/>
      <c r="H6" s="986"/>
      <c r="I6" s="986"/>
    </row>
    <row r="7" spans="1:9" ht="15.75">
      <c r="A7" s="987"/>
      <c r="B7" s="987"/>
      <c r="C7" s="987"/>
      <c r="D7" s="987"/>
      <c r="E7" s="987"/>
      <c r="F7" s="987"/>
      <c r="G7" s="987"/>
      <c r="H7" s="987"/>
      <c r="I7" s="987"/>
    </row>
    <row r="8" spans="1:9" ht="24.75" customHeight="1">
      <c r="A8" s="988" t="s">
        <v>9</v>
      </c>
      <c r="B8" s="989" t="s">
        <v>12</v>
      </c>
      <c r="C8" s="990" t="s">
        <v>18</v>
      </c>
      <c r="D8" s="991" t="s">
        <v>8</v>
      </c>
      <c r="E8" s="991"/>
      <c r="F8" s="991"/>
      <c r="G8" s="989" t="s">
        <v>59</v>
      </c>
      <c r="H8" s="991" t="s">
        <v>15</v>
      </c>
      <c r="I8" s="991" t="s">
        <v>14</v>
      </c>
    </row>
    <row r="9" spans="1:9" ht="29.25" customHeight="1">
      <c r="A9" s="988"/>
      <c r="B9" s="989"/>
      <c r="C9" s="990"/>
      <c r="D9" s="95" t="s">
        <v>6</v>
      </c>
      <c r="E9" s="95" t="s">
        <v>5</v>
      </c>
      <c r="F9" s="95" t="s">
        <v>13</v>
      </c>
      <c r="G9" s="989"/>
      <c r="H9" s="991"/>
      <c r="I9" s="991"/>
    </row>
    <row r="10" spans="1:9" ht="17.25" customHeight="1">
      <c r="A10" s="96">
        <v>-1</v>
      </c>
      <c r="B10" s="96">
        <v>-2</v>
      </c>
      <c r="C10" s="96" t="s">
        <v>60</v>
      </c>
      <c r="D10" s="96">
        <v>-4</v>
      </c>
      <c r="E10" s="96">
        <v>-5</v>
      </c>
      <c r="F10" s="96">
        <v>-6</v>
      </c>
      <c r="G10" s="96">
        <v>-7</v>
      </c>
      <c r="H10" s="96">
        <v>-8</v>
      </c>
      <c r="I10" s="96">
        <v>-9</v>
      </c>
    </row>
    <row r="11" spans="1:9" s="137" customFormat="1" ht="21" customHeight="1">
      <c r="A11" s="992" t="s">
        <v>95</v>
      </c>
      <c r="B11" s="993"/>
      <c r="C11" s="993"/>
      <c r="D11" s="993"/>
      <c r="E11" s="993"/>
      <c r="F11" s="993"/>
      <c r="G11" s="993"/>
      <c r="H11" s="993"/>
      <c r="I11" s="994"/>
    </row>
    <row r="12" spans="1:9" s="137" customFormat="1" ht="12.75">
      <c r="A12" s="331" t="s">
        <v>109</v>
      </c>
      <c r="B12" s="332" t="s">
        <v>275</v>
      </c>
      <c r="C12" s="333">
        <f>SUM(C13:C13)</f>
        <v>8.7</v>
      </c>
      <c r="D12" s="333">
        <f>SUM(D13:D13)</f>
        <v>8.7</v>
      </c>
      <c r="E12" s="333"/>
      <c r="F12" s="333"/>
      <c r="G12" s="334"/>
      <c r="H12" s="335"/>
      <c r="I12" s="335"/>
    </row>
    <row r="13" spans="1:9" s="137" customFormat="1" ht="39.75">
      <c r="A13" s="336">
        <v>1</v>
      </c>
      <c r="B13" s="337" t="s">
        <v>286</v>
      </c>
      <c r="C13" s="338">
        <v>8.7</v>
      </c>
      <c r="D13" s="338">
        <v>8.7</v>
      </c>
      <c r="E13" s="339"/>
      <c r="F13" s="339"/>
      <c r="G13" s="340" t="s">
        <v>287</v>
      </c>
      <c r="H13" s="628" t="s">
        <v>983</v>
      </c>
      <c r="I13" s="335"/>
    </row>
    <row r="14" spans="1:9" s="137" customFormat="1" ht="12.75">
      <c r="A14" s="331" t="s">
        <v>114</v>
      </c>
      <c r="B14" s="332" t="s">
        <v>288</v>
      </c>
      <c r="C14" s="333">
        <f>SUM(C15:C15)</f>
        <v>0.3</v>
      </c>
      <c r="D14" s="333">
        <f>SUM(D15:D15)</f>
        <v>0.3</v>
      </c>
      <c r="E14" s="333"/>
      <c r="F14" s="333"/>
      <c r="G14" s="334"/>
      <c r="H14" s="335"/>
      <c r="I14" s="335"/>
    </row>
    <row r="15" spans="1:9" s="137" customFormat="1" ht="51">
      <c r="A15" s="341">
        <v>1</v>
      </c>
      <c r="B15" s="337" t="s">
        <v>289</v>
      </c>
      <c r="C15" s="338">
        <v>0.3</v>
      </c>
      <c r="D15" s="338">
        <v>0.3</v>
      </c>
      <c r="E15" s="339"/>
      <c r="F15" s="339"/>
      <c r="G15" s="340" t="s">
        <v>290</v>
      </c>
      <c r="H15" s="628" t="s">
        <v>291</v>
      </c>
      <c r="I15" s="335"/>
    </row>
    <row r="16" spans="1:9" s="137" customFormat="1" ht="12.75">
      <c r="A16" s="331" t="s">
        <v>123</v>
      </c>
      <c r="B16" s="332" t="s">
        <v>292</v>
      </c>
      <c r="C16" s="333">
        <f>SUM(C17:C17)</f>
        <v>2.2</v>
      </c>
      <c r="D16" s="333">
        <f>SUM(D17:D17)</f>
        <v>2.2</v>
      </c>
      <c r="E16" s="333"/>
      <c r="F16" s="333"/>
      <c r="G16" s="334"/>
      <c r="H16" s="335"/>
      <c r="I16" s="335"/>
    </row>
    <row r="17" spans="1:9" s="137" customFormat="1" ht="51">
      <c r="A17" s="341">
        <v>1</v>
      </c>
      <c r="B17" s="342" t="s">
        <v>293</v>
      </c>
      <c r="C17" s="338">
        <v>2.2</v>
      </c>
      <c r="D17" s="338">
        <v>2.2</v>
      </c>
      <c r="E17" s="339"/>
      <c r="F17" s="339"/>
      <c r="G17" s="343" t="s">
        <v>294</v>
      </c>
      <c r="H17" s="628" t="s">
        <v>295</v>
      </c>
      <c r="I17" s="335"/>
    </row>
    <row r="18" spans="1:9" s="137" customFormat="1" ht="12.75">
      <c r="A18" s="331" t="s">
        <v>126</v>
      </c>
      <c r="B18" s="332" t="s">
        <v>288</v>
      </c>
      <c r="C18" s="333">
        <f>SUM(C19:C20)</f>
        <v>7.4</v>
      </c>
      <c r="D18" s="333"/>
      <c r="E18" s="333">
        <f>SUM(E19:E20)</f>
        <v>7.4</v>
      </c>
      <c r="F18" s="333"/>
      <c r="G18" s="334"/>
      <c r="H18" s="335"/>
      <c r="I18" s="335"/>
    </row>
    <row r="19" spans="1:9" s="137" customFormat="1" ht="51">
      <c r="A19" s="341">
        <v>1</v>
      </c>
      <c r="B19" s="285" t="s">
        <v>296</v>
      </c>
      <c r="C19" s="344">
        <v>2</v>
      </c>
      <c r="D19" s="344"/>
      <c r="E19" s="345">
        <v>2</v>
      </c>
      <c r="F19" s="339"/>
      <c r="G19" s="2" t="s">
        <v>297</v>
      </c>
      <c r="H19" s="629" t="s">
        <v>298</v>
      </c>
      <c r="I19" s="335"/>
    </row>
    <row r="20" spans="1:9" s="137" customFormat="1" ht="51">
      <c r="A20" s="341">
        <v>2</v>
      </c>
      <c r="B20" s="285" t="s">
        <v>299</v>
      </c>
      <c r="C20" s="344">
        <v>5.4</v>
      </c>
      <c r="D20" s="346"/>
      <c r="E20" s="346">
        <v>5.4</v>
      </c>
      <c r="F20" s="339"/>
      <c r="G20" s="2" t="s">
        <v>297</v>
      </c>
      <c r="H20" s="629" t="s">
        <v>298</v>
      </c>
      <c r="I20" s="335"/>
    </row>
    <row r="21" spans="1:9" s="137" customFormat="1" ht="12.75" customHeight="1">
      <c r="A21" s="147">
        <f>COUNT(A19:A20,A17,A15,A13)</f>
        <v>5</v>
      </c>
      <c r="B21" s="146" t="s">
        <v>300</v>
      </c>
      <c r="C21" s="144">
        <f>SUM(C19:C20,C17,C15,C13)</f>
        <v>18.6</v>
      </c>
      <c r="D21" s="144">
        <f>SUM(D19:D20,D17,D15,D13)</f>
        <v>11.2</v>
      </c>
      <c r="E21" s="144">
        <f>SUM(E19:E20,E17,E15,E13)</f>
        <v>7.4</v>
      </c>
      <c r="F21" s="144"/>
      <c r="G21" s="218"/>
      <c r="H21" s="139"/>
      <c r="I21" s="140"/>
    </row>
    <row r="22" spans="1:9" s="137" customFormat="1" ht="34.5" customHeight="1">
      <c r="A22" s="975" t="s">
        <v>909</v>
      </c>
      <c r="B22" s="976"/>
      <c r="C22" s="976"/>
      <c r="D22" s="976"/>
      <c r="E22" s="976"/>
      <c r="F22" s="976"/>
      <c r="G22" s="976"/>
      <c r="H22" s="976"/>
      <c r="I22" s="977"/>
    </row>
    <row r="23" spans="1:9" s="137" customFormat="1" ht="12.75">
      <c r="A23" s="350" t="s">
        <v>109</v>
      </c>
      <c r="B23" s="351" t="s">
        <v>301</v>
      </c>
      <c r="C23" s="333">
        <f>SUM(C24:C25)</f>
        <v>0.51</v>
      </c>
      <c r="D23" s="333">
        <f>SUM(D24:D25)</f>
        <v>0.51</v>
      </c>
      <c r="E23" s="333"/>
      <c r="F23" s="333"/>
      <c r="G23" s="352"/>
      <c r="H23" s="350"/>
      <c r="I23" s="352"/>
    </row>
    <row r="24" spans="1:9" s="137" customFormat="1" ht="15">
      <c r="A24" s="353">
        <v>1</v>
      </c>
      <c r="B24" s="354" t="s">
        <v>302</v>
      </c>
      <c r="C24" s="355">
        <v>0.4</v>
      </c>
      <c r="D24" s="355">
        <v>0.4</v>
      </c>
      <c r="E24" s="355"/>
      <c r="F24" s="355"/>
      <c r="G24" s="356" t="s">
        <v>303</v>
      </c>
      <c r="H24" s="293" t="s">
        <v>304</v>
      </c>
      <c r="I24" s="310"/>
    </row>
    <row r="25" spans="1:9" s="137" customFormat="1" ht="25.5">
      <c r="A25" s="357">
        <v>2</v>
      </c>
      <c r="B25" s="354" t="s">
        <v>305</v>
      </c>
      <c r="C25" s="358">
        <f>D25+E25+F25</f>
        <v>0.11</v>
      </c>
      <c r="D25" s="358">
        <v>0.11</v>
      </c>
      <c r="E25" s="358"/>
      <c r="F25" s="358"/>
      <c r="G25" s="5" t="s">
        <v>306</v>
      </c>
      <c r="H25" s="293" t="s">
        <v>304</v>
      </c>
      <c r="I25" s="310"/>
    </row>
    <row r="26" spans="1:9" s="137" customFormat="1" ht="12.75">
      <c r="A26" s="350" t="s">
        <v>114</v>
      </c>
      <c r="B26" s="359" t="s">
        <v>131</v>
      </c>
      <c r="C26" s="333">
        <f>SUM(C27:C31)</f>
        <v>1.35</v>
      </c>
      <c r="D26" s="333">
        <f>SUM(D27:D31)</f>
        <v>1.35</v>
      </c>
      <c r="E26" s="333"/>
      <c r="F26" s="333"/>
      <c r="G26" s="3"/>
      <c r="H26" s="360"/>
      <c r="I26" s="360"/>
    </row>
    <row r="27" spans="1:9" s="137" customFormat="1" ht="25.5">
      <c r="A27" s="361">
        <v>1</v>
      </c>
      <c r="B27" s="362" t="s">
        <v>307</v>
      </c>
      <c r="C27" s="358">
        <f>D27+E27+F27</f>
        <v>0.24</v>
      </c>
      <c r="D27" s="363">
        <v>0.24</v>
      </c>
      <c r="E27" s="363"/>
      <c r="F27" s="364"/>
      <c r="G27" s="365" t="s">
        <v>308</v>
      </c>
      <c r="H27" s="293" t="s">
        <v>304</v>
      </c>
      <c r="I27" s="310"/>
    </row>
    <row r="28" spans="1:9" s="137" customFormat="1" ht="25.5">
      <c r="A28" s="361">
        <v>2</v>
      </c>
      <c r="B28" s="362" t="s">
        <v>309</v>
      </c>
      <c r="C28" s="358">
        <f>D28+E28+F28</f>
        <v>0.22</v>
      </c>
      <c r="D28" s="364">
        <v>0.22</v>
      </c>
      <c r="E28" s="364"/>
      <c r="F28" s="364"/>
      <c r="G28" s="365" t="s">
        <v>310</v>
      </c>
      <c r="H28" s="293" t="s">
        <v>304</v>
      </c>
      <c r="I28" s="310"/>
    </row>
    <row r="29" spans="1:9" s="137" customFormat="1" ht="25.5">
      <c r="A29" s="361">
        <v>3</v>
      </c>
      <c r="B29" s="362" t="s">
        <v>311</v>
      </c>
      <c r="C29" s="358">
        <f>D29+E29+F29</f>
        <v>0.34</v>
      </c>
      <c r="D29" s="363">
        <v>0.34</v>
      </c>
      <c r="E29" s="363"/>
      <c r="F29" s="363"/>
      <c r="G29" s="365" t="s">
        <v>312</v>
      </c>
      <c r="H29" s="293" t="s">
        <v>304</v>
      </c>
      <c r="I29" s="310"/>
    </row>
    <row r="30" spans="1:9" s="137" customFormat="1" ht="25.5">
      <c r="A30" s="361">
        <v>4</v>
      </c>
      <c r="B30" s="366" t="s">
        <v>313</v>
      </c>
      <c r="C30" s="358">
        <v>0.25</v>
      </c>
      <c r="D30" s="363">
        <v>0.25</v>
      </c>
      <c r="E30" s="363"/>
      <c r="F30" s="363"/>
      <c r="G30" s="365" t="s">
        <v>314</v>
      </c>
      <c r="H30" s="293" t="s">
        <v>304</v>
      </c>
      <c r="I30" s="310"/>
    </row>
    <row r="31" spans="1:9" s="137" customFormat="1" ht="15">
      <c r="A31" s="361">
        <v>5</v>
      </c>
      <c r="B31" s="367" t="s">
        <v>315</v>
      </c>
      <c r="C31" s="358">
        <v>0.3</v>
      </c>
      <c r="D31" s="363">
        <v>0.3</v>
      </c>
      <c r="E31" s="363"/>
      <c r="F31" s="363"/>
      <c r="G31" s="288" t="s">
        <v>316</v>
      </c>
      <c r="H31" s="293" t="s">
        <v>304</v>
      </c>
      <c r="I31" s="310"/>
    </row>
    <row r="32" spans="1:9" s="137" customFormat="1" ht="12.75">
      <c r="A32" s="368" t="s">
        <v>123</v>
      </c>
      <c r="B32" s="332" t="s">
        <v>317</v>
      </c>
      <c r="C32" s="333">
        <f>SUM(C33:C33)</f>
        <v>3</v>
      </c>
      <c r="D32" s="333"/>
      <c r="E32" s="333">
        <f>SUM(E33:E33)</f>
        <v>3</v>
      </c>
      <c r="F32" s="333"/>
      <c r="G32" s="3"/>
      <c r="H32" s="352"/>
      <c r="I32" s="352"/>
    </row>
    <row r="33" spans="1:9" s="137" customFormat="1" ht="25.5">
      <c r="A33" s="361">
        <v>1</v>
      </c>
      <c r="B33" s="362" t="s">
        <v>318</v>
      </c>
      <c r="C33" s="358">
        <v>3</v>
      </c>
      <c r="D33" s="358"/>
      <c r="E33" s="358">
        <v>3</v>
      </c>
      <c r="F33" s="358"/>
      <c r="G33" s="5" t="s">
        <v>319</v>
      </c>
      <c r="H33" s="293" t="s">
        <v>304</v>
      </c>
      <c r="I33" s="310"/>
    </row>
    <row r="34" spans="1:9" s="137" customFormat="1" ht="12.75">
      <c r="A34" s="368" t="s">
        <v>126</v>
      </c>
      <c r="B34" s="332" t="s">
        <v>320</v>
      </c>
      <c r="C34" s="333">
        <f>SUM(C35:C35)</f>
        <v>0.32</v>
      </c>
      <c r="D34" s="333">
        <f>SUM(D35:D35)</f>
        <v>0.32</v>
      </c>
      <c r="E34" s="333"/>
      <c r="F34" s="333"/>
      <c r="G34" s="3"/>
      <c r="H34" s="352"/>
      <c r="I34" s="352"/>
    </row>
    <row r="35" spans="1:9" s="137" customFormat="1" ht="25.5">
      <c r="A35" s="361">
        <v>1</v>
      </c>
      <c r="B35" s="362" t="s">
        <v>321</v>
      </c>
      <c r="C35" s="358">
        <f>D35+E35+F35</f>
        <v>0.32</v>
      </c>
      <c r="D35" s="358">
        <v>0.32</v>
      </c>
      <c r="E35" s="358"/>
      <c r="F35" s="358"/>
      <c r="G35" s="5" t="s">
        <v>322</v>
      </c>
      <c r="H35" s="293" t="s">
        <v>304</v>
      </c>
      <c r="I35" s="310"/>
    </row>
    <row r="36" spans="1:9" s="137" customFormat="1" ht="12.75">
      <c r="A36" s="368" t="s">
        <v>149</v>
      </c>
      <c r="B36" s="332" t="s">
        <v>115</v>
      </c>
      <c r="C36" s="333">
        <f>SUM(C37:C45)</f>
        <v>25.84</v>
      </c>
      <c r="D36" s="333">
        <f>SUM(D37:D45)</f>
        <v>12.16</v>
      </c>
      <c r="E36" s="333">
        <f>SUM(E37:E45)</f>
        <v>13.68</v>
      </c>
      <c r="F36" s="333"/>
      <c r="G36" s="3"/>
      <c r="H36" s="352"/>
      <c r="I36" s="352"/>
    </row>
    <row r="37" spans="1:9" s="137" customFormat="1" ht="25.5">
      <c r="A37" s="369">
        <v>1</v>
      </c>
      <c r="B37" s="362" t="s">
        <v>323</v>
      </c>
      <c r="C37" s="355">
        <v>6</v>
      </c>
      <c r="D37" s="355">
        <v>6</v>
      </c>
      <c r="E37" s="355"/>
      <c r="F37" s="355"/>
      <c r="G37" s="356" t="s">
        <v>324</v>
      </c>
      <c r="H37" s="293" t="s">
        <v>304</v>
      </c>
      <c r="I37" s="310"/>
    </row>
    <row r="38" spans="1:9" s="137" customFormat="1" ht="38.25">
      <c r="A38" s="369">
        <v>2</v>
      </c>
      <c r="B38" s="362" t="s">
        <v>325</v>
      </c>
      <c r="C38" s="355">
        <v>0.4</v>
      </c>
      <c r="D38" s="355">
        <v>0.4</v>
      </c>
      <c r="E38" s="355"/>
      <c r="F38" s="355"/>
      <c r="G38" s="356" t="s">
        <v>326</v>
      </c>
      <c r="H38" s="293" t="s">
        <v>304</v>
      </c>
      <c r="I38" s="310"/>
    </row>
    <row r="39" spans="1:9" s="137" customFormat="1" ht="38.25">
      <c r="A39" s="369">
        <v>3</v>
      </c>
      <c r="B39" s="362" t="s">
        <v>327</v>
      </c>
      <c r="C39" s="355">
        <v>0.5</v>
      </c>
      <c r="D39" s="355">
        <v>0.5</v>
      </c>
      <c r="E39" s="355"/>
      <c r="F39" s="355"/>
      <c r="G39" s="356" t="s">
        <v>294</v>
      </c>
      <c r="H39" s="293" t="s">
        <v>304</v>
      </c>
      <c r="I39" s="310"/>
    </row>
    <row r="40" spans="1:9" s="137" customFormat="1" ht="25.5">
      <c r="A40" s="369">
        <v>4</v>
      </c>
      <c r="B40" s="362" t="s">
        <v>328</v>
      </c>
      <c r="C40" s="358">
        <f>D40+E40+F40</f>
        <v>0.5</v>
      </c>
      <c r="D40" s="358">
        <v>0.5</v>
      </c>
      <c r="E40" s="358"/>
      <c r="F40" s="370"/>
      <c r="G40" s="5" t="s">
        <v>329</v>
      </c>
      <c r="H40" s="293" t="s">
        <v>304</v>
      </c>
      <c r="I40" s="310"/>
    </row>
    <row r="41" spans="1:9" s="137" customFormat="1" ht="38.25">
      <c r="A41" s="369">
        <v>5</v>
      </c>
      <c r="B41" s="362" t="s">
        <v>330</v>
      </c>
      <c r="C41" s="358">
        <f>D41+E41+F41</f>
        <v>3.47</v>
      </c>
      <c r="D41" s="358">
        <v>3.47</v>
      </c>
      <c r="E41" s="358"/>
      <c r="F41" s="358"/>
      <c r="G41" s="5" t="s">
        <v>294</v>
      </c>
      <c r="H41" s="293" t="s">
        <v>304</v>
      </c>
      <c r="I41" s="310"/>
    </row>
    <row r="42" spans="1:9" s="137" customFormat="1" ht="25.5">
      <c r="A42" s="369">
        <v>6</v>
      </c>
      <c r="B42" s="362" t="s">
        <v>331</v>
      </c>
      <c r="C42" s="358">
        <f>D42+E42+F42</f>
        <v>1.29</v>
      </c>
      <c r="D42" s="358">
        <v>1.29</v>
      </c>
      <c r="E42" s="358"/>
      <c r="F42" s="358"/>
      <c r="G42" s="5" t="s">
        <v>332</v>
      </c>
      <c r="H42" s="293" t="s">
        <v>304</v>
      </c>
      <c r="I42" s="310"/>
    </row>
    <row r="43" spans="1:9" s="137" customFormat="1" ht="15">
      <c r="A43" s="369">
        <v>7</v>
      </c>
      <c r="B43" s="362" t="s">
        <v>333</v>
      </c>
      <c r="C43" s="358">
        <f>D43+E43+F43</f>
        <v>5</v>
      </c>
      <c r="D43" s="358"/>
      <c r="E43" s="358">
        <v>5</v>
      </c>
      <c r="F43" s="358"/>
      <c r="G43" s="5" t="s">
        <v>334</v>
      </c>
      <c r="H43" s="293" t="s">
        <v>304</v>
      </c>
      <c r="I43" s="310"/>
    </row>
    <row r="44" spans="1:9" s="137" customFormat="1" ht="25.5">
      <c r="A44" s="369">
        <v>8</v>
      </c>
      <c r="B44" s="362" t="s">
        <v>335</v>
      </c>
      <c r="C44" s="358">
        <v>2</v>
      </c>
      <c r="D44" s="358"/>
      <c r="E44" s="358">
        <v>2</v>
      </c>
      <c r="F44" s="358"/>
      <c r="G44" s="288" t="s">
        <v>336</v>
      </c>
      <c r="H44" s="293" t="s">
        <v>304</v>
      </c>
      <c r="I44" s="310"/>
    </row>
    <row r="45" spans="1:9" s="137" customFormat="1" ht="63.75">
      <c r="A45" s="369">
        <v>9</v>
      </c>
      <c r="B45" s="371" t="s">
        <v>337</v>
      </c>
      <c r="C45" s="372">
        <v>6.68</v>
      </c>
      <c r="D45" s="358"/>
      <c r="E45" s="372">
        <v>6.68</v>
      </c>
      <c r="F45" s="358"/>
      <c r="G45" s="373" t="s">
        <v>338</v>
      </c>
      <c r="H45" s="293" t="s">
        <v>339</v>
      </c>
      <c r="I45" s="310"/>
    </row>
    <row r="46" spans="1:9" s="137" customFormat="1" ht="12.75">
      <c r="A46" s="368" t="s">
        <v>216</v>
      </c>
      <c r="B46" s="332" t="s">
        <v>208</v>
      </c>
      <c r="C46" s="333">
        <f>SUM(C47:C50)</f>
        <v>15.11</v>
      </c>
      <c r="D46" s="333">
        <f>SUM(D47:D50)</f>
        <v>10.61</v>
      </c>
      <c r="E46" s="333">
        <f>SUM(E47:E50)</f>
        <v>4.5</v>
      </c>
      <c r="F46" s="333"/>
      <c r="G46" s="3"/>
      <c r="H46" s="352"/>
      <c r="I46" s="352"/>
    </row>
    <row r="47" spans="1:9" s="137" customFormat="1" ht="38.25">
      <c r="A47" s="365">
        <v>1</v>
      </c>
      <c r="B47" s="367" t="s">
        <v>340</v>
      </c>
      <c r="C47" s="364">
        <v>0.41</v>
      </c>
      <c r="D47" s="364">
        <v>0.41</v>
      </c>
      <c r="E47" s="364"/>
      <c r="F47" s="364"/>
      <c r="G47" s="365" t="s">
        <v>326</v>
      </c>
      <c r="H47" s="293" t="s">
        <v>304</v>
      </c>
      <c r="I47" s="310"/>
    </row>
    <row r="48" spans="1:9" s="137" customFormat="1" ht="38.25">
      <c r="A48" s="361">
        <v>1</v>
      </c>
      <c r="B48" s="362" t="s">
        <v>341</v>
      </c>
      <c r="C48" s="358">
        <f>D48+E48+F48</f>
        <v>8.7</v>
      </c>
      <c r="D48" s="358">
        <v>8.7</v>
      </c>
      <c r="E48" s="358"/>
      <c r="F48" s="358"/>
      <c r="G48" s="5" t="s">
        <v>342</v>
      </c>
      <c r="H48" s="293" t="s">
        <v>304</v>
      </c>
      <c r="I48" s="310"/>
    </row>
    <row r="49" spans="1:9" s="137" customFormat="1" ht="15">
      <c r="A49" s="361">
        <v>3</v>
      </c>
      <c r="B49" s="374" t="s">
        <v>343</v>
      </c>
      <c r="C49" s="358">
        <v>1.5</v>
      </c>
      <c r="D49" s="358">
        <v>1.5</v>
      </c>
      <c r="E49" s="358"/>
      <c r="F49" s="358"/>
      <c r="G49" s="5" t="s">
        <v>344</v>
      </c>
      <c r="H49" s="293" t="s">
        <v>304</v>
      </c>
      <c r="I49" s="310"/>
    </row>
    <row r="50" spans="1:9" s="137" customFormat="1" ht="25.5">
      <c r="A50" s="361">
        <v>4</v>
      </c>
      <c r="B50" s="374" t="s">
        <v>345</v>
      </c>
      <c r="C50" s="358">
        <v>4.5</v>
      </c>
      <c r="D50" s="358"/>
      <c r="E50" s="358">
        <v>4.5</v>
      </c>
      <c r="F50" s="358"/>
      <c r="G50" s="5" t="s">
        <v>334</v>
      </c>
      <c r="H50" s="293" t="s">
        <v>304</v>
      </c>
      <c r="I50" s="310"/>
    </row>
    <row r="51" spans="1:9" s="137" customFormat="1" ht="12.75">
      <c r="A51" s="368" t="s">
        <v>222</v>
      </c>
      <c r="B51" s="375" t="s">
        <v>127</v>
      </c>
      <c r="C51" s="333">
        <f>SUM(C52:C65)</f>
        <v>49.20199999999999</v>
      </c>
      <c r="D51" s="333">
        <f>SUM(D52:D65)</f>
        <v>5.410000000000001</v>
      </c>
      <c r="E51" s="333">
        <f>SUM(E52:E65)</f>
        <v>43.790000000000006</v>
      </c>
      <c r="F51" s="333"/>
      <c r="G51" s="3"/>
      <c r="H51" s="352"/>
      <c r="I51" s="352"/>
    </row>
    <row r="52" spans="1:9" s="137" customFormat="1" ht="15">
      <c r="A52" s="376">
        <v>1</v>
      </c>
      <c r="B52" s="362" t="s">
        <v>346</v>
      </c>
      <c r="C52" s="377">
        <f>D52+E52</f>
        <v>5.180000000000001</v>
      </c>
      <c r="D52" s="378">
        <v>0.2</v>
      </c>
      <c r="E52" s="378">
        <v>4.98</v>
      </c>
      <c r="F52" s="378"/>
      <c r="G52" s="376" t="s">
        <v>342</v>
      </c>
      <c r="H52" s="293" t="s">
        <v>304</v>
      </c>
      <c r="I52" s="310"/>
    </row>
    <row r="53" spans="1:9" s="137" customFormat="1" ht="25.5">
      <c r="A53" s="376"/>
      <c r="B53" s="362" t="s">
        <v>347</v>
      </c>
      <c r="C53" s="377">
        <v>3</v>
      </c>
      <c r="D53" s="378"/>
      <c r="E53" s="378">
        <v>3</v>
      </c>
      <c r="F53" s="378"/>
      <c r="G53" s="376" t="s">
        <v>332</v>
      </c>
      <c r="H53" s="293" t="s">
        <v>304</v>
      </c>
      <c r="I53" s="310"/>
    </row>
    <row r="54" spans="1:9" s="137" customFormat="1" ht="76.5">
      <c r="A54" s="361">
        <v>2</v>
      </c>
      <c r="B54" s="362" t="s">
        <v>348</v>
      </c>
      <c r="C54" s="358">
        <v>7.26</v>
      </c>
      <c r="D54" s="358">
        <v>0.41</v>
      </c>
      <c r="E54" s="358">
        <v>6.85</v>
      </c>
      <c r="F54" s="358"/>
      <c r="G54" s="5" t="s">
        <v>349</v>
      </c>
      <c r="H54" s="293" t="s">
        <v>304</v>
      </c>
      <c r="I54" s="310"/>
    </row>
    <row r="55" spans="1:9" s="137" customFormat="1" ht="51">
      <c r="A55" s="361">
        <v>3</v>
      </c>
      <c r="B55" s="362" t="s">
        <v>350</v>
      </c>
      <c r="C55" s="358">
        <f aca="true" t="shared" si="0" ref="C55:C60">D55+E55+F55</f>
        <v>0.04</v>
      </c>
      <c r="D55" s="358">
        <v>0.04</v>
      </c>
      <c r="E55" s="358"/>
      <c r="F55" s="370"/>
      <c r="G55" s="5" t="s">
        <v>351</v>
      </c>
      <c r="H55" s="293" t="s">
        <v>304</v>
      </c>
      <c r="I55" s="310"/>
    </row>
    <row r="56" spans="1:9" s="137" customFormat="1" ht="38.25">
      <c r="A56" s="361">
        <v>4</v>
      </c>
      <c r="B56" s="362" t="s">
        <v>352</v>
      </c>
      <c r="C56" s="358">
        <f t="shared" si="0"/>
        <v>0.03</v>
      </c>
      <c r="D56" s="358">
        <v>0.03</v>
      </c>
      <c r="E56" s="358"/>
      <c r="F56" s="358"/>
      <c r="G56" s="2" t="s">
        <v>353</v>
      </c>
      <c r="H56" s="293" t="s">
        <v>304</v>
      </c>
      <c r="I56" s="310"/>
    </row>
    <row r="57" spans="1:9" s="137" customFormat="1" ht="51">
      <c r="A57" s="361">
        <v>5</v>
      </c>
      <c r="B57" s="362" t="s">
        <v>354</v>
      </c>
      <c r="C57" s="358">
        <f t="shared" si="0"/>
        <v>17.73</v>
      </c>
      <c r="D57" s="358">
        <v>0</v>
      </c>
      <c r="E57" s="358">
        <v>17.73</v>
      </c>
      <c r="F57" s="358"/>
      <c r="G57" s="5" t="s">
        <v>355</v>
      </c>
      <c r="H57" s="293" t="s">
        <v>304</v>
      </c>
      <c r="I57" s="310"/>
    </row>
    <row r="58" spans="1:9" s="137" customFormat="1" ht="38.25">
      <c r="A58" s="361">
        <v>6</v>
      </c>
      <c r="B58" s="362" t="s">
        <v>356</v>
      </c>
      <c r="C58" s="358">
        <f t="shared" si="0"/>
        <v>0.87</v>
      </c>
      <c r="D58" s="358">
        <v>0.87</v>
      </c>
      <c r="E58" s="358"/>
      <c r="F58" s="358"/>
      <c r="G58" s="5" t="s">
        <v>357</v>
      </c>
      <c r="H58" s="293" t="s">
        <v>304</v>
      </c>
      <c r="I58" s="310"/>
    </row>
    <row r="59" spans="1:9" s="137" customFormat="1" ht="38.25">
      <c r="A59" s="361">
        <v>7</v>
      </c>
      <c r="B59" s="362" t="s">
        <v>358</v>
      </c>
      <c r="C59" s="358">
        <f t="shared" si="0"/>
        <v>1.84</v>
      </c>
      <c r="D59" s="358">
        <v>0</v>
      </c>
      <c r="E59" s="358">
        <v>1.84</v>
      </c>
      <c r="F59" s="358"/>
      <c r="G59" s="5" t="s">
        <v>332</v>
      </c>
      <c r="H59" s="293" t="s">
        <v>304</v>
      </c>
      <c r="I59" s="310"/>
    </row>
    <row r="60" spans="1:9" s="137" customFormat="1" ht="63.75">
      <c r="A60" s="361">
        <v>8</v>
      </c>
      <c r="B60" s="362" t="s">
        <v>359</v>
      </c>
      <c r="C60" s="358">
        <f t="shared" si="0"/>
        <v>0.05</v>
      </c>
      <c r="D60" s="358">
        <v>0.05</v>
      </c>
      <c r="E60" s="358"/>
      <c r="F60" s="358"/>
      <c r="G60" s="5" t="s">
        <v>360</v>
      </c>
      <c r="H60" s="293" t="s">
        <v>304</v>
      </c>
      <c r="I60" s="310"/>
    </row>
    <row r="61" spans="1:9" s="137" customFormat="1" ht="15">
      <c r="A61" s="361">
        <v>9</v>
      </c>
      <c r="B61" s="362" t="s">
        <v>361</v>
      </c>
      <c r="C61" s="358">
        <v>3.2</v>
      </c>
      <c r="D61" s="358">
        <v>3.2</v>
      </c>
      <c r="E61" s="358"/>
      <c r="F61" s="358"/>
      <c r="G61" s="5" t="s">
        <v>362</v>
      </c>
      <c r="H61" s="293" t="s">
        <v>304</v>
      </c>
      <c r="I61" s="310"/>
    </row>
    <row r="62" spans="1:9" s="137" customFormat="1" ht="15">
      <c r="A62" s="361">
        <v>10</v>
      </c>
      <c r="B62" s="362" t="s">
        <v>363</v>
      </c>
      <c r="C62" s="379">
        <f>D62+E62</f>
        <v>5.180000000000001</v>
      </c>
      <c r="D62" s="378">
        <v>0.2</v>
      </c>
      <c r="E62" s="378">
        <v>4.98</v>
      </c>
      <c r="F62" s="379"/>
      <c r="G62" s="376" t="s">
        <v>294</v>
      </c>
      <c r="H62" s="293" t="s">
        <v>304</v>
      </c>
      <c r="I62" s="310"/>
    </row>
    <row r="63" spans="1:9" s="137" customFormat="1" ht="25.5">
      <c r="A63" s="361"/>
      <c r="B63" s="362" t="s">
        <v>347</v>
      </c>
      <c r="C63" s="380">
        <v>3</v>
      </c>
      <c r="D63" s="378"/>
      <c r="E63" s="378">
        <v>3</v>
      </c>
      <c r="F63" s="378"/>
      <c r="G63" s="376" t="s">
        <v>332</v>
      </c>
      <c r="H63" s="293" t="s">
        <v>304</v>
      </c>
      <c r="I63" s="310"/>
    </row>
    <row r="64" spans="1:9" s="137" customFormat="1" ht="51">
      <c r="A64" s="361">
        <v>11</v>
      </c>
      <c r="B64" s="381" t="s">
        <v>364</v>
      </c>
      <c r="C64" s="382">
        <v>1.79</v>
      </c>
      <c r="D64" s="383">
        <v>0.38</v>
      </c>
      <c r="E64" s="383">
        <v>1.41</v>
      </c>
      <c r="F64" s="379"/>
      <c r="G64" s="384" t="s">
        <v>365</v>
      </c>
      <c r="H64" s="293" t="s">
        <v>339</v>
      </c>
      <c r="I64" s="310"/>
    </row>
    <row r="65" spans="1:9" s="137" customFormat="1" ht="38.25">
      <c r="A65" s="361">
        <v>12</v>
      </c>
      <c r="B65" s="381" t="s">
        <v>366</v>
      </c>
      <c r="C65" s="382">
        <v>0.032</v>
      </c>
      <c r="D65" s="378">
        <v>0.03</v>
      </c>
      <c r="E65" s="378"/>
      <c r="F65" s="379"/>
      <c r="G65" s="384" t="s">
        <v>367</v>
      </c>
      <c r="H65" s="293" t="s">
        <v>339</v>
      </c>
      <c r="I65" s="310"/>
    </row>
    <row r="66" spans="1:9" s="137" customFormat="1" ht="12.75">
      <c r="A66" s="85" t="s">
        <v>368</v>
      </c>
      <c r="B66" s="332" t="s">
        <v>369</v>
      </c>
      <c r="C66" s="333">
        <f>SUM(C67:C73)</f>
        <v>11.12</v>
      </c>
      <c r="D66" s="333">
        <f>SUM(D67:D73)</f>
        <v>9.62</v>
      </c>
      <c r="E66" s="333">
        <f>SUM(E67:E73)</f>
        <v>1.5</v>
      </c>
      <c r="F66" s="333"/>
      <c r="G66" s="3"/>
      <c r="H66" s="352"/>
      <c r="I66" s="352"/>
    </row>
    <row r="67" spans="1:9" s="137" customFormat="1" ht="25.5">
      <c r="A67" s="369">
        <v>1</v>
      </c>
      <c r="B67" s="362" t="s">
        <v>370</v>
      </c>
      <c r="C67" s="355">
        <v>7.23</v>
      </c>
      <c r="D67" s="355">
        <v>7.23</v>
      </c>
      <c r="E67" s="355"/>
      <c r="F67" s="355"/>
      <c r="G67" s="385" t="s">
        <v>362</v>
      </c>
      <c r="H67" s="293" t="s">
        <v>304</v>
      </c>
      <c r="I67" s="310"/>
    </row>
    <row r="68" spans="1:9" s="137" customFormat="1" ht="25.5">
      <c r="A68" s="361">
        <v>2</v>
      </c>
      <c r="B68" s="362" t="s">
        <v>124</v>
      </c>
      <c r="C68" s="358">
        <f aca="true" t="shared" si="1" ref="C68:C73">D68+E68+F68</f>
        <v>0.41</v>
      </c>
      <c r="D68" s="358">
        <v>0.41</v>
      </c>
      <c r="E68" s="358"/>
      <c r="F68" s="358"/>
      <c r="G68" s="5" t="s">
        <v>371</v>
      </c>
      <c r="H68" s="293" t="s">
        <v>304</v>
      </c>
      <c r="I68" s="310"/>
    </row>
    <row r="69" spans="1:9" s="137" customFormat="1" ht="25.5">
      <c r="A69" s="369">
        <v>3</v>
      </c>
      <c r="B69" s="362" t="s">
        <v>372</v>
      </c>
      <c r="C69" s="358">
        <f t="shared" si="1"/>
        <v>0.79</v>
      </c>
      <c r="D69" s="358">
        <v>0.79</v>
      </c>
      <c r="E69" s="358"/>
      <c r="F69" s="358"/>
      <c r="G69" s="5" t="s">
        <v>373</v>
      </c>
      <c r="H69" s="293" t="s">
        <v>304</v>
      </c>
      <c r="I69" s="310"/>
    </row>
    <row r="70" spans="1:9" s="137" customFormat="1" ht="25.5">
      <c r="A70" s="361">
        <v>4</v>
      </c>
      <c r="B70" s="362" t="s">
        <v>374</v>
      </c>
      <c r="C70" s="358">
        <f t="shared" si="1"/>
        <v>0.78</v>
      </c>
      <c r="D70" s="358">
        <v>0.78</v>
      </c>
      <c r="E70" s="358"/>
      <c r="F70" s="358"/>
      <c r="G70" s="5" t="s">
        <v>375</v>
      </c>
      <c r="H70" s="293" t="s">
        <v>304</v>
      </c>
      <c r="I70" s="310"/>
    </row>
    <row r="71" spans="1:9" s="137" customFormat="1" ht="38.25">
      <c r="A71" s="369">
        <v>5</v>
      </c>
      <c r="B71" s="362" t="s">
        <v>376</v>
      </c>
      <c r="C71" s="358">
        <f t="shared" si="1"/>
        <v>0.3</v>
      </c>
      <c r="D71" s="358">
        <v>0.3</v>
      </c>
      <c r="E71" s="358"/>
      <c r="F71" s="358"/>
      <c r="G71" s="5" t="s">
        <v>377</v>
      </c>
      <c r="H71" s="293" t="s">
        <v>304</v>
      </c>
      <c r="I71" s="310"/>
    </row>
    <row r="72" spans="1:9" s="137" customFormat="1" ht="25.5">
      <c r="A72" s="361">
        <v>6</v>
      </c>
      <c r="B72" s="362" t="s">
        <v>124</v>
      </c>
      <c r="C72" s="358">
        <f t="shared" si="1"/>
        <v>0.11</v>
      </c>
      <c r="D72" s="358">
        <v>0.11</v>
      </c>
      <c r="E72" s="358"/>
      <c r="F72" s="358"/>
      <c r="G72" s="5" t="s">
        <v>378</v>
      </c>
      <c r="H72" s="293" t="s">
        <v>304</v>
      </c>
      <c r="I72" s="310"/>
    </row>
    <row r="73" spans="1:9" s="137" customFormat="1" ht="25.5">
      <c r="A73" s="369">
        <v>7</v>
      </c>
      <c r="B73" s="362" t="s">
        <v>124</v>
      </c>
      <c r="C73" s="358">
        <f t="shared" si="1"/>
        <v>1.5</v>
      </c>
      <c r="D73" s="358">
        <v>0</v>
      </c>
      <c r="E73" s="358">
        <v>1.5</v>
      </c>
      <c r="F73" s="358"/>
      <c r="G73" s="386" t="s">
        <v>379</v>
      </c>
      <c r="H73" s="293" t="s">
        <v>304</v>
      </c>
      <c r="I73" s="310"/>
    </row>
    <row r="74" spans="1:9" s="137" customFormat="1" ht="12.75">
      <c r="A74" s="368" t="s">
        <v>234</v>
      </c>
      <c r="B74" s="332" t="s">
        <v>380</v>
      </c>
      <c r="C74" s="333">
        <f>SUM(C75:C80)</f>
        <v>11.05</v>
      </c>
      <c r="D74" s="333">
        <f>SUM(D75:D80)</f>
        <v>11.05</v>
      </c>
      <c r="E74" s="333"/>
      <c r="F74" s="333"/>
      <c r="G74" s="387"/>
      <c r="H74" s="352"/>
      <c r="I74" s="352"/>
    </row>
    <row r="75" spans="1:9" s="137" customFormat="1" ht="15">
      <c r="A75" s="369">
        <v>1</v>
      </c>
      <c r="B75" s="388" t="s">
        <v>381</v>
      </c>
      <c r="C75" s="355">
        <v>0.9</v>
      </c>
      <c r="D75" s="355">
        <v>0.9</v>
      </c>
      <c r="E75" s="355"/>
      <c r="F75" s="389"/>
      <c r="G75" s="356" t="s">
        <v>326</v>
      </c>
      <c r="H75" s="293" t="s">
        <v>304</v>
      </c>
      <c r="I75" s="310"/>
    </row>
    <row r="76" spans="1:9" s="137" customFormat="1" ht="15">
      <c r="A76" s="369">
        <v>2</v>
      </c>
      <c r="B76" s="388" t="s">
        <v>382</v>
      </c>
      <c r="C76" s="355">
        <v>6.44</v>
      </c>
      <c r="D76" s="355">
        <v>6.44</v>
      </c>
      <c r="E76" s="355"/>
      <c r="F76" s="389"/>
      <c r="G76" s="356" t="s">
        <v>326</v>
      </c>
      <c r="H76" s="293" t="s">
        <v>304</v>
      </c>
      <c r="I76" s="310"/>
    </row>
    <row r="77" spans="1:9" s="137" customFormat="1" ht="25.5">
      <c r="A77" s="369">
        <v>3</v>
      </c>
      <c r="B77" s="362" t="s">
        <v>383</v>
      </c>
      <c r="C77" s="358">
        <v>0.46</v>
      </c>
      <c r="D77" s="358">
        <v>0.46</v>
      </c>
      <c r="E77" s="358"/>
      <c r="F77" s="358"/>
      <c r="G77" s="5" t="s">
        <v>384</v>
      </c>
      <c r="H77" s="293" t="s">
        <v>304</v>
      </c>
      <c r="I77" s="310"/>
    </row>
    <row r="78" spans="1:9" s="137" customFormat="1" ht="25.5">
      <c r="A78" s="369">
        <v>4</v>
      </c>
      <c r="B78" s="362" t="s">
        <v>275</v>
      </c>
      <c r="C78" s="358">
        <v>1</v>
      </c>
      <c r="D78" s="358">
        <v>1</v>
      </c>
      <c r="E78" s="358"/>
      <c r="F78" s="358"/>
      <c r="G78" s="5" t="s">
        <v>385</v>
      </c>
      <c r="H78" s="293" t="s">
        <v>304</v>
      </c>
      <c r="I78" s="310"/>
    </row>
    <row r="79" spans="1:9" s="137" customFormat="1" ht="25.5">
      <c r="A79" s="369">
        <v>5</v>
      </c>
      <c r="B79" s="362" t="s">
        <v>275</v>
      </c>
      <c r="C79" s="358">
        <v>0.25</v>
      </c>
      <c r="D79" s="358">
        <v>0.25</v>
      </c>
      <c r="E79" s="358"/>
      <c r="F79" s="358"/>
      <c r="G79" s="5" t="s">
        <v>386</v>
      </c>
      <c r="H79" s="293" t="s">
        <v>304</v>
      </c>
      <c r="I79" s="310"/>
    </row>
    <row r="80" spans="1:9" s="137" customFormat="1" ht="38.25">
      <c r="A80" s="369">
        <v>6</v>
      </c>
      <c r="B80" s="362" t="s">
        <v>275</v>
      </c>
      <c r="C80" s="358">
        <v>2</v>
      </c>
      <c r="D80" s="358">
        <v>2</v>
      </c>
      <c r="E80" s="358"/>
      <c r="F80" s="358"/>
      <c r="G80" s="5" t="s">
        <v>387</v>
      </c>
      <c r="H80" s="293" t="s">
        <v>304</v>
      </c>
      <c r="I80" s="310"/>
    </row>
    <row r="81" spans="1:9" s="137" customFormat="1" ht="12.75">
      <c r="A81" s="368" t="s">
        <v>274</v>
      </c>
      <c r="B81" s="390" t="s">
        <v>388</v>
      </c>
      <c r="C81" s="333">
        <f>C82</f>
        <v>0.01</v>
      </c>
      <c r="D81" s="333"/>
      <c r="E81" s="333">
        <f>E82</f>
        <v>0.01</v>
      </c>
      <c r="F81" s="333"/>
      <c r="G81" s="59"/>
      <c r="H81" s="352"/>
      <c r="I81" s="352"/>
    </row>
    <row r="82" spans="1:9" s="137" customFormat="1" ht="25.5">
      <c r="A82" s="361">
        <v>1</v>
      </c>
      <c r="B82" s="388" t="s">
        <v>389</v>
      </c>
      <c r="C82" s="358">
        <f>D82+E82+F82</f>
        <v>0.01</v>
      </c>
      <c r="D82" s="358"/>
      <c r="E82" s="358">
        <v>0.01</v>
      </c>
      <c r="F82" s="370"/>
      <c r="G82" s="5" t="s">
        <v>390</v>
      </c>
      <c r="H82" s="293" t="s">
        <v>304</v>
      </c>
      <c r="I82" s="310"/>
    </row>
    <row r="83" spans="1:9" s="137" customFormat="1" ht="12.75">
      <c r="A83" s="368" t="s">
        <v>280</v>
      </c>
      <c r="B83" s="390" t="s">
        <v>391</v>
      </c>
      <c r="C83" s="333">
        <f>C84</f>
        <v>2.39</v>
      </c>
      <c r="D83" s="333"/>
      <c r="E83" s="333">
        <f>E84</f>
        <v>2.39</v>
      </c>
      <c r="F83" s="333"/>
      <c r="G83" s="59"/>
      <c r="H83" s="352"/>
      <c r="I83" s="352"/>
    </row>
    <row r="84" spans="1:9" s="137" customFormat="1" ht="25.5">
      <c r="A84" s="361">
        <v>1</v>
      </c>
      <c r="B84" s="362" t="s">
        <v>392</v>
      </c>
      <c r="C84" s="358">
        <f>D84+E84+F84</f>
        <v>2.39</v>
      </c>
      <c r="D84" s="358">
        <v>0</v>
      </c>
      <c r="E84" s="358">
        <v>2.39</v>
      </c>
      <c r="F84" s="358"/>
      <c r="G84" s="5" t="s">
        <v>334</v>
      </c>
      <c r="H84" s="293" t="s">
        <v>304</v>
      </c>
      <c r="I84" s="310"/>
    </row>
    <row r="85" spans="1:9" s="137" customFormat="1" ht="12.75">
      <c r="A85" s="368" t="s">
        <v>393</v>
      </c>
      <c r="B85" s="390" t="s">
        <v>168</v>
      </c>
      <c r="C85" s="333">
        <f>SUM(C86:C87)</f>
        <v>0.66</v>
      </c>
      <c r="D85" s="333">
        <f>SUM(D86:D87)</f>
        <v>0.66</v>
      </c>
      <c r="E85" s="333"/>
      <c r="F85" s="333"/>
      <c r="G85" s="59"/>
      <c r="H85" s="352"/>
      <c r="I85" s="352"/>
    </row>
    <row r="86" spans="1:9" s="137" customFormat="1" ht="15">
      <c r="A86" s="361">
        <v>1</v>
      </c>
      <c r="B86" s="362" t="s">
        <v>394</v>
      </c>
      <c r="C86" s="358">
        <v>0.16</v>
      </c>
      <c r="D86" s="358">
        <v>0.16</v>
      </c>
      <c r="E86" s="358"/>
      <c r="F86" s="358"/>
      <c r="G86" s="5" t="s">
        <v>362</v>
      </c>
      <c r="H86" s="293" t="s">
        <v>304</v>
      </c>
      <c r="I86" s="310"/>
    </row>
    <row r="87" spans="1:9" s="137" customFormat="1" ht="25.5">
      <c r="A87" s="361">
        <v>2</v>
      </c>
      <c r="B87" s="362" t="s">
        <v>395</v>
      </c>
      <c r="C87" s="358">
        <v>0.5</v>
      </c>
      <c r="D87" s="358">
        <v>0.5</v>
      </c>
      <c r="E87" s="358"/>
      <c r="F87" s="358"/>
      <c r="G87" s="5" t="s">
        <v>303</v>
      </c>
      <c r="H87" s="293" t="s">
        <v>304</v>
      </c>
      <c r="I87" s="310"/>
    </row>
    <row r="88" spans="1:9" s="137" customFormat="1" ht="12.75">
      <c r="A88" s="368" t="s">
        <v>368</v>
      </c>
      <c r="B88" s="390" t="s">
        <v>396</v>
      </c>
      <c r="C88" s="333">
        <f>C89</f>
        <v>0.21</v>
      </c>
      <c r="D88" s="333"/>
      <c r="E88" s="333">
        <f>E89</f>
        <v>0.21</v>
      </c>
      <c r="F88" s="333"/>
      <c r="G88" s="59"/>
      <c r="H88" s="352"/>
      <c r="I88" s="352"/>
    </row>
    <row r="89" spans="1:9" s="137" customFormat="1" ht="38.25">
      <c r="A89" s="361">
        <v>1</v>
      </c>
      <c r="B89" s="362" t="s">
        <v>397</v>
      </c>
      <c r="C89" s="358">
        <f>D89+E89+F89</f>
        <v>0.21</v>
      </c>
      <c r="D89" s="358">
        <v>0</v>
      </c>
      <c r="E89" s="358">
        <v>0.21</v>
      </c>
      <c r="F89" s="358"/>
      <c r="G89" s="5" t="s">
        <v>334</v>
      </c>
      <c r="H89" s="293" t="s">
        <v>304</v>
      </c>
      <c r="I89" s="310"/>
    </row>
    <row r="90" spans="1:9" s="137" customFormat="1" ht="12.75">
      <c r="A90" s="368" t="s">
        <v>398</v>
      </c>
      <c r="B90" s="332" t="s">
        <v>161</v>
      </c>
      <c r="C90" s="333">
        <f>SUM(C91:C91)</f>
        <v>0.35</v>
      </c>
      <c r="D90" s="333">
        <f>SUM(D91:D91)</f>
        <v>0.35</v>
      </c>
      <c r="E90" s="333"/>
      <c r="F90" s="333"/>
      <c r="G90" s="3"/>
      <c r="H90" s="352"/>
      <c r="I90" s="352"/>
    </row>
    <row r="91" spans="1:9" s="137" customFormat="1" ht="25.5">
      <c r="A91" s="361">
        <v>1</v>
      </c>
      <c r="B91" s="362" t="s">
        <v>399</v>
      </c>
      <c r="C91" s="358">
        <f>D91+E91+F91</f>
        <v>0.35</v>
      </c>
      <c r="D91" s="358">
        <v>0.35</v>
      </c>
      <c r="E91" s="358"/>
      <c r="F91" s="370"/>
      <c r="G91" s="5" t="s">
        <v>400</v>
      </c>
      <c r="H91" s="293" t="s">
        <v>304</v>
      </c>
      <c r="I91" s="310"/>
    </row>
    <row r="92" spans="1:9" s="137" customFormat="1" ht="12.75">
      <c r="A92" s="368" t="s">
        <v>401</v>
      </c>
      <c r="B92" s="332" t="s">
        <v>110</v>
      </c>
      <c r="C92" s="333">
        <f>SUM(C93:C97)</f>
        <v>19.29</v>
      </c>
      <c r="D92" s="333">
        <f>SUM(D93:D97)</f>
        <v>10.28</v>
      </c>
      <c r="E92" s="333">
        <f>SUM(E93:E97)</f>
        <v>9.01</v>
      </c>
      <c r="F92" s="333"/>
      <c r="G92" s="3"/>
      <c r="H92" s="352"/>
      <c r="I92" s="352"/>
    </row>
    <row r="93" spans="1:9" s="137" customFormat="1" ht="25.5">
      <c r="A93" s="361">
        <v>1</v>
      </c>
      <c r="B93" s="388" t="s">
        <v>402</v>
      </c>
      <c r="C93" s="358">
        <f aca="true" t="shared" si="2" ref="C93:C100">D93+E93+F93</f>
        <v>0.68</v>
      </c>
      <c r="D93" s="358">
        <v>0.68</v>
      </c>
      <c r="E93" s="358"/>
      <c r="F93" s="358"/>
      <c r="G93" s="5" t="s">
        <v>403</v>
      </c>
      <c r="H93" s="293" t="s">
        <v>304</v>
      </c>
      <c r="I93" s="310"/>
    </row>
    <row r="94" spans="1:9" s="137" customFormat="1" ht="25.5">
      <c r="A94" s="361">
        <v>2</v>
      </c>
      <c r="B94" s="362" t="s">
        <v>404</v>
      </c>
      <c r="C94" s="358">
        <v>3.5</v>
      </c>
      <c r="D94" s="358"/>
      <c r="E94" s="358">
        <v>3.5</v>
      </c>
      <c r="F94" s="358"/>
      <c r="G94" s="391" t="s">
        <v>334</v>
      </c>
      <c r="H94" s="293" t="s">
        <v>304</v>
      </c>
      <c r="I94" s="310"/>
    </row>
    <row r="95" spans="1:9" s="137" customFormat="1" ht="60">
      <c r="A95" s="416">
        <v>2</v>
      </c>
      <c r="B95" s="393" t="s">
        <v>405</v>
      </c>
      <c r="C95" s="358">
        <v>9.4</v>
      </c>
      <c r="D95" s="394">
        <v>9.4</v>
      </c>
      <c r="E95" s="394"/>
      <c r="F95" s="395"/>
      <c r="G95" s="311" t="s">
        <v>406</v>
      </c>
      <c r="H95" s="293" t="s">
        <v>304</v>
      </c>
      <c r="I95" s="396"/>
    </row>
    <row r="96" spans="1:9" s="137" customFormat="1" ht="60">
      <c r="A96" s="416">
        <v>3</v>
      </c>
      <c r="B96" s="393" t="s">
        <v>407</v>
      </c>
      <c r="C96" s="358">
        <v>3</v>
      </c>
      <c r="D96" s="394">
        <v>0.2</v>
      </c>
      <c r="E96" s="394">
        <v>2.8</v>
      </c>
      <c r="F96" s="395"/>
      <c r="G96" s="311" t="s">
        <v>408</v>
      </c>
      <c r="H96" s="293" t="s">
        <v>304</v>
      </c>
      <c r="I96" s="396"/>
    </row>
    <row r="97" spans="1:9" s="137" customFormat="1" ht="15">
      <c r="A97" s="361">
        <v>4</v>
      </c>
      <c r="B97" s="366" t="s">
        <v>409</v>
      </c>
      <c r="C97" s="358">
        <f t="shared" si="2"/>
        <v>2.71</v>
      </c>
      <c r="D97" s="363">
        <v>0</v>
      </c>
      <c r="E97" s="363">
        <v>2.71</v>
      </c>
      <c r="F97" s="363">
        <v>0</v>
      </c>
      <c r="G97" s="397" t="s">
        <v>334</v>
      </c>
      <c r="H97" s="293" t="s">
        <v>304</v>
      </c>
      <c r="I97" s="310"/>
    </row>
    <row r="98" spans="1:9" s="137" customFormat="1" ht="12.75">
      <c r="A98" s="392"/>
      <c r="B98" s="398" t="s">
        <v>410</v>
      </c>
      <c r="C98" s="358">
        <f t="shared" si="2"/>
        <v>1.36</v>
      </c>
      <c r="D98" s="394">
        <v>0</v>
      </c>
      <c r="E98" s="394">
        <v>1.36</v>
      </c>
      <c r="F98" s="395"/>
      <c r="G98" s="399"/>
      <c r="H98" s="396"/>
      <c r="I98" s="396"/>
    </row>
    <row r="99" spans="1:9" s="137" customFormat="1" ht="12.75">
      <c r="A99" s="392"/>
      <c r="B99" s="398" t="s">
        <v>411</v>
      </c>
      <c r="C99" s="358">
        <f t="shared" si="2"/>
        <v>1.03</v>
      </c>
      <c r="D99" s="394">
        <v>0</v>
      </c>
      <c r="E99" s="394">
        <v>1.03</v>
      </c>
      <c r="F99" s="395"/>
      <c r="G99" s="399"/>
      <c r="H99" s="396"/>
      <c r="I99" s="396"/>
    </row>
    <row r="100" spans="1:9" s="137" customFormat="1" ht="12.75">
      <c r="A100" s="392"/>
      <c r="B100" s="398" t="s">
        <v>412</v>
      </c>
      <c r="C100" s="358">
        <f t="shared" si="2"/>
        <v>0.32</v>
      </c>
      <c r="D100" s="394">
        <v>0</v>
      </c>
      <c r="E100" s="394">
        <v>0.32</v>
      </c>
      <c r="F100" s="395"/>
      <c r="G100" s="399"/>
      <c r="H100" s="396"/>
      <c r="I100" s="396"/>
    </row>
    <row r="101" spans="1:9" s="137" customFormat="1" ht="12.75">
      <c r="A101" s="400" t="s">
        <v>398</v>
      </c>
      <c r="B101" s="401" t="s">
        <v>413</v>
      </c>
      <c r="C101" s="333">
        <f>SUM(C102:C102)</f>
        <v>9.45</v>
      </c>
      <c r="D101" s="333">
        <f>SUM(D102:D102)</f>
        <v>9.45</v>
      </c>
      <c r="E101" s="333"/>
      <c r="F101" s="333"/>
      <c r="G101" s="399"/>
      <c r="H101" s="396"/>
      <c r="I101" s="396"/>
    </row>
    <row r="102" spans="1:9" s="137" customFormat="1" ht="38.25">
      <c r="A102" s="402">
        <v>1</v>
      </c>
      <c r="B102" s="403" t="s">
        <v>414</v>
      </c>
      <c r="C102" s="378">
        <f>D102</f>
        <v>9.45</v>
      </c>
      <c r="D102" s="404">
        <v>9.45</v>
      </c>
      <c r="E102" s="394"/>
      <c r="F102" s="395"/>
      <c r="G102" s="405" t="s">
        <v>415</v>
      </c>
      <c r="H102" s="293" t="s">
        <v>304</v>
      </c>
      <c r="I102" s="310"/>
    </row>
    <row r="103" spans="1:9" s="137" customFormat="1" ht="12.75">
      <c r="A103" s="368" t="s">
        <v>416</v>
      </c>
      <c r="B103" s="348" t="s">
        <v>417</v>
      </c>
      <c r="C103" s="333">
        <f>SUM(C104:C105)</f>
        <v>2.8</v>
      </c>
      <c r="D103" s="333"/>
      <c r="E103" s="333">
        <f>SUM(E104:E105)</f>
        <v>2.8</v>
      </c>
      <c r="F103" s="333"/>
      <c r="G103" s="3"/>
      <c r="H103" s="352"/>
      <c r="I103" s="352"/>
    </row>
    <row r="104" spans="1:9" s="137" customFormat="1" ht="51">
      <c r="A104" s="361">
        <v>1</v>
      </c>
      <c r="B104" s="362" t="s">
        <v>418</v>
      </c>
      <c r="C104" s="358">
        <f>D104+E104+F104</f>
        <v>1.8</v>
      </c>
      <c r="D104" s="358">
        <v>0</v>
      </c>
      <c r="E104" s="358">
        <v>1.8</v>
      </c>
      <c r="F104" s="358"/>
      <c r="G104" s="5" t="s">
        <v>408</v>
      </c>
      <c r="H104" s="293" t="s">
        <v>304</v>
      </c>
      <c r="I104" s="310"/>
    </row>
    <row r="105" spans="1:9" s="137" customFormat="1" ht="25.5">
      <c r="A105" s="361">
        <v>2</v>
      </c>
      <c r="B105" s="362" t="s">
        <v>419</v>
      </c>
      <c r="C105" s="358">
        <v>1</v>
      </c>
      <c r="D105" s="358"/>
      <c r="E105" s="358">
        <v>1</v>
      </c>
      <c r="F105" s="358"/>
      <c r="G105" s="5" t="s">
        <v>408</v>
      </c>
      <c r="H105" s="293" t="s">
        <v>304</v>
      </c>
      <c r="I105" s="310"/>
    </row>
    <row r="106" spans="1:9" s="137" customFormat="1" ht="12.75">
      <c r="A106" s="406" t="s">
        <v>420</v>
      </c>
      <c r="B106" s="407" t="s">
        <v>421</v>
      </c>
      <c r="C106" s="333">
        <f>SUM(C107:C107)</f>
        <v>0.55</v>
      </c>
      <c r="D106" s="408">
        <f>SUM(D107:D107)</f>
        <v>0.55</v>
      </c>
      <c r="E106" s="408"/>
      <c r="F106" s="408"/>
      <c r="G106" s="409"/>
      <c r="H106" s="410"/>
      <c r="I106" s="410"/>
    </row>
    <row r="107" spans="1:9" s="137" customFormat="1" ht="15">
      <c r="A107" s="365">
        <v>1</v>
      </c>
      <c r="B107" s="366" t="s">
        <v>422</v>
      </c>
      <c r="C107" s="358">
        <f>D107+E107+F107</f>
        <v>0.55</v>
      </c>
      <c r="D107" s="411">
        <v>0.55</v>
      </c>
      <c r="E107" s="411"/>
      <c r="F107" s="412"/>
      <c r="G107" s="413" t="s">
        <v>334</v>
      </c>
      <c r="H107" s="293" t="s">
        <v>304</v>
      </c>
      <c r="I107" s="310"/>
    </row>
    <row r="108" spans="1:9" s="137" customFormat="1" ht="12.75">
      <c r="A108" s="414" t="s">
        <v>423</v>
      </c>
      <c r="B108" s="407" t="s">
        <v>424</v>
      </c>
      <c r="C108" s="333">
        <f>SUM(C109:C110)</f>
        <v>0.67</v>
      </c>
      <c r="D108" s="333">
        <f>SUM(D109:D110)</f>
        <v>0.67</v>
      </c>
      <c r="E108" s="333"/>
      <c r="F108" s="333"/>
      <c r="G108" s="413"/>
      <c r="H108" s="347"/>
      <c r="I108" s="347"/>
    </row>
    <row r="109" spans="1:9" s="137" customFormat="1" ht="15">
      <c r="A109" s="365">
        <v>1</v>
      </c>
      <c r="B109" s="366" t="s">
        <v>425</v>
      </c>
      <c r="C109" s="358">
        <v>0.17</v>
      </c>
      <c r="D109" s="411">
        <v>0.17</v>
      </c>
      <c r="E109" s="411"/>
      <c r="F109" s="412"/>
      <c r="G109" s="413" t="s">
        <v>342</v>
      </c>
      <c r="H109" s="293" t="s">
        <v>304</v>
      </c>
      <c r="I109" s="310"/>
    </row>
    <row r="110" spans="1:9" s="137" customFormat="1" ht="25.5">
      <c r="A110" s="365">
        <v>2</v>
      </c>
      <c r="B110" s="366" t="s">
        <v>426</v>
      </c>
      <c r="C110" s="358">
        <v>0.5</v>
      </c>
      <c r="D110" s="411">
        <v>0.5</v>
      </c>
      <c r="E110" s="411"/>
      <c r="F110" s="412"/>
      <c r="G110" s="415" t="s">
        <v>322</v>
      </c>
      <c r="H110" s="293" t="s">
        <v>304</v>
      </c>
      <c r="I110" s="310"/>
    </row>
    <row r="111" spans="1:9" s="137" customFormat="1" ht="12.75">
      <c r="A111" s="406" t="s">
        <v>427</v>
      </c>
      <c r="B111" s="407" t="s">
        <v>428</v>
      </c>
      <c r="C111" s="333">
        <f>SUM(C112:C112)</f>
        <v>0.25</v>
      </c>
      <c r="D111" s="333">
        <f>SUM(D112:D112)</f>
        <v>0.25</v>
      </c>
      <c r="E111" s="333"/>
      <c r="F111" s="333"/>
      <c r="G111" s="409"/>
      <c r="H111" s="410"/>
      <c r="I111" s="410"/>
    </row>
    <row r="112" spans="1:9" s="137" customFormat="1" ht="15">
      <c r="A112" s="365">
        <v>1</v>
      </c>
      <c r="B112" s="367" t="s">
        <v>429</v>
      </c>
      <c r="C112" s="363">
        <v>0.25</v>
      </c>
      <c r="D112" s="364">
        <v>0.25</v>
      </c>
      <c r="E112" s="364"/>
      <c r="F112" s="364"/>
      <c r="G112" s="365" t="s">
        <v>430</v>
      </c>
      <c r="H112" s="293" t="s">
        <v>304</v>
      </c>
      <c r="I112" s="310"/>
    </row>
    <row r="113" spans="1:9" s="137" customFormat="1" ht="14.25" customHeight="1">
      <c r="A113" s="147">
        <f>COUNTIF(A23:A112,"&gt;0")</f>
        <v>65</v>
      </c>
      <c r="B113" s="146" t="s">
        <v>431</v>
      </c>
      <c r="C113" s="145">
        <v>154.13199999999998</v>
      </c>
      <c r="D113" s="145">
        <v>73.24</v>
      </c>
      <c r="E113" s="145">
        <v>80.89000000000001</v>
      </c>
      <c r="F113" s="145"/>
      <c r="G113" s="219"/>
      <c r="H113" s="139"/>
      <c r="I113" s="139"/>
    </row>
    <row r="114" spans="1:9" s="151" customFormat="1" ht="12.75" customHeight="1">
      <c r="A114" s="177">
        <v>70</v>
      </c>
      <c r="B114" s="178" t="s">
        <v>432</v>
      </c>
      <c r="C114" s="145">
        <f>C21+C113</f>
        <v>172.73199999999997</v>
      </c>
      <c r="D114" s="145">
        <f>D21+D113</f>
        <v>84.44</v>
      </c>
      <c r="E114" s="145">
        <f>E21+E113</f>
        <v>88.29000000000002</v>
      </c>
      <c r="F114" s="145"/>
      <c r="G114" s="138"/>
      <c r="H114" s="138"/>
      <c r="I114" s="138"/>
    </row>
    <row r="116" spans="6:9" ht="15.75">
      <c r="F116" s="961" t="s">
        <v>1891</v>
      </c>
      <c r="G116" s="961"/>
      <c r="H116" s="961"/>
      <c r="I116" s="961"/>
    </row>
  </sheetData>
  <sheetProtection/>
  <autoFilter ref="A23:I114"/>
  <mergeCells count="19">
    <mergeCell ref="H8:H9"/>
    <mergeCell ref="A11:I11"/>
    <mergeCell ref="I8:I9"/>
    <mergeCell ref="A1:C1"/>
    <mergeCell ref="D1:I1"/>
    <mergeCell ref="A2:C2"/>
    <mergeCell ref="D2:I2"/>
    <mergeCell ref="A3:I3"/>
    <mergeCell ref="A4:I4"/>
    <mergeCell ref="F116:I116"/>
    <mergeCell ref="A22:I22"/>
    <mergeCell ref="A5:I5"/>
    <mergeCell ref="A6:I6"/>
    <mergeCell ref="A7:I7"/>
    <mergeCell ref="A8:A9"/>
    <mergeCell ref="B8:B9"/>
    <mergeCell ref="C8:C9"/>
    <mergeCell ref="D8:F8"/>
    <mergeCell ref="G8:G9"/>
  </mergeCells>
  <conditionalFormatting sqref="B31">
    <cfRule type="duplicateValues" priority="2" dxfId="40">
      <formula>AND(COUNTIF($B$31:$B$31,B31)&gt;1,NOT(ISBLANK(B31)))</formula>
    </cfRule>
  </conditionalFormatting>
  <conditionalFormatting sqref="B44">
    <cfRule type="duplicateValues" priority="3" dxfId="40">
      <formula>AND(COUNTIF($B$44:$B$44,B44)&gt;1,NOT(ISBLANK(B44)))</formula>
    </cfRule>
  </conditionalFormatting>
  <conditionalFormatting sqref="B45">
    <cfRule type="duplicateValues" priority="1" dxfId="40">
      <formula>AND(COUNTIF($B$45:$B$45,B45)&gt;1,NOT(ISBLANK(B45)))</formula>
    </cfRule>
  </conditionalFormatting>
  <printOptions horizontalCentered="1"/>
  <pageMargins left="0.32" right="0.26" top="0.75" bottom="0.45" header="0.3" footer="0.17"/>
  <pageSetup horizontalDpi="600" verticalDpi="600" orientation="landscape" paperSize="9" r:id="rId2"/>
  <headerFooter>
    <oddFooter>&amp;LPhụ lục &amp;A&amp;R&amp;P</oddFooter>
  </headerFooter>
  <ignoredErrors>
    <ignoredError sqref="C82:C83 C90 C92 C26" formula="1"/>
    <ignoredError sqref="D92:E92" formulaRange="1"/>
  </ignoredErrors>
  <drawing r:id="rId1"/>
</worksheet>
</file>

<file path=xl/worksheets/sheet8.xml><?xml version="1.0" encoding="utf-8"?>
<worksheet xmlns="http://schemas.openxmlformats.org/spreadsheetml/2006/main" xmlns:r="http://schemas.openxmlformats.org/officeDocument/2006/relationships">
  <sheetPr>
    <tabColor rgb="FF00B050"/>
  </sheetPr>
  <dimension ref="A1:BX74"/>
  <sheetViews>
    <sheetView showZeros="0" zoomScalePageLayoutView="0" workbookViewId="0" topLeftCell="A57">
      <selection activeCell="F74" sqref="F74:I74"/>
    </sheetView>
  </sheetViews>
  <sheetFormatPr defaultColWidth="9.00390625" defaultRowHeight="15.75"/>
  <cols>
    <col min="1" max="1" width="5.50390625" style="47" customWidth="1"/>
    <col min="2" max="2" width="30.00390625" style="46" customWidth="1"/>
    <col min="3" max="3" width="12.125" style="47" customWidth="1"/>
    <col min="4" max="6" width="8.00390625" style="47" customWidth="1"/>
    <col min="7" max="7" width="16.125" style="47" customWidth="1"/>
    <col min="8" max="8" width="36.625" style="47" customWidth="1"/>
    <col min="9" max="9" width="7.25390625" style="47" customWidth="1"/>
    <col min="10" max="76" width="9.00390625" style="80" customWidth="1"/>
  </cols>
  <sheetData>
    <row r="1" spans="1:76" s="56" customFormat="1" ht="15.75">
      <c r="A1" s="962" t="str">
        <f>'Tong CMD'!A1:C1</f>
        <v>HỘI ĐỒNG NHÂN DÂN</v>
      </c>
      <c r="B1" s="962"/>
      <c r="C1" s="962"/>
      <c r="D1" s="963" t="s">
        <v>10</v>
      </c>
      <c r="E1" s="963"/>
      <c r="F1" s="963"/>
      <c r="G1" s="963"/>
      <c r="H1" s="963"/>
      <c r="I1" s="963"/>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row>
    <row r="2" spans="1:76" s="56" customFormat="1" ht="15.75" customHeight="1">
      <c r="A2" s="963" t="str">
        <f>+'2.3.TXKA'!A2:C2</f>
        <v>TỈNH HÀ TĨNH</v>
      </c>
      <c r="B2" s="963"/>
      <c r="C2" s="963"/>
      <c r="D2" s="963" t="s">
        <v>11</v>
      </c>
      <c r="E2" s="963"/>
      <c r="F2" s="963"/>
      <c r="G2" s="963"/>
      <c r="H2" s="963"/>
      <c r="I2" s="963"/>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row>
    <row r="3" spans="1:76" s="56" customFormat="1" ht="15.75">
      <c r="A3" s="966"/>
      <c r="B3" s="966"/>
      <c r="C3" s="966"/>
      <c r="D3" s="966"/>
      <c r="E3" s="966"/>
      <c r="F3" s="966"/>
      <c r="G3" s="966"/>
      <c r="H3" s="966"/>
      <c r="I3" s="966"/>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row>
    <row r="4" spans="1:76" s="56" customFormat="1" ht="15.75">
      <c r="A4" s="964" t="s">
        <v>78</v>
      </c>
      <c r="B4" s="964"/>
      <c r="C4" s="964"/>
      <c r="D4" s="964"/>
      <c r="E4" s="964"/>
      <c r="F4" s="964"/>
      <c r="G4" s="964"/>
      <c r="H4" s="964"/>
      <c r="I4" s="96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row>
    <row r="5" spans="1:76" s="56" customFormat="1" ht="15.75">
      <c r="A5" s="964" t="s">
        <v>98</v>
      </c>
      <c r="B5" s="964"/>
      <c r="C5" s="964"/>
      <c r="D5" s="964"/>
      <c r="E5" s="964"/>
      <c r="F5" s="964"/>
      <c r="G5" s="964"/>
      <c r="H5" s="964"/>
      <c r="I5" s="96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row>
    <row r="6" spans="1:76" s="56" customFormat="1" ht="15.75">
      <c r="A6" s="972" t="str">
        <f>'Tong CMD'!A5:H5</f>
        <v>(Kèm theo Nghị quyết số    … /NQ-HĐND ngày   tháng     năm 2022 của Hội đồng nhân dân tỉnh)</v>
      </c>
      <c r="B6" s="972"/>
      <c r="C6" s="972"/>
      <c r="D6" s="972"/>
      <c r="E6" s="972"/>
      <c r="F6" s="972"/>
      <c r="G6" s="972"/>
      <c r="H6" s="972"/>
      <c r="I6" s="972"/>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row>
    <row r="7" spans="1:9" ht="15.75">
      <c r="A7" s="978"/>
      <c r="B7" s="978"/>
      <c r="C7" s="978"/>
      <c r="D7" s="978"/>
      <c r="E7" s="978"/>
      <c r="F7" s="978"/>
      <c r="G7" s="978"/>
      <c r="H7" s="978"/>
      <c r="I7" s="978"/>
    </row>
    <row r="8" spans="1:9" ht="24.75" customHeight="1">
      <c r="A8" s="988" t="s">
        <v>9</v>
      </c>
      <c r="B8" s="989" t="s">
        <v>12</v>
      </c>
      <c r="C8" s="990" t="s">
        <v>18</v>
      </c>
      <c r="D8" s="991" t="s">
        <v>8</v>
      </c>
      <c r="E8" s="991"/>
      <c r="F8" s="991"/>
      <c r="G8" s="989" t="s">
        <v>59</v>
      </c>
      <c r="H8" s="991" t="s">
        <v>15</v>
      </c>
      <c r="I8" s="991" t="s">
        <v>14</v>
      </c>
    </row>
    <row r="9" spans="1:9" ht="29.25" customHeight="1">
      <c r="A9" s="988"/>
      <c r="B9" s="989"/>
      <c r="C9" s="990"/>
      <c r="D9" s="110" t="s">
        <v>6</v>
      </c>
      <c r="E9" s="110" t="s">
        <v>5</v>
      </c>
      <c r="F9" s="110" t="s">
        <v>13</v>
      </c>
      <c r="G9" s="989"/>
      <c r="H9" s="991"/>
      <c r="I9" s="991"/>
    </row>
    <row r="10" spans="1:9" ht="17.25" customHeight="1">
      <c r="A10" s="99">
        <v>-1</v>
      </c>
      <c r="B10" s="99">
        <v>-2</v>
      </c>
      <c r="C10" s="99" t="s">
        <v>60</v>
      </c>
      <c r="D10" s="99">
        <v>-4</v>
      </c>
      <c r="E10" s="99">
        <v>-5</v>
      </c>
      <c r="F10" s="99">
        <v>-6</v>
      </c>
      <c r="G10" s="99">
        <v>-7</v>
      </c>
      <c r="H10" s="99">
        <v>-8</v>
      </c>
      <c r="I10" s="99">
        <v>-9</v>
      </c>
    </row>
    <row r="11" spans="1:76" s="143" customFormat="1" ht="12.75">
      <c r="A11" s="127" t="s">
        <v>95</v>
      </c>
      <c r="B11" s="128"/>
      <c r="C11" s="128"/>
      <c r="D11" s="128"/>
      <c r="E11" s="128"/>
      <c r="F11" s="128"/>
      <c r="G11" s="129"/>
      <c r="H11" s="129"/>
      <c r="I11" s="130"/>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row>
    <row r="12" spans="1:76" s="143" customFormat="1" ht="12.75">
      <c r="A12" s="593" t="s">
        <v>109</v>
      </c>
      <c r="B12" s="90" t="s">
        <v>910</v>
      </c>
      <c r="C12" s="594">
        <f>SUM(C13:C13)</f>
        <v>0.2</v>
      </c>
      <c r="D12" s="594">
        <f>SUM(D13:D13)</f>
        <v>0.2</v>
      </c>
      <c r="E12" s="594"/>
      <c r="F12" s="594"/>
      <c r="G12" s="593"/>
      <c r="H12" s="593"/>
      <c r="I12" s="595"/>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row>
    <row r="13" spans="1:76" s="143" customFormat="1" ht="25.5">
      <c r="A13" s="349">
        <v>1</v>
      </c>
      <c r="B13" s="119" t="s">
        <v>911</v>
      </c>
      <c r="C13" s="596">
        <v>0.2</v>
      </c>
      <c r="D13" s="596">
        <v>0.2</v>
      </c>
      <c r="E13" s="596"/>
      <c r="F13" s="596"/>
      <c r="G13" s="349" t="s">
        <v>912</v>
      </c>
      <c r="H13" s="285" t="s">
        <v>913</v>
      </c>
      <c r="I13" s="595"/>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row>
    <row r="14" spans="1:76" s="143" customFormat="1" ht="12.75">
      <c r="A14" s="101" t="s">
        <v>114</v>
      </c>
      <c r="B14" s="58" t="s">
        <v>521</v>
      </c>
      <c r="C14" s="52">
        <f>+C15</f>
        <v>0.2</v>
      </c>
      <c r="D14" s="52">
        <f>+D15</f>
        <v>0.2</v>
      </c>
      <c r="E14" s="597"/>
      <c r="F14" s="597"/>
      <c r="G14" s="598"/>
      <c r="H14" s="407"/>
      <c r="I14" s="1"/>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row>
    <row r="15" spans="1:76" s="143" customFormat="1" ht="12.75">
      <c r="A15" s="246">
        <v>1</v>
      </c>
      <c r="B15" s="290" t="s">
        <v>914</v>
      </c>
      <c r="C15" s="469">
        <v>0.2</v>
      </c>
      <c r="D15" s="469">
        <v>0.2</v>
      </c>
      <c r="E15" s="599"/>
      <c r="F15" s="599"/>
      <c r="G15" s="582" t="s">
        <v>915</v>
      </c>
      <c r="H15" s="366" t="s">
        <v>916</v>
      </c>
      <c r="I15" s="71"/>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row>
    <row r="16" spans="1:76" s="143" customFormat="1" ht="12.75">
      <c r="A16" s="60">
        <f>2</f>
        <v>2</v>
      </c>
      <c r="B16" s="71" t="s">
        <v>917</v>
      </c>
      <c r="C16" s="86">
        <f>C15+C13</f>
        <v>0.4</v>
      </c>
      <c r="D16" s="86">
        <f>D15+D13</f>
        <v>0.4</v>
      </c>
      <c r="E16" s="86">
        <f>E15+E13</f>
        <v>0</v>
      </c>
      <c r="F16" s="86">
        <f>F15+F13</f>
        <v>0</v>
      </c>
      <c r="G16" s="60"/>
      <c r="H16" s="60"/>
      <c r="I16" s="71"/>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row>
    <row r="17" spans="1:76" s="143" customFormat="1" ht="31.5" customHeight="1">
      <c r="A17" s="975" t="s">
        <v>909</v>
      </c>
      <c r="B17" s="976"/>
      <c r="C17" s="976"/>
      <c r="D17" s="976"/>
      <c r="E17" s="976"/>
      <c r="F17" s="976"/>
      <c r="G17" s="976"/>
      <c r="H17" s="976"/>
      <c r="I17" s="977"/>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row>
    <row r="18" spans="1:76" s="143" customFormat="1" ht="12.75">
      <c r="A18" s="132" t="s">
        <v>109</v>
      </c>
      <c r="B18" s="133" t="s">
        <v>918</v>
      </c>
      <c r="C18" s="148">
        <f>C19</f>
        <v>0.2</v>
      </c>
      <c r="D18" s="148">
        <f>D19</f>
        <v>0.2</v>
      </c>
      <c r="E18" s="148"/>
      <c r="F18" s="148"/>
      <c r="G18" s="132"/>
      <c r="H18" s="132"/>
      <c r="I18" s="133"/>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row>
    <row r="19" spans="1:76" s="143" customFormat="1" ht="12.75">
      <c r="A19" s="246">
        <v>1</v>
      </c>
      <c r="B19" s="66" t="s">
        <v>919</v>
      </c>
      <c r="C19" s="264">
        <f>SUM(D19:F19)</f>
        <v>0.2</v>
      </c>
      <c r="D19" s="264">
        <v>0.2</v>
      </c>
      <c r="E19" s="86"/>
      <c r="F19" s="86"/>
      <c r="G19" s="246" t="s">
        <v>920</v>
      </c>
      <c r="H19" s="134" t="s">
        <v>921</v>
      </c>
      <c r="I19" s="71"/>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row>
    <row r="20" spans="1:76" s="143" customFormat="1" ht="12.75">
      <c r="A20" s="72" t="s">
        <v>114</v>
      </c>
      <c r="B20" s="552" t="s">
        <v>110</v>
      </c>
      <c r="C20" s="264">
        <f>SUM(D20:F20)</f>
        <v>19.09</v>
      </c>
      <c r="D20" s="141">
        <f>SUM(D21:D24)</f>
        <v>0.6</v>
      </c>
      <c r="E20" s="141">
        <f>SUM(E21:E24)</f>
        <v>18.49</v>
      </c>
      <c r="F20" s="141"/>
      <c r="G20" s="169"/>
      <c r="H20" s="134"/>
      <c r="I20" s="600"/>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row>
    <row r="21" spans="1:76" s="143" customFormat="1" ht="25.5">
      <c r="A21" s="246">
        <v>1</v>
      </c>
      <c r="B21" s="66" t="s">
        <v>922</v>
      </c>
      <c r="C21" s="263">
        <f>SUM(D21:F21)</f>
        <v>0.25</v>
      </c>
      <c r="D21" s="263">
        <v>0.25</v>
      </c>
      <c r="E21" s="601"/>
      <c r="F21" s="141"/>
      <c r="G21" s="480" t="s">
        <v>923</v>
      </c>
      <c r="H21" s="134" t="s">
        <v>921</v>
      </c>
      <c r="I21" s="246"/>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row>
    <row r="22" spans="1:76" s="143" customFormat="1" ht="12.75">
      <c r="A22" s="246">
        <v>2</v>
      </c>
      <c r="B22" s="558" t="s">
        <v>924</v>
      </c>
      <c r="C22" s="263">
        <f>SUM(D22:F22)</f>
        <v>18</v>
      </c>
      <c r="D22" s="263"/>
      <c r="E22" s="601">
        <v>18</v>
      </c>
      <c r="F22" s="141"/>
      <c r="G22" s="582" t="s">
        <v>925</v>
      </c>
      <c r="H22" s="134" t="s">
        <v>921</v>
      </c>
      <c r="I22" s="246"/>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row>
    <row r="23" spans="1:76" s="143" customFormat="1" ht="25.5">
      <c r="A23" s="246">
        <v>3</v>
      </c>
      <c r="B23" s="558" t="s">
        <v>926</v>
      </c>
      <c r="C23" s="263">
        <f>SUM(D23:F23)</f>
        <v>0.49</v>
      </c>
      <c r="D23" s="263"/>
      <c r="E23" s="601">
        <v>0.49</v>
      </c>
      <c r="F23" s="141"/>
      <c r="G23" s="582" t="s">
        <v>927</v>
      </c>
      <c r="H23" s="134" t="s">
        <v>921</v>
      </c>
      <c r="I23" s="246"/>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row>
    <row r="24" spans="1:76" s="143" customFormat="1" ht="12.75">
      <c r="A24" s="246">
        <v>4</v>
      </c>
      <c r="B24" s="558" t="s">
        <v>110</v>
      </c>
      <c r="C24" s="263">
        <v>0.35</v>
      </c>
      <c r="D24" s="263">
        <v>0.35</v>
      </c>
      <c r="E24" s="601"/>
      <c r="F24" s="141"/>
      <c r="G24" s="582" t="s">
        <v>928</v>
      </c>
      <c r="H24" s="134" t="s">
        <v>921</v>
      </c>
      <c r="I24" s="246"/>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row>
    <row r="25" spans="1:76" s="143" customFormat="1" ht="12.75">
      <c r="A25" s="72" t="s">
        <v>123</v>
      </c>
      <c r="B25" s="602" t="s">
        <v>413</v>
      </c>
      <c r="C25" s="149">
        <f>SUM(C26:C26)</f>
        <v>24.8</v>
      </c>
      <c r="D25" s="149">
        <f>SUM(D26:D26)</f>
        <v>24.8</v>
      </c>
      <c r="E25" s="149"/>
      <c r="F25" s="149"/>
      <c r="G25" s="572"/>
      <c r="H25" s="134"/>
      <c r="I25" s="418"/>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row>
    <row r="26" spans="1:76" s="143" customFormat="1" ht="25.5">
      <c r="A26" s="418">
        <v>1</v>
      </c>
      <c r="B26" s="558" t="s">
        <v>929</v>
      </c>
      <c r="C26" s="603">
        <v>24.8</v>
      </c>
      <c r="D26" s="603">
        <v>24.8</v>
      </c>
      <c r="E26" s="149"/>
      <c r="F26" s="149"/>
      <c r="G26" s="581" t="s">
        <v>930</v>
      </c>
      <c r="H26" s="134" t="s">
        <v>921</v>
      </c>
      <c r="I26" s="418"/>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row>
    <row r="27" spans="1:76" s="143" customFormat="1" ht="12.75">
      <c r="A27" s="60" t="s">
        <v>126</v>
      </c>
      <c r="B27" s="604" t="s">
        <v>931</v>
      </c>
      <c r="C27" s="68">
        <f>SUM(C28:C28)</f>
        <v>1.13</v>
      </c>
      <c r="D27" s="68">
        <f>SUM(D28:D28)</f>
        <v>1.13</v>
      </c>
      <c r="E27" s="68"/>
      <c r="F27" s="68"/>
      <c r="G27" s="60"/>
      <c r="H27" s="134"/>
      <c r="I27" s="134"/>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row>
    <row r="28" spans="1:76" s="143" customFormat="1" ht="25.5">
      <c r="A28" s="246">
        <v>1</v>
      </c>
      <c r="B28" s="567" t="s">
        <v>932</v>
      </c>
      <c r="C28" s="455">
        <f>SUM(D28:F28)</f>
        <v>1.13</v>
      </c>
      <c r="D28" s="455">
        <v>1.13</v>
      </c>
      <c r="E28" s="455"/>
      <c r="F28" s="455"/>
      <c r="G28" s="605" t="s">
        <v>923</v>
      </c>
      <c r="H28" s="134" t="s">
        <v>921</v>
      </c>
      <c r="I28" s="246"/>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row>
    <row r="29" spans="1:76" s="143" customFormat="1" ht="12.75">
      <c r="A29" s="72" t="s">
        <v>149</v>
      </c>
      <c r="B29" s="602" t="s">
        <v>115</v>
      </c>
      <c r="C29" s="149">
        <f>SUM(C30:C33)</f>
        <v>2.22</v>
      </c>
      <c r="D29" s="149">
        <f>SUM(D30:D33)</f>
        <v>2.22</v>
      </c>
      <c r="E29" s="149"/>
      <c r="F29" s="149"/>
      <c r="G29" s="606"/>
      <c r="H29" s="134"/>
      <c r="I29" s="607"/>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row>
    <row r="30" spans="1:76" s="143" customFormat="1" ht="25.5">
      <c r="A30" s="246">
        <v>1</v>
      </c>
      <c r="B30" s="66" t="s">
        <v>933</v>
      </c>
      <c r="C30" s="263">
        <f>D30+E30+F30</f>
        <v>0.3</v>
      </c>
      <c r="D30" s="601">
        <v>0.3</v>
      </c>
      <c r="E30" s="601"/>
      <c r="F30" s="141"/>
      <c r="G30" s="246" t="s">
        <v>934</v>
      </c>
      <c r="H30" s="134" t="s">
        <v>921</v>
      </c>
      <c r="I30" s="246"/>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row>
    <row r="31" spans="1:76" s="143" customFormat="1" ht="12.75">
      <c r="A31" s="255">
        <v>2</v>
      </c>
      <c r="B31" s="608" t="s">
        <v>935</v>
      </c>
      <c r="C31" s="609">
        <v>0.42</v>
      </c>
      <c r="D31" s="610">
        <v>0.42</v>
      </c>
      <c r="E31" s="610"/>
      <c r="F31" s="609"/>
      <c r="G31" s="562" t="s">
        <v>934</v>
      </c>
      <c r="H31" s="134" t="s">
        <v>921</v>
      </c>
      <c r="I31" s="246"/>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row>
    <row r="32" spans="1:76" s="143" customFormat="1" ht="38.25">
      <c r="A32" s="255">
        <v>3</v>
      </c>
      <c r="B32" s="558" t="s">
        <v>936</v>
      </c>
      <c r="C32" s="609">
        <v>1.3</v>
      </c>
      <c r="D32" s="610">
        <v>1.3</v>
      </c>
      <c r="E32" s="610"/>
      <c r="F32" s="609"/>
      <c r="G32" s="562" t="s">
        <v>937</v>
      </c>
      <c r="H32" s="134" t="s">
        <v>921</v>
      </c>
      <c r="I32" s="246"/>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row>
    <row r="33" spans="1:76" s="143" customFormat="1" ht="12.75">
      <c r="A33" s="255">
        <v>4</v>
      </c>
      <c r="B33" s="558" t="s">
        <v>938</v>
      </c>
      <c r="C33" s="609">
        <v>0.2</v>
      </c>
      <c r="D33" s="610">
        <v>0.2</v>
      </c>
      <c r="E33" s="610"/>
      <c r="F33" s="609"/>
      <c r="G33" s="562" t="s">
        <v>937</v>
      </c>
      <c r="H33" s="134" t="s">
        <v>921</v>
      </c>
      <c r="I33" s="246"/>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row>
    <row r="34" spans="1:76" s="143" customFormat="1" ht="12.75">
      <c r="A34" s="72" t="s">
        <v>216</v>
      </c>
      <c r="B34" s="602" t="s">
        <v>208</v>
      </c>
      <c r="C34" s="149">
        <f>SUM(C35:C35)</f>
        <v>5</v>
      </c>
      <c r="D34" s="149">
        <f>SUM(D35:D35)</f>
        <v>5</v>
      </c>
      <c r="E34" s="149"/>
      <c r="F34" s="149"/>
      <c r="G34" s="606"/>
      <c r="H34" s="134"/>
      <c r="I34" s="607"/>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row>
    <row r="35" spans="1:76" s="143" customFormat="1" ht="25.5">
      <c r="A35" s="562">
        <v>1</v>
      </c>
      <c r="B35" s="608" t="s">
        <v>939</v>
      </c>
      <c r="C35" s="611">
        <v>5</v>
      </c>
      <c r="D35" s="611">
        <v>5</v>
      </c>
      <c r="E35" s="611"/>
      <c r="F35" s="611"/>
      <c r="G35" s="612" t="s">
        <v>940</v>
      </c>
      <c r="H35" s="134" t="s">
        <v>921</v>
      </c>
      <c r="I35" s="613"/>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row>
    <row r="36" spans="1:76" s="143" customFormat="1" ht="12.75">
      <c r="A36" s="614" t="s">
        <v>222</v>
      </c>
      <c r="B36" s="71" t="s">
        <v>516</v>
      </c>
      <c r="C36" s="615">
        <f>C37</f>
        <v>0.07</v>
      </c>
      <c r="D36" s="615">
        <f>D37</f>
        <v>0.07</v>
      </c>
      <c r="E36" s="615"/>
      <c r="F36" s="615"/>
      <c r="G36" s="612"/>
      <c r="H36" s="134"/>
      <c r="I36" s="613"/>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row>
    <row r="37" spans="1:76" s="143" customFormat="1" ht="25.5">
      <c r="A37" s="562">
        <v>1</v>
      </c>
      <c r="B37" s="616" t="s">
        <v>941</v>
      </c>
      <c r="C37" s="611">
        <v>0.07</v>
      </c>
      <c r="D37" s="611">
        <v>0.07</v>
      </c>
      <c r="E37" s="611"/>
      <c r="F37" s="611"/>
      <c r="G37" s="170" t="s">
        <v>942</v>
      </c>
      <c r="H37" s="134" t="s">
        <v>921</v>
      </c>
      <c r="I37" s="613"/>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row>
    <row r="38" spans="1:76" s="143" customFormat="1" ht="12.75">
      <c r="A38" s="614" t="s">
        <v>230</v>
      </c>
      <c r="B38" s="71" t="s">
        <v>943</v>
      </c>
      <c r="C38" s="615">
        <f>C39</f>
        <v>0.1</v>
      </c>
      <c r="D38" s="615">
        <f>D39</f>
        <v>0.1</v>
      </c>
      <c r="E38" s="615"/>
      <c r="F38" s="615"/>
      <c r="G38" s="170"/>
      <c r="H38" s="134"/>
      <c r="I38" s="613"/>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row>
    <row r="39" spans="1:76" s="143" customFormat="1" ht="12.75">
      <c r="A39" s="562">
        <v>1</v>
      </c>
      <c r="B39" s="616" t="s">
        <v>944</v>
      </c>
      <c r="C39" s="611">
        <v>0.1</v>
      </c>
      <c r="D39" s="611">
        <v>0.1</v>
      </c>
      <c r="E39" s="611"/>
      <c r="F39" s="611"/>
      <c r="G39" s="170" t="s">
        <v>915</v>
      </c>
      <c r="H39" s="134" t="s">
        <v>921</v>
      </c>
      <c r="I39" s="613"/>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row>
    <row r="40" spans="1:76" s="143" customFormat="1" ht="12.75">
      <c r="A40" s="72" t="s">
        <v>234</v>
      </c>
      <c r="B40" s="552" t="s">
        <v>369</v>
      </c>
      <c r="C40" s="149">
        <f>SUM(C41:C60)</f>
        <v>53.3</v>
      </c>
      <c r="D40" s="149">
        <f>SUM(D41:D60)</f>
        <v>42.4</v>
      </c>
      <c r="E40" s="149">
        <f>SUM(E41:E60)</f>
        <v>10.9</v>
      </c>
      <c r="F40" s="149"/>
      <c r="G40" s="606"/>
      <c r="H40" s="134"/>
      <c r="I40" s="607"/>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row>
    <row r="41" spans="1:76" s="143" customFormat="1" ht="25.5">
      <c r="A41" s="246">
        <v>1</v>
      </c>
      <c r="B41" s="66" t="s">
        <v>945</v>
      </c>
      <c r="C41" s="263">
        <f>D41+E41+F41</f>
        <v>0.9</v>
      </c>
      <c r="D41" s="601">
        <v>0.9</v>
      </c>
      <c r="E41" s="141"/>
      <c r="F41" s="141"/>
      <c r="G41" s="480" t="s">
        <v>937</v>
      </c>
      <c r="H41" s="134" t="s">
        <v>921</v>
      </c>
      <c r="I41" s="246"/>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row>
    <row r="42" spans="1:76" s="143" customFormat="1" ht="12.75">
      <c r="A42" s="246">
        <v>2</v>
      </c>
      <c r="B42" s="616" t="s">
        <v>946</v>
      </c>
      <c r="C42" s="263">
        <f>D42+E42+F42</f>
        <v>0.1</v>
      </c>
      <c r="D42" s="601">
        <v>0.1</v>
      </c>
      <c r="E42" s="141"/>
      <c r="F42" s="141"/>
      <c r="G42" s="480" t="s">
        <v>925</v>
      </c>
      <c r="H42" s="134" t="s">
        <v>921</v>
      </c>
      <c r="I42" s="246"/>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row>
    <row r="43" spans="1:76" s="143" customFormat="1" ht="12.75">
      <c r="A43" s="246">
        <v>3</v>
      </c>
      <c r="B43" s="567" t="s">
        <v>947</v>
      </c>
      <c r="C43" s="609">
        <v>2.3</v>
      </c>
      <c r="D43" s="601">
        <v>2.3</v>
      </c>
      <c r="E43" s="263"/>
      <c r="F43" s="609"/>
      <c r="G43" s="246" t="s">
        <v>927</v>
      </c>
      <c r="H43" s="134" t="s">
        <v>921</v>
      </c>
      <c r="I43" s="617"/>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row>
    <row r="44" spans="1:76" s="143" customFormat="1" ht="12.75">
      <c r="A44" s="246">
        <v>4</v>
      </c>
      <c r="B44" s="66" t="s">
        <v>948</v>
      </c>
      <c r="C44" s="609">
        <f>D44+E44+F44</f>
        <v>0.6</v>
      </c>
      <c r="D44" s="263">
        <v>0.6</v>
      </c>
      <c r="E44" s="263"/>
      <c r="F44" s="609"/>
      <c r="G44" s="246" t="s">
        <v>949</v>
      </c>
      <c r="H44" s="134" t="s">
        <v>921</v>
      </c>
      <c r="I44" s="246"/>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row>
    <row r="45" spans="1:76" s="143" customFormat="1" ht="12.75">
      <c r="A45" s="246">
        <v>5</v>
      </c>
      <c r="B45" s="66" t="s">
        <v>950</v>
      </c>
      <c r="C45" s="609">
        <v>5</v>
      </c>
      <c r="D45" s="263">
        <v>5</v>
      </c>
      <c r="E45" s="263"/>
      <c r="F45" s="609"/>
      <c r="G45" s="246" t="s">
        <v>951</v>
      </c>
      <c r="H45" s="134" t="s">
        <v>921</v>
      </c>
      <c r="I45" s="246"/>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row>
    <row r="46" spans="1:76" s="143" customFormat="1" ht="12.75">
      <c r="A46" s="246">
        <v>6</v>
      </c>
      <c r="B46" s="618" t="s">
        <v>952</v>
      </c>
      <c r="C46" s="455">
        <v>1</v>
      </c>
      <c r="D46" s="455">
        <v>1</v>
      </c>
      <c r="E46" s="619"/>
      <c r="F46" s="619"/>
      <c r="G46" s="170" t="s">
        <v>934</v>
      </c>
      <c r="H46" s="134" t="s">
        <v>921</v>
      </c>
      <c r="I46" s="246"/>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row>
    <row r="47" spans="1:76" s="143" customFormat="1" ht="25.5">
      <c r="A47" s="246">
        <v>7</v>
      </c>
      <c r="B47" s="618" t="s">
        <v>953</v>
      </c>
      <c r="C47" s="455">
        <v>3.85</v>
      </c>
      <c r="D47" s="455">
        <v>3.85</v>
      </c>
      <c r="E47" s="619"/>
      <c r="F47" s="619"/>
      <c r="G47" s="170" t="s">
        <v>954</v>
      </c>
      <c r="H47" s="134" t="s">
        <v>921</v>
      </c>
      <c r="I47" s="246"/>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row>
    <row r="48" spans="1:76" s="143" customFormat="1" ht="12.75">
      <c r="A48" s="246">
        <v>8</v>
      </c>
      <c r="B48" s="620" t="s">
        <v>955</v>
      </c>
      <c r="C48" s="263">
        <f aca="true" t="shared" si="0" ref="C48:C53">SUM(D48:F48)</f>
        <v>0.23</v>
      </c>
      <c r="D48" s="263">
        <v>0.23</v>
      </c>
      <c r="E48" s="621"/>
      <c r="F48" s="621"/>
      <c r="G48" s="170" t="s">
        <v>956</v>
      </c>
      <c r="H48" s="134" t="s">
        <v>921</v>
      </c>
      <c r="I48" s="246"/>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row>
    <row r="49" spans="1:76" s="143" customFormat="1" ht="12.75">
      <c r="A49" s="246">
        <v>9</v>
      </c>
      <c r="B49" s="620" t="s">
        <v>957</v>
      </c>
      <c r="C49" s="263">
        <f t="shared" si="0"/>
        <v>0.7</v>
      </c>
      <c r="D49" s="263">
        <v>0.7</v>
      </c>
      <c r="E49" s="621"/>
      <c r="F49" s="621"/>
      <c r="G49" s="170" t="s">
        <v>956</v>
      </c>
      <c r="H49" s="134" t="s">
        <v>921</v>
      </c>
      <c r="I49" s="246"/>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row>
    <row r="50" spans="1:76" s="143" customFormat="1" ht="12.75">
      <c r="A50" s="246">
        <v>10</v>
      </c>
      <c r="B50" s="620" t="s">
        <v>958</v>
      </c>
      <c r="C50" s="263">
        <f t="shared" si="0"/>
        <v>0.3</v>
      </c>
      <c r="D50" s="263">
        <v>0.3</v>
      </c>
      <c r="E50" s="621"/>
      <c r="F50" s="621"/>
      <c r="G50" s="170" t="s">
        <v>951</v>
      </c>
      <c r="H50" s="134" t="s">
        <v>921</v>
      </c>
      <c r="I50" s="246"/>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row>
    <row r="51" spans="1:76" s="143" customFormat="1" ht="12.75">
      <c r="A51" s="246">
        <v>11</v>
      </c>
      <c r="B51" s="620" t="s">
        <v>959</v>
      </c>
      <c r="C51" s="263">
        <f t="shared" si="0"/>
        <v>5.5</v>
      </c>
      <c r="D51" s="263">
        <v>5.5</v>
      </c>
      <c r="E51" s="621"/>
      <c r="F51" s="621"/>
      <c r="G51" s="170" t="s">
        <v>925</v>
      </c>
      <c r="H51" s="134" t="s">
        <v>921</v>
      </c>
      <c r="I51" s="246"/>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row>
    <row r="52" spans="1:76" s="143" customFormat="1" ht="12.75">
      <c r="A52" s="246">
        <v>12</v>
      </c>
      <c r="B52" s="620" t="s">
        <v>960</v>
      </c>
      <c r="C52" s="263">
        <f t="shared" si="0"/>
        <v>2.5</v>
      </c>
      <c r="D52" s="263">
        <v>2.5</v>
      </c>
      <c r="E52" s="621"/>
      <c r="F52" s="621"/>
      <c r="G52" s="170" t="s">
        <v>934</v>
      </c>
      <c r="H52" s="134" t="s">
        <v>921</v>
      </c>
      <c r="I52" s="246"/>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row>
    <row r="53" spans="1:76" s="143" customFormat="1" ht="25.5">
      <c r="A53" s="246">
        <v>13</v>
      </c>
      <c r="B53" s="66" t="s">
        <v>961</v>
      </c>
      <c r="C53" s="263">
        <f t="shared" si="0"/>
        <v>0.2</v>
      </c>
      <c r="D53" s="469">
        <v>0.2</v>
      </c>
      <c r="E53" s="621"/>
      <c r="F53" s="621"/>
      <c r="G53" s="480" t="s">
        <v>962</v>
      </c>
      <c r="H53" s="134" t="s">
        <v>921</v>
      </c>
      <c r="I53" s="246"/>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row>
    <row r="54" spans="1:76" s="143" customFormat="1" ht="25.5">
      <c r="A54" s="246">
        <v>14</v>
      </c>
      <c r="B54" s="608" t="s">
        <v>963</v>
      </c>
      <c r="C54" s="611">
        <v>0.71</v>
      </c>
      <c r="D54" s="611">
        <v>0.71</v>
      </c>
      <c r="E54" s="611"/>
      <c r="F54" s="611"/>
      <c r="G54" s="562" t="s">
        <v>964</v>
      </c>
      <c r="H54" s="134" t="s">
        <v>921</v>
      </c>
      <c r="I54" s="613"/>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row>
    <row r="55" spans="1:76" s="143" customFormat="1" ht="12.75">
      <c r="A55" s="246">
        <v>15</v>
      </c>
      <c r="B55" s="608" t="s">
        <v>965</v>
      </c>
      <c r="C55" s="611">
        <v>5.71</v>
      </c>
      <c r="D55" s="611">
        <v>2.81</v>
      </c>
      <c r="E55" s="611">
        <v>2.9</v>
      </c>
      <c r="F55" s="611"/>
      <c r="G55" s="622" t="s">
        <v>928</v>
      </c>
      <c r="H55" s="134" t="s">
        <v>921</v>
      </c>
      <c r="I55" s="613"/>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row>
    <row r="56" spans="1:76" s="143" customFormat="1" ht="25.5">
      <c r="A56" s="246">
        <v>16</v>
      </c>
      <c r="B56" s="558" t="s">
        <v>966</v>
      </c>
      <c r="C56" s="611">
        <v>12.83</v>
      </c>
      <c r="D56" s="611">
        <v>4.83</v>
      </c>
      <c r="E56" s="611">
        <v>8</v>
      </c>
      <c r="F56" s="611"/>
      <c r="G56" s="612" t="s">
        <v>967</v>
      </c>
      <c r="H56" s="134" t="s">
        <v>921</v>
      </c>
      <c r="I56" s="613"/>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row>
    <row r="57" spans="1:76" s="143" customFormat="1" ht="12.75">
      <c r="A57" s="246">
        <v>17</v>
      </c>
      <c r="B57" s="608" t="s">
        <v>968</v>
      </c>
      <c r="C57" s="611">
        <v>4.5</v>
      </c>
      <c r="D57" s="611">
        <v>4.5</v>
      </c>
      <c r="E57" s="611"/>
      <c r="F57" s="611"/>
      <c r="G57" s="622" t="s">
        <v>923</v>
      </c>
      <c r="H57" s="134" t="s">
        <v>921</v>
      </c>
      <c r="I57" s="613"/>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row>
    <row r="58" spans="1:76" s="143" customFormat="1" ht="25.5">
      <c r="A58" s="246">
        <v>18</v>
      </c>
      <c r="B58" s="608" t="s">
        <v>969</v>
      </c>
      <c r="C58" s="611">
        <v>0.23</v>
      </c>
      <c r="D58" s="611">
        <v>0.23</v>
      </c>
      <c r="E58" s="611"/>
      <c r="F58" s="611"/>
      <c r="G58" s="622" t="s">
        <v>964</v>
      </c>
      <c r="H58" s="134" t="s">
        <v>921</v>
      </c>
      <c r="I58" s="613"/>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row>
    <row r="59" spans="1:76" s="143" customFormat="1" ht="25.5">
      <c r="A59" s="246">
        <v>19</v>
      </c>
      <c r="B59" s="608" t="s">
        <v>970</v>
      </c>
      <c r="C59" s="611">
        <v>5.5</v>
      </c>
      <c r="D59" s="611">
        <v>5.5</v>
      </c>
      <c r="E59" s="611"/>
      <c r="F59" s="611"/>
      <c r="G59" s="622" t="s">
        <v>971</v>
      </c>
      <c r="H59" s="134" t="s">
        <v>921</v>
      </c>
      <c r="I59" s="613"/>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2"/>
      <c r="BX59" s="142"/>
    </row>
    <row r="60" spans="1:76" s="143" customFormat="1" ht="12.75">
      <c r="A60" s="246">
        <v>20</v>
      </c>
      <c r="B60" s="623" t="s">
        <v>972</v>
      </c>
      <c r="C60" s="611">
        <v>0.64</v>
      </c>
      <c r="D60" s="611">
        <v>0.64</v>
      </c>
      <c r="E60" s="611"/>
      <c r="F60" s="611"/>
      <c r="G60" s="622" t="s">
        <v>973</v>
      </c>
      <c r="H60" s="134" t="s">
        <v>921</v>
      </c>
      <c r="I60" s="613"/>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row>
    <row r="61" spans="1:76" s="143" customFormat="1" ht="12.75">
      <c r="A61" s="72" t="s">
        <v>274</v>
      </c>
      <c r="B61" s="552" t="s">
        <v>380</v>
      </c>
      <c r="C61" s="149">
        <f>SUM(C62:C63)</f>
        <v>8.280000000000001</v>
      </c>
      <c r="D61" s="149">
        <f>SUM(D62:D63)</f>
        <v>8.280000000000001</v>
      </c>
      <c r="E61" s="149"/>
      <c r="F61" s="149"/>
      <c r="G61" s="246"/>
      <c r="H61" s="134"/>
      <c r="I61" s="418"/>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row>
    <row r="62" spans="1:76" s="143" customFormat="1" ht="25.5">
      <c r="A62" s="418">
        <v>1</v>
      </c>
      <c r="B62" s="624" t="s">
        <v>974</v>
      </c>
      <c r="C62" s="263">
        <v>5.28</v>
      </c>
      <c r="D62" s="263">
        <v>5.28</v>
      </c>
      <c r="E62" s="621"/>
      <c r="F62" s="621"/>
      <c r="G62" s="170" t="s">
        <v>975</v>
      </c>
      <c r="H62" s="134" t="s">
        <v>921</v>
      </c>
      <c r="I62" s="418"/>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row>
    <row r="63" spans="1:76" s="143" customFormat="1" ht="12.75">
      <c r="A63" s="418">
        <v>2</v>
      </c>
      <c r="B63" s="624" t="s">
        <v>976</v>
      </c>
      <c r="C63" s="561">
        <v>3</v>
      </c>
      <c r="D63" s="611">
        <v>3</v>
      </c>
      <c r="E63" s="611"/>
      <c r="F63" s="611"/>
      <c r="G63" s="622" t="s">
        <v>975</v>
      </c>
      <c r="H63" s="134" t="s">
        <v>921</v>
      </c>
      <c r="I63" s="613"/>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c r="BW63" s="142"/>
      <c r="BX63" s="142"/>
    </row>
    <row r="64" spans="1:76" s="143" customFormat="1" ht="12.75">
      <c r="A64" s="60" t="s">
        <v>280</v>
      </c>
      <c r="B64" s="64" t="s">
        <v>168</v>
      </c>
      <c r="C64" s="149">
        <f>C65</f>
        <v>10</v>
      </c>
      <c r="D64" s="149">
        <f>D65</f>
        <v>9.5</v>
      </c>
      <c r="E64" s="149">
        <f>E65</f>
        <v>0.5</v>
      </c>
      <c r="F64" s="149"/>
      <c r="G64" s="60"/>
      <c r="H64" s="134"/>
      <c r="I64" s="60"/>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2"/>
    </row>
    <row r="65" spans="1:76" s="143" customFormat="1" ht="12.75">
      <c r="A65" s="246">
        <v>1</v>
      </c>
      <c r="B65" s="65" t="s">
        <v>977</v>
      </c>
      <c r="C65" s="263">
        <v>10</v>
      </c>
      <c r="D65" s="263">
        <v>9.5</v>
      </c>
      <c r="E65" s="625">
        <v>0.5</v>
      </c>
      <c r="F65" s="621"/>
      <c r="G65" s="626" t="s">
        <v>962</v>
      </c>
      <c r="H65" s="134" t="s">
        <v>921</v>
      </c>
      <c r="I65" s="246"/>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row>
    <row r="66" spans="1:76" s="143" customFormat="1" ht="12.75">
      <c r="A66" s="60" t="s">
        <v>393</v>
      </c>
      <c r="B66" s="64" t="s">
        <v>150</v>
      </c>
      <c r="C66" s="141">
        <f>C67</f>
        <v>0.41</v>
      </c>
      <c r="D66" s="141"/>
      <c r="E66" s="141">
        <f>E67</f>
        <v>0.41</v>
      </c>
      <c r="F66" s="141"/>
      <c r="G66" s="626"/>
      <c r="H66" s="134"/>
      <c r="I66" s="246"/>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row>
    <row r="67" spans="1:76" s="143" customFormat="1" ht="38.25">
      <c r="A67" s="246">
        <v>1</v>
      </c>
      <c r="B67" s="66" t="s">
        <v>978</v>
      </c>
      <c r="C67" s="263">
        <f>SUM(D67:F67)</f>
        <v>0.41</v>
      </c>
      <c r="D67" s="263"/>
      <c r="E67" s="263">
        <v>0.41</v>
      </c>
      <c r="F67" s="621"/>
      <c r="G67" s="626" t="s">
        <v>927</v>
      </c>
      <c r="H67" s="134" t="s">
        <v>921</v>
      </c>
      <c r="I67" s="246"/>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142"/>
    </row>
    <row r="68" spans="1:76" s="143" customFormat="1" ht="12.75">
      <c r="A68" s="60" t="s">
        <v>368</v>
      </c>
      <c r="B68" s="64" t="s">
        <v>161</v>
      </c>
      <c r="C68" s="141">
        <f>SUM(C69:C70)</f>
        <v>3.35</v>
      </c>
      <c r="D68" s="141">
        <f>SUM(D69:D70)</f>
        <v>3.35</v>
      </c>
      <c r="E68" s="141"/>
      <c r="F68" s="141"/>
      <c r="G68" s="626"/>
      <c r="H68" s="134"/>
      <c r="I68" s="246"/>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row>
    <row r="69" spans="1:76" s="143" customFormat="1" ht="25.5">
      <c r="A69" s="246">
        <v>1</v>
      </c>
      <c r="B69" s="66" t="s">
        <v>979</v>
      </c>
      <c r="C69" s="263">
        <f>SUM(D69:F69)</f>
        <v>1.8</v>
      </c>
      <c r="D69" s="263">
        <v>1.8</v>
      </c>
      <c r="E69" s="263"/>
      <c r="F69" s="621"/>
      <c r="G69" s="626" t="s">
        <v>964</v>
      </c>
      <c r="H69" s="134" t="s">
        <v>921</v>
      </c>
      <c r="I69" s="246"/>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row>
    <row r="70" spans="1:76" s="143" customFormat="1" ht="25.5">
      <c r="A70" s="246">
        <v>2</v>
      </c>
      <c r="B70" s="627" t="s">
        <v>980</v>
      </c>
      <c r="C70" s="263">
        <v>1.55</v>
      </c>
      <c r="D70" s="263">
        <v>1.55</v>
      </c>
      <c r="E70" s="263"/>
      <c r="F70" s="621"/>
      <c r="G70" s="626" t="s">
        <v>964</v>
      </c>
      <c r="H70" s="134" t="s">
        <v>921</v>
      </c>
      <c r="I70" s="246"/>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row>
    <row r="71" spans="1:76" s="143" customFormat="1" ht="12.75">
      <c r="A71" s="132">
        <f>COUNTIF(A18:A70,"&gt;0")</f>
        <v>40</v>
      </c>
      <c r="B71" s="135" t="s">
        <v>981</v>
      </c>
      <c r="C71" s="149">
        <f>SUM(C69:C70,C67,C65,C62:C63,C41:C60,C39,C37,C35,C30:C33,C28,C26,C21:C24,C19)</f>
        <v>127.94999999999997</v>
      </c>
      <c r="D71" s="149">
        <f>SUM(D69:D70,D67,D65,D62:D63,D41:D60,D39,D37,D35,D30:D33,D28,D26,D21:D24,D19)</f>
        <v>97.64999999999999</v>
      </c>
      <c r="E71" s="149">
        <f>SUM(E69:E70,E67,E65,E62:E63,E41:E60,E39,E37,E35,E30:E33,E28,E26,E21:E24,E19)</f>
        <v>30.299999999999997</v>
      </c>
      <c r="F71" s="149">
        <f>SUM(F69:F70,F67,F65,F62:F63,F41:F60,F39,F37,F35,F30:F33,F28,F26,F21:F24,F19)</f>
        <v>0</v>
      </c>
      <c r="G71" s="136"/>
      <c r="H71" s="134"/>
      <c r="I71" s="136"/>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row>
    <row r="72" spans="1:76" s="143" customFormat="1" ht="12.75">
      <c r="A72" s="132">
        <f>A71+A16</f>
        <v>42</v>
      </c>
      <c r="B72" s="135" t="s">
        <v>982</v>
      </c>
      <c r="C72" s="150">
        <f>SUM(C71+C16)</f>
        <v>128.34999999999997</v>
      </c>
      <c r="D72" s="150">
        <f>SUM(D71+D16)</f>
        <v>98.05</v>
      </c>
      <c r="E72" s="150">
        <f>SUM(E71+E16)</f>
        <v>30.299999999999997</v>
      </c>
      <c r="F72" s="150">
        <f>SUM(F71+F16)</f>
        <v>0</v>
      </c>
      <c r="G72" s="220"/>
      <c r="H72" s="13"/>
      <c r="I72" s="13"/>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row>
    <row r="74" spans="6:9" ht="15.75">
      <c r="F74" s="961" t="s">
        <v>1891</v>
      </c>
      <c r="G74" s="961"/>
      <c r="H74" s="961"/>
      <c r="I74" s="961"/>
    </row>
  </sheetData>
  <sheetProtection/>
  <autoFilter ref="A10:BX72"/>
  <mergeCells count="18">
    <mergeCell ref="A6:I6"/>
    <mergeCell ref="H8:H9"/>
    <mergeCell ref="B8:B9"/>
    <mergeCell ref="A7:I7"/>
    <mergeCell ref="F74:I74"/>
    <mergeCell ref="A17:I17"/>
    <mergeCell ref="C8:C9"/>
    <mergeCell ref="D8:F8"/>
    <mergeCell ref="A4:I4"/>
    <mergeCell ref="A8:A9"/>
    <mergeCell ref="A1:C1"/>
    <mergeCell ref="D1:I1"/>
    <mergeCell ref="A2:C2"/>
    <mergeCell ref="D2:I2"/>
    <mergeCell ref="A3:I3"/>
    <mergeCell ref="I8:I9"/>
    <mergeCell ref="G8:G9"/>
    <mergeCell ref="A5:I5"/>
  </mergeCells>
  <printOptions horizontalCentered="1"/>
  <pageMargins left="0.32" right="0.26" top="0.75" bottom="0.45" header="0.3" footer="0.17"/>
  <pageSetup horizontalDpi="600" verticalDpi="600" orientation="landscape" paperSize="9" r:id="rId2"/>
  <headerFooter>
    <oddFooter>&amp;LPhụ lục &amp;A&amp;R&amp;P</oddFooter>
  </headerFooter>
  <ignoredErrors>
    <ignoredError sqref="C68" formula="1"/>
  </ignoredErrors>
  <drawing r:id="rId1"/>
</worksheet>
</file>

<file path=xl/worksheets/sheet9.xml><?xml version="1.0" encoding="utf-8"?>
<worksheet xmlns="http://schemas.openxmlformats.org/spreadsheetml/2006/main" xmlns:r="http://schemas.openxmlformats.org/officeDocument/2006/relationships">
  <sheetPr>
    <tabColor rgb="FF00B050"/>
  </sheetPr>
  <dimension ref="A1:I224"/>
  <sheetViews>
    <sheetView showZeros="0" zoomScale="115" zoomScaleNormal="115" zoomScalePageLayoutView="0" workbookViewId="0" topLeftCell="A214">
      <selection activeCell="F224" sqref="F224:I224"/>
    </sheetView>
  </sheetViews>
  <sheetFormatPr defaultColWidth="9.00390625" defaultRowHeight="15.75"/>
  <cols>
    <col min="1" max="1" width="5.50390625" style="47" customWidth="1"/>
    <col min="2" max="2" width="30.00390625" style="46" customWidth="1"/>
    <col min="3" max="3" width="12.125" style="47" customWidth="1"/>
    <col min="4" max="6" width="8.00390625" style="47" customWidth="1"/>
    <col min="7" max="7" width="16.125" style="47" customWidth="1"/>
    <col min="8" max="8" width="35.75390625" style="47" customWidth="1"/>
    <col min="9" max="9" width="7.25390625" style="47" customWidth="1"/>
    <col min="10" max="10" width="38.75390625" style="78" customWidth="1"/>
    <col min="11" max="16384" width="9.00390625" style="78" customWidth="1"/>
  </cols>
  <sheetData>
    <row r="1" spans="1:9" ht="15.75">
      <c r="A1" s="962" t="str">
        <f>'Tong CMD'!A1:C1</f>
        <v>HỘI ĐỒNG NHÂN DÂN</v>
      </c>
      <c r="B1" s="962"/>
      <c r="C1" s="962"/>
      <c r="D1" s="963" t="s">
        <v>10</v>
      </c>
      <c r="E1" s="963"/>
      <c r="F1" s="963"/>
      <c r="G1" s="963"/>
      <c r="H1" s="963"/>
      <c r="I1" s="963"/>
    </row>
    <row r="2" spans="1:9" ht="15.75" customHeight="1">
      <c r="A2" s="963" t="str">
        <f>+'2.4.NX'!A2:C2</f>
        <v>TỈNH HÀ TĨNH</v>
      </c>
      <c r="B2" s="963"/>
      <c r="C2" s="963"/>
      <c r="D2" s="963" t="s">
        <v>11</v>
      </c>
      <c r="E2" s="963"/>
      <c r="F2" s="963"/>
      <c r="G2" s="963"/>
      <c r="H2" s="963"/>
      <c r="I2" s="963"/>
    </row>
    <row r="3" spans="1:9" ht="15.75">
      <c r="A3" s="966"/>
      <c r="B3" s="966"/>
      <c r="C3" s="966"/>
      <c r="D3" s="966"/>
      <c r="E3" s="966"/>
      <c r="F3" s="966"/>
      <c r="G3" s="966"/>
      <c r="H3" s="966"/>
      <c r="I3" s="966"/>
    </row>
    <row r="4" spans="1:9" ht="15.75">
      <c r="A4" s="964" t="s">
        <v>79</v>
      </c>
      <c r="B4" s="964"/>
      <c r="C4" s="964"/>
      <c r="D4" s="964"/>
      <c r="E4" s="964"/>
      <c r="F4" s="964"/>
      <c r="G4" s="964"/>
      <c r="H4" s="964"/>
      <c r="I4" s="964"/>
    </row>
    <row r="5" spans="1:9" ht="15.75">
      <c r="A5" s="964" t="s">
        <v>99</v>
      </c>
      <c r="B5" s="964"/>
      <c r="C5" s="964"/>
      <c r="D5" s="964"/>
      <c r="E5" s="964"/>
      <c r="F5" s="964"/>
      <c r="G5" s="964"/>
      <c r="H5" s="964"/>
      <c r="I5" s="964"/>
    </row>
    <row r="6" spans="1:9" ht="15.75">
      <c r="A6" s="972" t="str">
        <f>'Tong CMD'!A5:H5</f>
        <v>(Kèm theo Nghị quyết số    … /NQ-HĐND ngày   tháng     năm 2022 của Hội đồng nhân dân tỉnh)</v>
      </c>
      <c r="B6" s="972"/>
      <c r="C6" s="972"/>
      <c r="D6" s="972"/>
      <c r="E6" s="972"/>
      <c r="F6" s="972"/>
      <c r="G6" s="972"/>
      <c r="H6" s="972"/>
      <c r="I6" s="972"/>
    </row>
    <row r="7" spans="1:9" ht="15.75">
      <c r="A7" s="978"/>
      <c r="B7" s="978"/>
      <c r="C7" s="978"/>
      <c r="D7" s="978"/>
      <c r="E7" s="978"/>
      <c r="F7" s="978"/>
      <c r="G7" s="978"/>
      <c r="H7" s="978"/>
      <c r="I7" s="978"/>
    </row>
    <row r="8" spans="1:9" ht="24.75" customHeight="1">
      <c r="A8" s="979" t="s">
        <v>9</v>
      </c>
      <c r="B8" s="982" t="s">
        <v>12</v>
      </c>
      <c r="C8" s="980" t="s">
        <v>18</v>
      </c>
      <c r="D8" s="981" t="s">
        <v>8</v>
      </c>
      <c r="E8" s="981"/>
      <c r="F8" s="981"/>
      <c r="G8" s="982" t="s">
        <v>59</v>
      </c>
      <c r="H8" s="981" t="s">
        <v>15</v>
      </c>
      <c r="I8" s="981" t="s">
        <v>14</v>
      </c>
    </row>
    <row r="9" spans="1:9" ht="29.25" customHeight="1">
      <c r="A9" s="979"/>
      <c r="B9" s="982"/>
      <c r="C9" s="980"/>
      <c r="D9" s="50" t="s">
        <v>6</v>
      </c>
      <c r="E9" s="50" t="s">
        <v>5</v>
      </c>
      <c r="F9" s="50" t="s">
        <v>13</v>
      </c>
      <c r="G9" s="982"/>
      <c r="H9" s="981"/>
      <c r="I9" s="981"/>
    </row>
    <row r="10" spans="1:9" ht="17.25" customHeight="1">
      <c r="A10" s="63">
        <v>-1</v>
      </c>
      <c r="B10" s="63">
        <v>-2</v>
      </c>
      <c r="C10" s="63" t="s">
        <v>60</v>
      </c>
      <c r="D10" s="63">
        <v>-4</v>
      </c>
      <c r="E10" s="63">
        <v>-5</v>
      </c>
      <c r="F10" s="63">
        <v>-6</v>
      </c>
      <c r="G10" s="63">
        <v>-7</v>
      </c>
      <c r="H10" s="63">
        <v>-8</v>
      </c>
      <c r="I10" s="63">
        <v>-9</v>
      </c>
    </row>
    <row r="11" spans="1:9" s="151" customFormat="1" ht="18" customHeight="1">
      <c r="A11" s="155" t="s">
        <v>95</v>
      </c>
      <c r="B11" s="156"/>
      <c r="C11" s="156"/>
      <c r="D11" s="156"/>
      <c r="E11" s="156"/>
      <c r="F11" s="156"/>
      <c r="G11" s="221"/>
      <c r="H11" s="221"/>
      <c r="I11" s="157"/>
    </row>
    <row r="12" spans="1:9" s="151" customFormat="1" ht="15.75">
      <c r="A12" s="850" t="s">
        <v>109</v>
      </c>
      <c r="B12" s="851" t="s">
        <v>161</v>
      </c>
      <c r="C12" s="852">
        <v>5.6</v>
      </c>
      <c r="D12" s="852">
        <v>5.6</v>
      </c>
      <c r="E12" s="852">
        <v>0</v>
      </c>
      <c r="F12" s="852">
        <v>0</v>
      </c>
      <c r="G12" s="853"/>
      <c r="H12" s="853"/>
      <c r="I12" s="850"/>
    </row>
    <row r="13" spans="1:9" s="151" customFormat="1" ht="94.5">
      <c r="A13" s="854">
        <v>1</v>
      </c>
      <c r="B13" s="855" t="s">
        <v>161</v>
      </c>
      <c r="C13" s="856">
        <v>3.5</v>
      </c>
      <c r="D13" s="856">
        <v>3.5</v>
      </c>
      <c r="E13" s="854"/>
      <c r="F13" s="854"/>
      <c r="G13" s="857" t="s">
        <v>1614</v>
      </c>
      <c r="H13" s="857" t="s">
        <v>1615</v>
      </c>
      <c r="I13" s="854"/>
    </row>
    <row r="14" spans="1:9" s="151" customFormat="1" ht="94.5">
      <c r="A14" s="854">
        <v>2</v>
      </c>
      <c r="B14" s="855" t="s">
        <v>161</v>
      </c>
      <c r="C14" s="856">
        <v>2.1</v>
      </c>
      <c r="D14" s="856">
        <v>2.1</v>
      </c>
      <c r="E14" s="854"/>
      <c r="F14" s="854"/>
      <c r="G14" s="857" t="s">
        <v>1616</v>
      </c>
      <c r="H14" s="857" t="s">
        <v>1615</v>
      </c>
      <c r="I14" s="854"/>
    </row>
    <row r="15" spans="1:9" s="151" customFormat="1" ht="15.75">
      <c r="A15" s="858" t="s">
        <v>114</v>
      </c>
      <c r="B15" s="851" t="s">
        <v>131</v>
      </c>
      <c r="C15" s="859">
        <v>0.43000000000000005</v>
      </c>
      <c r="D15" s="859">
        <v>0.43000000000000005</v>
      </c>
      <c r="E15" s="859">
        <v>0</v>
      </c>
      <c r="F15" s="859">
        <v>0</v>
      </c>
      <c r="G15" s="860"/>
      <c r="H15" s="860"/>
      <c r="I15" s="858"/>
    </row>
    <row r="16" spans="1:9" s="151" customFormat="1" ht="47.25">
      <c r="A16" s="854">
        <v>1</v>
      </c>
      <c r="B16" s="861" t="s">
        <v>132</v>
      </c>
      <c r="C16" s="862">
        <v>0.23</v>
      </c>
      <c r="D16" s="862">
        <v>0.23</v>
      </c>
      <c r="E16" s="854"/>
      <c r="F16" s="854"/>
      <c r="G16" s="855" t="s">
        <v>1617</v>
      </c>
      <c r="H16" s="857" t="s">
        <v>1618</v>
      </c>
      <c r="I16" s="854"/>
    </row>
    <row r="17" spans="1:9" s="151" customFormat="1" ht="47.25">
      <c r="A17" s="854">
        <v>2</v>
      </c>
      <c r="B17" s="863" t="s">
        <v>132</v>
      </c>
      <c r="C17" s="862">
        <v>0.2</v>
      </c>
      <c r="D17" s="862">
        <v>0.2</v>
      </c>
      <c r="E17" s="854"/>
      <c r="F17" s="854"/>
      <c r="G17" s="857" t="s">
        <v>1619</v>
      </c>
      <c r="H17" s="857" t="s">
        <v>1618</v>
      </c>
      <c r="I17" s="854"/>
    </row>
    <row r="18" spans="1:9" s="151" customFormat="1" ht="15.75">
      <c r="A18" s="858" t="s">
        <v>123</v>
      </c>
      <c r="B18" s="851" t="s">
        <v>110</v>
      </c>
      <c r="C18" s="864">
        <v>7.65</v>
      </c>
      <c r="D18" s="864">
        <v>1.1</v>
      </c>
      <c r="E18" s="864">
        <v>6.55</v>
      </c>
      <c r="F18" s="864">
        <v>0</v>
      </c>
      <c r="G18" s="860"/>
      <c r="H18" s="860"/>
      <c r="I18" s="858"/>
    </row>
    <row r="19" spans="1:9" s="151" customFormat="1" ht="31.5">
      <c r="A19" s="854">
        <v>1</v>
      </c>
      <c r="B19" s="865" t="s">
        <v>1620</v>
      </c>
      <c r="C19" s="856">
        <v>1.1</v>
      </c>
      <c r="D19" s="856">
        <v>1.1</v>
      </c>
      <c r="E19" s="854"/>
      <c r="F19" s="854"/>
      <c r="G19" s="855" t="s">
        <v>1621</v>
      </c>
      <c r="H19" s="855" t="s">
        <v>1622</v>
      </c>
      <c r="I19" s="854"/>
    </row>
    <row r="20" spans="1:9" s="151" customFormat="1" ht="31.5">
      <c r="A20" s="854">
        <v>2</v>
      </c>
      <c r="B20" s="855" t="s">
        <v>1623</v>
      </c>
      <c r="C20" s="862">
        <v>6.55</v>
      </c>
      <c r="D20" s="856"/>
      <c r="E20" s="862">
        <v>6.55</v>
      </c>
      <c r="F20" s="854"/>
      <c r="G20" s="855" t="s">
        <v>1624</v>
      </c>
      <c r="H20" s="857" t="s">
        <v>1625</v>
      </c>
      <c r="I20" s="854"/>
    </row>
    <row r="21" spans="1:9" s="151" customFormat="1" ht="31.5">
      <c r="A21" s="858" t="s">
        <v>126</v>
      </c>
      <c r="B21" s="851" t="s">
        <v>840</v>
      </c>
      <c r="C21" s="859">
        <v>6.5</v>
      </c>
      <c r="D21" s="859">
        <v>6.5</v>
      </c>
      <c r="E21" s="859">
        <v>0</v>
      </c>
      <c r="F21" s="859">
        <v>0</v>
      </c>
      <c r="G21" s="866"/>
      <c r="H21" s="860"/>
      <c r="I21" s="858"/>
    </row>
    <row r="22" spans="1:9" s="151" customFormat="1" ht="31.5">
      <c r="A22" s="854">
        <v>1</v>
      </c>
      <c r="B22" s="867" t="s">
        <v>1626</v>
      </c>
      <c r="C22" s="862">
        <v>6.5</v>
      </c>
      <c r="D22" s="862">
        <v>6.5</v>
      </c>
      <c r="E22" s="854"/>
      <c r="F22" s="854"/>
      <c r="G22" s="855" t="s">
        <v>1627</v>
      </c>
      <c r="H22" s="857" t="s">
        <v>1628</v>
      </c>
      <c r="I22" s="854"/>
    </row>
    <row r="23" spans="1:9" s="151" customFormat="1" ht="15.75">
      <c r="A23" s="858" t="s">
        <v>149</v>
      </c>
      <c r="B23" s="851" t="s">
        <v>115</v>
      </c>
      <c r="C23" s="864">
        <v>4.9</v>
      </c>
      <c r="D23" s="864">
        <v>4.4</v>
      </c>
      <c r="E23" s="864">
        <v>0.5</v>
      </c>
      <c r="F23" s="864">
        <v>0</v>
      </c>
      <c r="G23" s="866"/>
      <c r="H23" s="860"/>
      <c r="I23" s="858"/>
    </row>
    <row r="24" spans="1:9" s="151" customFormat="1" ht="47.25">
      <c r="A24" s="854">
        <v>1</v>
      </c>
      <c r="B24" s="868" t="s">
        <v>1629</v>
      </c>
      <c r="C24" s="862">
        <v>0.6</v>
      </c>
      <c r="D24" s="862">
        <v>0.6</v>
      </c>
      <c r="E24" s="854"/>
      <c r="F24" s="854"/>
      <c r="G24" s="855" t="s">
        <v>1630</v>
      </c>
      <c r="H24" s="855" t="s">
        <v>1631</v>
      </c>
      <c r="I24" s="854"/>
    </row>
    <row r="25" spans="1:9" s="151" customFormat="1" ht="110.25">
      <c r="A25" s="854">
        <v>2</v>
      </c>
      <c r="B25" s="869" t="s">
        <v>1632</v>
      </c>
      <c r="C25" s="870">
        <v>1.4</v>
      </c>
      <c r="D25" s="870">
        <v>1.4</v>
      </c>
      <c r="E25" s="854"/>
      <c r="F25" s="854"/>
      <c r="G25" s="855" t="s">
        <v>1633</v>
      </c>
      <c r="H25" s="869" t="s">
        <v>1634</v>
      </c>
      <c r="I25" s="854"/>
    </row>
    <row r="26" spans="1:9" s="151" customFormat="1" ht="141.75">
      <c r="A26" s="854">
        <v>3</v>
      </c>
      <c r="B26" s="871" t="s">
        <v>1635</v>
      </c>
      <c r="C26" s="870">
        <v>0.5</v>
      </c>
      <c r="D26" s="862"/>
      <c r="E26" s="870">
        <v>0.5</v>
      </c>
      <c r="F26" s="854"/>
      <c r="G26" s="855" t="s">
        <v>1636</v>
      </c>
      <c r="H26" s="869" t="s">
        <v>1637</v>
      </c>
      <c r="I26" s="854"/>
    </row>
    <row r="27" spans="1:9" s="151" customFormat="1" ht="31.5">
      <c r="A27" s="854">
        <v>4</v>
      </c>
      <c r="B27" s="869" t="s">
        <v>1638</v>
      </c>
      <c r="C27" s="870">
        <v>2.4</v>
      </c>
      <c r="D27" s="870">
        <v>2.4</v>
      </c>
      <c r="E27" s="854"/>
      <c r="F27" s="854"/>
      <c r="G27" s="855" t="s">
        <v>1639</v>
      </c>
      <c r="H27" s="857" t="s">
        <v>1640</v>
      </c>
      <c r="I27" s="854"/>
    </row>
    <row r="28" spans="1:9" s="151" customFormat="1" ht="31.5">
      <c r="A28" s="858" t="s">
        <v>216</v>
      </c>
      <c r="B28" s="851" t="s">
        <v>1566</v>
      </c>
      <c r="C28" s="872">
        <v>0.3</v>
      </c>
      <c r="D28" s="872">
        <v>0.3</v>
      </c>
      <c r="E28" s="872">
        <v>0</v>
      </c>
      <c r="F28" s="872">
        <v>0</v>
      </c>
      <c r="G28" s="860"/>
      <c r="H28" s="860"/>
      <c r="I28" s="873"/>
    </row>
    <row r="29" spans="1:9" s="151" customFormat="1" ht="31.5">
      <c r="A29" s="854">
        <v>1</v>
      </c>
      <c r="B29" s="874" t="s">
        <v>1641</v>
      </c>
      <c r="C29" s="856">
        <v>0.3</v>
      </c>
      <c r="D29" s="856">
        <v>0.3</v>
      </c>
      <c r="E29" s="854"/>
      <c r="F29" s="854"/>
      <c r="G29" s="857" t="s">
        <v>1642</v>
      </c>
      <c r="H29" s="857" t="s">
        <v>1643</v>
      </c>
      <c r="I29" s="875"/>
    </row>
    <row r="30" spans="1:9" s="151" customFormat="1" ht="31.5">
      <c r="A30" s="858" t="s">
        <v>222</v>
      </c>
      <c r="B30" s="851" t="s">
        <v>223</v>
      </c>
      <c r="C30" s="872">
        <v>0.24</v>
      </c>
      <c r="D30" s="872">
        <v>0.24</v>
      </c>
      <c r="E30" s="872">
        <v>0</v>
      </c>
      <c r="F30" s="872">
        <v>0</v>
      </c>
      <c r="G30" s="860"/>
      <c r="H30" s="860"/>
      <c r="I30" s="873"/>
    </row>
    <row r="31" spans="1:9" s="151" customFormat="1" ht="157.5">
      <c r="A31" s="854">
        <v>1</v>
      </c>
      <c r="B31" s="876" t="s">
        <v>1644</v>
      </c>
      <c r="C31" s="856">
        <v>0.24</v>
      </c>
      <c r="D31" s="856">
        <v>0.24</v>
      </c>
      <c r="E31" s="854"/>
      <c r="F31" s="854"/>
      <c r="G31" s="855" t="s">
        <v>1645</v>
      </c>
      <c r="H31" s="877" t="s">
        <v>1646</v>
      </c>
      <c r="I31" s="854"/>
    </row>
    <row r="32" spans="1:9" s="151" customFormat="1" ht="15.75">
      <c r="A32" s="858" t="s">
        <v>230</v>
      </c>
      <c r="B32" s="851" t="s">
        <v>150</v>
      </c>
      <c r="C32" s="872">
        <v>0.64</v>
      </c>
      <c r="D32" s="872">
        <v>0.64</v>
      </c>
      <c r="E32" s="872">
        <v>0</v>
      </c>
      <c r="F32" s="872">
        <v>0</v>
      </c>
      <c r="G32" s="866"/>
      <c r="H32" s="878"/>
      <c r="I32" s="858"/>
    </row>
    <row r="33" spans="1:9" s="151" customFormat="1" ht="31.5">
      <c r="A33" s="854">
        <v>1</v>
      </c>
      <c r="B33" s="857" t="s">
        <v>1647</v>
      </c>
      <c r="C33" s="856">
        <v>0.42</v>
      </c>
      <c r="D33" s="856">
        <v>0.42</v>
      </c>
      <c r="E33" s="854"/>
      <c r="F33" s="854"/>
      <c r="G33" s="857" t="s">
        <v>1648</v>
      </c>
      <c r="H33" s="857" t="s">
        <v>1643</v>
      </c>
      <c r="I33" s="854"/>
    </row>
    <row r="34" spans="1:9" s="151" customFormat="1" ht="47.25">
      <c r="A34" s="854">
        <v>5</v>
      </c>
      <c r="B34" s="865" t="s">
        <v>1649</v>
      </c>
      <c r="C34" s="856">
        <v>0.22</v>
      </c>
      <c r="D34" s="856">
        <v>0.22</v>
      </c>
      <c r="E34" s="854"/>
      <c r="F34" s="854"/>
      <c r="G34" s="855" t="s">
        <v>1650</v>
      </c>
      <c r="H34" s="857" t="s">
        <v>1651</v>
      </c>
      <c r="I34" s="854"/>
    </row>
    <row r="35" spans="1:9" s="151" customFormat="1" ht="15.75">
      <c r="A35" s="858" t="s">
        <v>234</v>
      </c>
      <c r="B35" s="851" t="s">
        <v>369</v>
      </c>
      <c r="C35" s="864">
        <v>13.12</v>
      </c>
      <c r="D35" s="864">
        <v>13.12</v>
      </c>
      <c r="E35" s="864">
        <v>0</v>
      </c>
      <c r="F35" s="864">
        <v>0</v>
      </c>
      <c r="G35" s="866"/>
      <c r="H35" s="860"/>
      <c r="I35" s="858"/>
    </row>
    <row r="36" spans="1:9" s="151" customFormat="1" ht="47.25">
      <c r="A36" s="854">
        <v>1</v>
      </c>
      <c r="B36" s="879" t="s">
        <v>124</v>
      </c>
      <c r="C36" s="880">
        <v>0.32</v>
      </c>
      <c r="D36" s="881">
        <v>0.32</v>
      </c>
      <c r="E36" s="854"/>
      <c r="F36" s="854"/>
      <c r="G36" s="861" t="s">
        <v>1652</v>
      </c>
      <c r="H36" s="882" t="s">
        <v>1653</v>
      </c>
      <c r="I36" s="854"/>
    </row>
    <row r="37" spans="1:9" s="151" customFormat="1" ht="63">
      <c r="A37" s="854">
        <v>2</v>
      </c>
      <c r="B37" s="876" t="s">
        <v>1264</v>
      </c>
      <c r="C37" s="856">
        <v>1.14</v>
      </c>
      <c r="D37" s="856">
        <v>1.14</v>
      </c>
      <c r="E37" s="854"/>
      <c r="F37" s="854"/>
      <c r="G37" s="877" t="s">
        <v>1654</v>
      </c>
      <c r="H37" s="882" t="s">
        <v>1655</v>
      </c>
      <c r="I37" s="854"/>
    </row>
    <row r="38" spans="1:9" s="151" customFormat="1" ht="31.5">
      <c r="A38" s="854">
        <v>3</v>
      </c>
      <c r="B38" s="871" t="s">
        <v>1656</v>
      </c>
      <c r="C38" s="883">
        <v>0.8</v>
      </c>
      <c r="D38" s="883">
        <v>0.8</v>
      </c>
      <c r="E38" s="854"/>
      <c r="F38" s="854"/>
      <c r="G38" s="861" t="s">
        <v>1657</v>
      </c>
      <c r="H38" s="884" t="s">
        <v>1658</v>
      </c>
      <c r="I38" s="854"/>
    </row>
    <row r="39" spans="1:9" s="151" customFormat="1" ht="31.5">
      <c r="A39" s="854">
        <v>4</v>
      </c>
      <c r="B39" s="885" t="s">
        <v>1264</v>
      </c>
      <c r="C39" s="856">
        <v>0.8</v>
      </c>
      <c r="D39" s="856">
        <v>0.8</v>
      </c>
      <c r="E39" s="854"/>
      <c r="F39" s="854"/>
      <c r="G39" s="886" t="s">
        <v>1659</v>
      </c>
      <c r="H39" s="861" t="s">
        <v>1660</v>
      </c>
      <c r="I39" s="854"/>
    </row>
    <row r="40" spans="1:9" s="151" customFormat="1" ht="47.25">
      <c r="A40" s="854">
        <v>5</v>
      </c>
      <c r="B40" s="887" t="s">
        <v>124</v>
      </c>
      <c r="C40" s="856">
        <v>0.17</v>
      </c>
      <c r="D40" s="856">
        <v>0.17</v>
      </c>
      <c r="E40" s="854"/>
      <c r="F40" s="854"/>
      <c r="G40" s="882" t="s">
        <v>1661</v>
      </c>
      <c r="H40" s="857" t="s">
        <v>1662</v>
      </c>
      <c r="I40" s="854"/>
    </row>
    <row r="41" spans="1:9" s="151" customFormat="1" ht="47.25">
      <c r="A41" s="854">
        <v>6</v>
      </c>
      <c r="B41" s="887" t="s">
        <v>124</v>
      </c>
      <c r="C41" s="856">
        <v>1.6</v>
      </c>
      <c r="D41" s="856">
        <v>1.6</v>
      </c>
      <c r="E41" s="854"/>
      <c r="F41" s="854"/>
      <c r="G41" s="857" t="s">
        <v>1663</v>
      </c>
      <c r="H41" s="857" t="s">
        <v>1664</v>
      </c>
      <c r="I41" s="854"/>
    </row>
    <row r="42" spans="1:9" s="151" customFormat="1" ht="157.5">
      <c r="A42" s="854">
        <v>7</v>
      </c>
      <c r="B42" s="855" t="s">
        <v>124</v>
      </c>
      <c r="C42" s="888">
        <v>1.52</v>
      </c>
      <c r="D42" s="888">
        <v>1.52</v>
      </c>
      <c r="E42" s="854"/>
      <c r="F42" s="854"/>
      <c r="G42" s="855" t="s">
        <v>1665</v>
      </c>
      <c r="H42" s="877" t="s">
        <v>1666</v>
      </c>
      <c r="I42" s="854"/>
    </row>
    <row r="43" spans="1:9" s="151" customFormat="1" ht="63">
      <c r="A43" s="854">
        <v>8</v>
      </c>
      <c r="B43" s="889" t="s">
        <v>124</v>
      </c>
      <c r="C43" s="856">
        <v>1.3</v>
      </c>
      <c r="D43" s="856">
        <v>1.3</v>
      </c>
      <c r="E43" s="854"/>
      <c r="F43" s="854"/>
      <c r="G43" s="857" t="s">
        <v>1667</v>
      </c>
      <c r="H43" s="890" t="s">
        <v>1668</v>
      </c>
      <c r="I43" s="854"/>
    </row>
    <row r="44" spans="1:9" s="151" customFormat="1" ht="47.25">
      <c r="A44" s="854">
        <v>9</v>
      </c>
      <c r="B44" s="889" t="s">
        <v>124</v>
      </c>
      <c r="C44" s="862">
        <v>0.31</v>
      </c>
      <c r="D44" s="862">
        <v>0.31</v>
      </c>
      <c r="E44" s="854"/>
      <c r="F44" s="854"/>
      <c r="G44" s="855" t="s">
        <v>1669</v>
      </c>
      <c r="H44" s="855" t="s">
        <v>1670</v>
      </c>
      <c r="I44" s="854"/>
    </row>
    <row r="45" spans="1:9" s="151" customFormat="1" ht="31.5">
      <c r="A45" s="854">
        <v>10</v>
      </c>
      <c r="B45" s="865" t="s">
        <v>1671</v>
      </c>
      <c r="C45" s="891">
        <v>0.9</v>
      </c>
      <c r="D45" s="891">
        <v>0.9</v>
      </c>
      <c r="E45" s="854"/>
      <c r="F45" s="854"/>
      <c r="G45" s="892" t="s">
        <v>1672</v>
      </c>
      <c r="H45" s="861" t="s">
        <v>1673</v>
      </c>
      <c r="I45" s="854"/>
    </row>
    <row r="46" spans="1:9" s="151" customFormat="1" ht="31.5">
      <c r="A46" s="854">
        <v>11</v>
      </c>
      <c r="B46" s="865" t="s">
        <v>1671</v>
      </c>
      <c r="C46" s="862">
        <v>0.4</v>
      </c>
      <c r="D46" s="862">
        <v>0.4</v>
      </c>
      <c r="E46" s="854"/>
      <c r="F46" s="854"/>
      <c r="G46" s="855" t="s">
        <v>1674</v>
      </c>
      <c r="H46" s="861" t="s">
        <v>1675</v>
      </c>
      <c r="I46" s="854"/>
    </row>
    <row r="47" spans="1:9" s="151" customFormat="1" ht="31.5">
      <c r="A47" s="854">
        <v>12</v>
      </c>
      <c r="B47" s="865" t="s">
        <v>1671</v>
      </c>
      <c r="C47" s="862">
        <v>0.05</v>
      </c>
      <c r="D47" s="862">
        <v>0.05</v>
      </c>
      <c r="E47" s="854"/>
      <c r="F47" s="854"/>
      <c r="G47" s="855" t="s">
        <v>1676</v>
      </c>
      <c r="H47" s="861" t="s">
        <v>1677</v>
      </c>
      <c r="I47" s="854"/>
    </row>
    <row r="48" spans="1:9" s="151" customFormat="1" ht="31.5">
      <c r="A48" s="854">
        <v>13</v>
      </c>
      <c r="B48" s="865" t="s">
        <v>1671</v>
      </c>
      <c r="C48" s="862">
        <v>0.15</v>
      </c>
      <c r="D48" s="862">
        <v>0.15</v>
      </c>
      <c r="E48" s="854"/>
      <c r="F48" s="854"/>
      <c r="G48" s="855" t="s">
        <v>1678</v>
      </c>
      <c r="H48" s="861" t="s">
        <v>1679</v>
      </c>
      <c r="I48" s="854"/>
    </row>
    <row r="49" spans="1:9" s="151" customFormat="1" ht="31.5">
      <c r="A49" s="854">
        <v>14</v>
      </c>
      <c r="B49" s="876" t="s">
        <v>124</v>
      </c>
      <c r="C49" s="856">
        <v>1.5</v>
      </c>
      <c r="D49" s="856">
        <v>1.5</v>
      </c>
      <c r="E49" s="854"/>
      <c r="F49" s="854"/>
      <c r="G49" s="886" t="s">
        <v>1680</v>
      </c>
      <c r="H49" s="855" t="s">
        <v>1681</v>
      </c>
      <c r="I49" s="854"/>
    </row>
    <row r="50" spans="1:9" s="151" customFormat="1" ht="31.5">
      <c r="A50" s="854">
        <v>15</v>
      </c>
      <c r="B50" s="876" t="s">
        <v>1682</v>
      </c>
      <c r="C50" s="856">
        <v>1</v>
      </c>
      <c r="D50" s="856">
        <v>1</v>
      </c>
      <c r="E50" s="854"/>
      <c r="F50" s="854"/>
      <c r="G50" s="886" t="s">
        <v>1639</v>
      </c>
      <c r="H50" s="884" t="s">
        <v>1658</v>
      </c>
      <c r="I50" s="854"/>
    </row>
    <row r="51" spans="1:9" s="151" customFormat="1" ht="47.25">
      <c r="A51" s="854">
        <v>16</v>
      </c>
      <c r="B51" s="871" t="s">
        <v>1683</v>
      </c>
      <c r="C51" s="880">
        <v>0.43</v>
      </c>
      <c r="D51" s="893">
        <v>0.43</v>
      </c>
      <c r="E51" s="854"/>
      <c r="F51" s="854"/>
      <c r="G51" s="894" t="s">
        <v>1684</v>
      </c>
      <c r="H51" s="884" t="s">
        <v>1658</v>
      </c>
      <c r="I51" s="854"/>
    </row>
    <row r="52" spans="1:9" s="151" customFormat="1" ht="47.25">
      <c r="A52" s="854">
        <v>17</v>
      </c>
      <c r="B52" s="871" t="s">
        <v>1685</v>
      </c>
      <c r="C52" s="880">
        <v>0.44999999999999996</v>
      </c>
      <c r="D52" s="893">
        <v>0.44999999999999996</v>
      </c>
      <c r="E52" s="854"/>
      <c r="F52" s="854"/>
      <c r="G52" s="894" t="s">
        <v>1686</v>
      </c>
      <c r="H52" s="884" t="s">
        <v>1658</v>
      </c>
      <c r="I52" s="854"/>
    </row>
    <row r="53" spans="1:9" s="151" customFormat="1" ht="47.25">
      <c r="A53" s="854">
        <v>18</v>
      </c>
      <c r="B53" s="871" t="s">
        <v>1687</v>
      </c>
      <c r="C53" s="880">
        <v>0.27999999999999997</v>
      </c>
      <c r="D53" s="893">
        <v>0.27999999999999997</v>
      </c>
      <c r="E53" s="854"/>
      <c r="F53" s="854"/>
      <c r="G53" s="894" t="s">
        <v>1688</v>
      </c>
      <c r="H53" s="884" t="s">
        <v>1658</v>
      </c>
      <c r="I53" s="854"/>
    </row>
    <row r="54" spans="1:9" s="151" customFormat="1" ht="15.75">
      <c r="A54" s="858" t="s">
        <v>274</v>
      </c>
      <c r="B54" s="851" t="s">
        <v>380</v>
      </c>
      <c r="C54" s="872">
        <v>2.18</v>
      </c>
      <c r="D54" s="872">
        <v>2.18</v>
      </c>
      <c r="E54" s="872">
        <v>0</v>
      </c>
      <c r="F54" s="872">
        <v>0</v>
      </c>
      <c r="G54" s="895"/>
      <c r="H54" s="860"/>
      <c r="I54" s="858"/>
    </row>
    <row r="55" spans="1:9" s="151" customFormat="1" ht="31.5">
      <c r="A55" s="854">
        <v>1</v>
      </c>
      <c r="B55" s="857" t="s">
        <v>1682</v>
      </c>
      <c r="C55" s="856">
        <v>1.25</v>
      </c>
      <c r="D55" s="856">
        <v>1.25</v>
      </c>
      <c r="E55" s="854"/>
      <c r="F55" s="854"/>
      <c r="G55" s="857" t="s">
        <v>1650</v>
      </c>
      <c r="H55" s="884" t="s">
        <v>1658</v>
      </c>
      <c r="I55" s="875"/>
    </row>
    <row r="56" spans="1:9" s="151" customFormat="1" ht="47.25">
      <c r="A56" s="854">
        <v>2</v>
      </c>
      <c r="B56" s="876" t="s">
        <v>275</v>
      </c>
      <c r="C56" s="856">
        <v>0.93</v>
      </c>
      <c r="D56" s="856">
        <v>0.93</v>
      </c>
      <c r="E56" s="854"/>
      <c r="F56" s="854"/>
      <c r="G56" s="857" t="s">
        <v>1689</v>
      </c>
      <c r="H56" s="857" t="s">
        <v>1690</v>
      </c>
      <c r="I56" s="875"/>
    </row>
    <row r="57" spans="1:9" s="151" customFormat="1" ht="15.75">
      <c r="A57" s="858" t="s">
        <v>280</v>
      </c>
      <c r="B57" s="851" t="s">
        <v>281</v>
      </c>
      <c r="C57" s="872">
        <v>0.88</v>
      </c>
      <c r="D57" s="872">
        <v>0.88</v>
      </c>
      <c r="E57" s="872">
        <v>0</v>
      </c>
      <c r="F57" s="872">
        <v>0</v>
      </c>
      <c r="G57" s="860"/>
      <c r="H57" s="860"/>
      <c r="I57" s="873"/>
    </row>
    <row r="58" spans="1:9" s="151" customFormat="1" ht="31.5">
      <c r="A58" s="854">
        <v>1</v>
      </c>
      <c r="B58" s="861" t="s">
        <v>1691</v>
      </c>
      <c r="C58" s="883">
        <v>0.61</v>
      </c>
      <c r="D58" s="883">
        <v>0.61</v>
      </c>
      <c r="E58" s="854"/>
      <c r="F58" s="854"/>
      <c r="G58" s="861" t="s">
        <v>1692</v>
      </c>
      <c r="H58" s="861"/>
      <c r="I58" s="854"/>
    </row>
    <row r="59" spans="1:9" s="151" customFormat="1" ht="47.25">
      <c r="A59" s="854">
        <v>2</v>
      </c>
      <c r="B59" s="861" t="s">
        <v>1693</v>
      </c>
      <c r="C59" s="883">
        <v>0.27</v>
      </c>
      <c r="D59" s="883">
        <v>0.27</v>
      </c>
      <c r="E59" s="854"/>
      <c r="F59" s="854"/>
      <c r="G59" s="861" t="s">
        <v>1694</v>
      </c>
      <c r="H59" s="861" t="s">
        <v>1695</v>
      </c>
      <c r="I59" s="854"/>
    </row>
    <row r="60" spans="1:9" s="151" customFormat="1" ht="15.75">
      <c r="A60" s="3">
        <f>SUBTOTAL(3,G12:G59)</f>
        <v>37</v>
      </c>
      <c r="B60" s="154" t="s">
        <v>1885</v>
      </c>
      <c r="C60" s="896">
        <f>C57+C54+C35+C32+C30+C28+C23+C21+C18+C15+C12</f>
        <v>42.44</v>
      </c>
      <c r="D60" s="896">
        <f>D57+D54+D35+D32+D30+D28+D23+D21+D18+D15+D12</f>
        <v>35.39</v>
      </c>
      <c r="E60" s="896">
        <f>E57+E54+E35+E32+E30+E28+E23+E21+E18+E15+E12</f>
        <v>7.05</v>
      </c>
      <c r="F60" s="896">
        <v>0</v>
      </c>
      <c r="G60" s="152"/>
      <c r="H60" s="152"/>
      <c r="I60" s="152"/>
    </row>
    <row r="61" spans="1:9" s="151" customFormat="1" ht="31.5" customHeight="1">
      <c r="A61" s="975" t="s">
        <v>89</v>
      </c>
      <c r="B61" s="976"/>
      <c r="C61" s="976"/>
      <c r="D61" s="976"/>
      <c r="E61" s="976"/>
      <c r="F61" s="976"/>
      <c r="G61" s="976"/>
      <c r="H61" s="976"/>
      <c r="I61" s="977"/>
    </row>
    <row r="62" spans="1:9" s="151" customFormat="1" ht="15.75">
      <c r="A62" s="858" t="s">
        <v>109</v>
      </c>
      <c r="B62" s="851" t="s">
        <v>1696</v>
      </c>
      <c r="C62" s="898">
        <v>4.2</v>
      </c>
      <c r="D62" s="898">
        <v>4.2</v>
      </c>
      <c r="E62" s="898">
        <v>0</v>
      </c>
      <c r="F62" s="898">
        <v>0</v>
      </c>
      <c r="G62" s="866"/>
      <c r="H62" s="860"/>
      <c r="I62" s="858"/>
    </row>
    <row r="63" spans="1:9" s="151" customFormat="1" ht="31.5">
      <c r="A63" s="899">
        <v>1</v>
      </c>
      <c r="B63" s="887" t="s">
        <v>1697</v>
      </c>
      <c r="C63" s="900">
        <v>4.2</v>
      </c>
      <c r="D63" s="900">
        <v>4.2</v>
      </c>
      <c r="E63" s="900"/>
      <c r="F63" s="900"/>
      <c r="G63" s="882" t="s">
        <v>1698</v>
      </c>
      <c r="H63" s="901" t="s">
        <v>134</v>
      </c>
      <c r="I63" s="902" t="s">
        <v>193</v>
      </c>
    </row>
    <row r="64" spans="1:9" s="151" customFormat="1" ht="15.75">
      <c r="A64" s="903" t="s">
        <v>114</v>
      </c>
      <c r="B64" s="851" t="s">
        <v>161</v>
      </c>
      <c r="C64" s="904">
        <v>46.79</v>
      </c>
      <c r="D64" s="904">
        <v>46.79</v>
      </c>
      <c r="E64" s="904">
        <v>0</v>
      </c>
      <c r="F64" s="904">
        <v>0</v>
      </c>
      <c r="G64" s="905"/>
      <c r="H64" s="906"/>
      <c r="I64" s="907"/>
    </row>
    <row r="65" spans="1:9" s="151" customFormat="1" ht="63">
      <c r="A65" s="902">
        <v>1</v>
      </c>
      <c r="B65" s="876" t="s">
        <v>1699</v>
      </c>
      <c r="C65" s="880">
        <v>0.88</v>
      </c>
      <c r="D65" s="880">
        <v>0.88</v>
      </c>
      <c r="E65" s="880"/>
      <c r="F65" s="880"/>
      <c r="G65" s="877" t="s">
        <v>1700</v>
      </c>
      <c r="H65" s="901" t="s">
        <v>134</v>
      </c>
      <c r="I65" s="902" t="s">
        <v>193</v>
      </c>
    </row>
    <row r="66" spans="1:9" s="151" customFormat="1" ht="31.5">
      <c r="A66" s="902">
        <v>2</v>
      </c>
      <c r="B66" s="876" t="s">
        <v>1701</v>
      </c>
      <c r="C66" s="880">
        <v>2.96</v>
      </c>
      <c r="D66" s="880">
        <v>2.96</v>
      </c>
      <c r="E66" s="880"/>
      <c r="F66" s="880"/>
      <c r="G66" s="877" t="s">
        <v>1702</v>
      </c>
      <c r="H66" s="901" t="s">
        <v>134</v>
      </c>
      <c r="I66" s="902" t="s">
        <v>193</v>
      </c>
    </row>
    <row r="67" spans="1:9" s="151" customFormat="1" ht="63">
      <c r="A67" s="902">
        <v>3</v>
      </c>
      <c r="B67" s="908" t="s">
        <v>161</v>
      </c>
      <c r="C67" s="880">
        <v>4.2</v>
      </c>
      <c r="D67" s="880">
        <v>4.2</v>
      </c>
      <c r="E67" s="880"/>
      <c r="F67" s="880"/>
      <c r="G67" s="877" t="s">
        <v>1703</v>
      </c>
      <c r="H67" s="901" t="s">
        <v>134</v>
      </c>
      <c r="I67" s="902" t="s">
        <v>193</v>
      </c>
    </row>
    <row r="68" spans="1:9" s="151" customFormat="1" ht="47.25">
      <c r="A68" s="902">
        <v>4</v>
      </c>
      <c r="B68" s="876" t="s">
        <v>1701</v>
      </c>
      <c r="C68" s="880">
        <v>7</v>
      </c>
      <c r="D68" s="880">
        <v>7</v>
      </c>
      <c r="E68" s="880"/>
      <c r="F68" s="880"/>
      <c r="G68" s="877" t="s">
        <v>1704</v>
      </c>
      <c r="H68" s="901" t="s">
        <v>134</v>
      </c>
      <c r="I68" s="902" t="s">
        <v>193</v>
      </c>
    </row>
    <row r="69" spans="1:9" s="151" customFormat="1" ht="31.5">
      <c r="A69" s="902">
        <v>5</v>
      </c>
      <c r="B69" s="876" t="s">
        <v>1701</v>
      </c>
      <c r="C69" s="880">
        <v>6</v>
      </c>
      <c r="D69" s="880">
        <v>6</v>
      </c>
      <c r="E69" s="880"/>
      <c r="F69" s="880"/>
      <c r="G69" s="877" t="s">
        <v>1705</v>
      </c>
      <c r="H69" s="901" t="s">
        <v>134</v>
      </c>
      <c r="I69" s="902" t="s">
        <v>193</v>
      </c>
    </row>
    <row r="70" spans="1:9" s="151" customFormat="1" ht="47.25">
      <c r="A70" s="902">
        <v>6</v>
      </c>
      <c r="B70" s="876" t="s">
        <v>1701</v>
      </c>
      <c r="C70" s="880">
        <v>6</v>
      </c>
      <c r="D70" s="880">
        <v>6</v>
      </c>
      <c r="E70" s="880"/>
      <c r="F70" s="880"/>
      <c r="G70" s="877" t="s">
        <v>1706</v>
      </c>
      <c r="H70" s="901" t="s">
        <v>134</v>
      </c>
      <c r="I70" s="902" t="s">
        <v>193</v>
      </c>
    </row>
    <row r="71" spans="1:9" s="151" customFormat="1" ht="31.5">
      <c r="A71" s="902">
        <v>7</v>
      </c>
      <c r="B71" s="876" t="s">
        <v>1701</v>
      </c>
      <c r="C71" s="880">
        <v>0.16</v>
      </c>
      <c r="D71" s="880">
        <v>0.16</v>
      </c>
      <c r="E71" s="880"/>
      <c r="F71" s="880"/>
      <c r="G71" s="877" t="s">
        <v>1707</v>
      </c>
      <c r="H71" s="901" t="s">
        <v>134</v>
      </c>
      <c r="I71" s="902" t="s">
        <v>193</v>
      </c>
    </row>
    <row r="72" spans="1:9" s="151" customFormat="1" ht="31.5">
      <c r="A72" s="902">
        <v>8</v>
      </c>
      <c r="B72" s="876" t="s">
        <v>1701</v>
      </c>
      <c r="C72" s="880">
        <v>4</v>
      </c>
      <c r="D72" s="880">
        <v>4</v>
      </c>
      <c r="E72" s="880"/>
      <c r="F72" s="880"/>
      <c r="G72" s="877" t="s">
        <v>1708</v>
      </c>
      <c r="H72" s="901" t="s">
        <v>134</v>
      </c>
      <c r="I72" s="902" t="s">
        <v>193</v>
      </c>
    </row>
    <row r="73" spans="1:9" s="151" customFormat="1" ht="31.5">
      <c r="A73" s="902">
        <v>9</v>
      </c>
      <c r="B73" s="865" t="s">
        <v>161</v>
      </c>
      <c r="C73" s="909">
        <v>1.66</v>
      </c>
      <c r="D73" s="909">
        <v>1.66</v>
      </c>
      <c r="E73" s="909"/>
      <c r="F73" s="909"/>
      <c r="G73" s="886" t="s">
        <v>1709</v>
      </c>
      <c r="H73" s="901" t="s">
        <v>134</v>
      </c>
      <c r="I73" s="902" t="s">
        <v>193</v>
      </c>
    </row>
    <row r="74" spans="1:9" s="151" customFormat="1" ht="47.25">
      <c r="A74" s="902">
        <v>10</v>
      </c>
      <c r="B74" s="865" t="s">
        <v>161</v>
      </c>
      <c r="C74" s="909">
        <v>2.61</v>
      </c>
      <c r="D74" s="909">
        <v>2.61</v>
      </c>
      <c r="E74" s="909"/>
      <c r="F74" s="909"/>
      <c r="G74" s="855" t="s">
        <v>1710</v>
      </c>
      <c r="H74" s="901" t="s">
        <v>134</v>
      </c>
      <c r="I74" s="902" t="s">
        <v>193</v>
      </c>
    </row>
    <row r="75" spans="1:9" s="151" customFormat="1" ht="47.25">
      <c r="A75" s="902">
        <v>11</v>
      </c>
      <c r="B75" s="865" t="s">
        <v>161</v>
      </c>
      <c r="C75" s="909">
        <v>0.32</v>
      </c>
      <c r="D75" s="909">
        <v>0.32</v>
      </c>
      <c r="E75" s="909"/>
      <c r="F75" s="909"/>
      <c r="G75" s="855" t="s">
        <v>1711</v>
      </c>
      <c r="H75" s="901" t="s">
        <v>134</v>
      </c>
      <c r="I75" s="902" t="s">
        <v>193</v>
      </c>
    </row>
    <row r="76" spans="1:9" s="151" customFormat="1" ht="110.25">
      <c r="A76" s="902">
        <v>12</v>
      </c>
      <c r="B76" s="865" t="s">
        <v>161</v>
      </c>
      <c r="C76" s="909">
        <v>7.5</v>
      </c>
      <c r="D76" s="909">
        <v>7.5</v>
      </c>
      <c r="E76" s="909"/>
      <c r="F76" s="909"/>
      <c r="G76" s="855" t="s">
        <v>1712</v>
      </c>
      <c r="H76" s="901" t="s">
        <v>134</v>
      </c>
      <c r="I76" s="902" t="s">
        <v>193</v>
      </c>
    </row>
    <row r="77" spans="1:9" s="151" customFormat="1" ht="31.5">
      <c r="A77" s="902">
        <v>13</v>
      </c>
      <c r="B77" s="885" t="s">
        <v>1713</v>
      </c>
      <c r="C77" s="900">
        <v>3.5</v>
      </c>
      <c r="D77" s="900">
        <v>3.5</v>
      </c>
      <c r="E77" s="900"/>
      <c r="F77" s="900"/>
      <c r="G77" s="886" t="s">
        <v>1714</v>
      </c>
      <c r="H77" s="901" t="s">
        <v>134</v>
      </c>
      <c r="I77" s="902" t="s">
        <v>193</v>
      </c>
    </row>
    <row r="78" spans="1:9" s="151" customFormat="1" ht="15.75">
      <c r="A78" s="910" t="s">
        <v>123</v>
      </c>
      <c r="B78" s="851" t="s">
        <v>301</v>
      </c>
      <c r="C78" s="904">
        <v>0.2</v>
      </c>
      <c r="D78" s="904">
        <v>0.2</v>
      </c>
      <c r="E78" s="904">
        <v>0</v>
      </c>
      <c r="F78" s="904">
        <v>0</v>
      </c>
      <c r="G78" s="895"/>
      <c r="H78" s="906"/>
      <c r="I78" s="907"/>
    </row>
    <row r="79" spans="1:9" s="151" customFormat="1" ht="31.5">
      <c r="A79" s="902">
        <v>1</v>
      </c>
      <c r="B79" s="876" t="s">
        <v>1715</v>
      </c>
      <c r="C79" s="880">
        <v>0.2</v>
      </c>
      <c r="D79" s="880">
        <v>0.2</v>
      </c>
      <c r="E79" s="880"/>
      <c r="F79" s="880"/>
      <c r="G79" s="877" t="s">
        <v>1716</v>
      </c>
      <c r="H79" s="901" t="s">
        <v>134</v>
      </c>
      <c r="I79" s="902" t="s">
        <v>193</v>
      </c>
    </row>
    <row r="80" spans="1:9" s="151" customFormat="1" ht="15.75">
      <c r="A80" s="910" t="s">
        <v>126</v>
      </c>
      <c r="B80" s="851" t="s">
        <v>317</v>
      </c>
      <c r="C80" s="911">
        <v>6.16</v>
      </c>
      <c r="D80" s="911">
        <v>6.16</v>
      </c>
      <c r="E80" s="911">
        <v>0</v>
      </c>
      <c r="F80" s="911">
        <v>0</v>
      </c>
      <c r="G80" s="866"/>
      <c r="H80" s="906"/>
      <c r="I80" s="907"/>
    </row>
    <row r="81" spans="1:9" s="151" customFormat="1" ht="63">
      <c r="A81" s="912">
        <v>1</v>
      </c>
      <c r="B81" s="885" t="s">
        <v>1717</v>
      </c>
      <c r="C81" s="909">
        <v>1.39</v>
      </c>
      <c r="D81" s="909">
        <v>1.39</v>
      </c>
      <c r="E81" s="909"/>
      <c r="F81" s="909"/>
      <c r="G81" s="855" t="s">
        <v>1718</v>
      </c>
      <c r="H81" s="901" t="s">
        <v>134</v>
      </c>
      <c r="I81" s="902" t="s">
        <v>193</v>
      </c>
    </row>
    <row r="82" spans="1:9" s="151" customFormat="1" ht="47.25">
      <c r="A82" s="913">
        <v>2</v>
      </c>
      <c r="B82" s="885" t="s">
        <v>1719</v>
      </c>
      <c r="C82" s="909">
        <v>1.97</v>
      </c>
      <c r="D82" s="909">
        <v>1.97</v>
      </c>
      <c r="E82" s="909"/>
      <c r="F82" s="909"/>
      <c r="G82" s="855" t="s">
        <v>1718</v>
      </c>
      <c r="H82" s="901" t="s">
        <v>134</v>
      </c>
      <c r="I82" s="902" t="s">
        <v>193</v>
      </c>
    </row>
    <row r="83" spans="1:9" s="151" customFormat="1" ht="47.25">
      <c r="A83" s="912">
        <v>3</v>
      </c>
      <c r="B83" s="876" t="s">
        <v>1720</v>
      </c>
      <c r="C83" s="900">
        <v>1.4</v>
      </c>
      <c r="D83" s="900">
        <v>1.4</v>
      </c>
      <c r="E83" s="900"/>
      <c r="F83" s="900"/>
      <c r="G83" s="882" t="s">
        <v>1721</v>
      </c>
      <c r="H83" s="901" t="s">
        <v>134</v>
      </c>
      <c r="I83" s="902" t="s">
        <v>193</v>
      </c>
    </row>
    <row r="84" spans="1:9" s="151" customFormat="1" ht="31.5">
      <c r="A84" s="913">
        <v>4</v>
      </c>
      <c r="B84" s="889" t="s">
        <v>1722</v>
      </c>
      <c r="C84" s="900">
        <v>1.4</v>
      </c>
      <c r="D84" s="900">
        <v>1.4</v>
      </c>
      <c r="E84" s="900"/>
      <c r="F84" s="900"/>
      <c r="G84" s="886" t="s">
        <v>1723</v>
      </c>
      <c r="H84" s="901" t="s">
        <v>134</v>
      </c>
      <c r="I84" s="902" t="s">
        <v>193</v>
      </c>
    </row>
    <row r="85" spans="1:9" s="151" customFormat="1" ht="15.75">
      <c r="A85" s="914" t="s">
        <v>149</v>
      </c>
      <c r="B85" s="851" t="s">
        <v>110</v>
      </c>
      <c r="C85" s="904">
        <v>7.82</v>
      </c>
      <c r="D85" s="904">
        <v>7.82</v>
      </c>
      <c r="E85" s="904">
        <v>0</v>
      </c>
      <c r="F85" s="904">
        <v>0</v>
      </c>
      <c r="G85" s="895"/>
      <c r="H85" s="906"/>
      <c r="I85" s="907"/>
    </row>
    <row r="86" spans="1:9" s="151" customFormat="1" ht="47.25">
      <c r="A86" s="902">
        <v>1</v>
      </c>
      <c r="B86" s="876" t="s">
        <v>1724</v>
      </c>
      <c r="C86" s="880">
        <v>0.23</v>
      </c>
      <c r="D86" s="880">
        <v>0.23</v>
      </c>
      <c r="E86" s="880"/>
      <c r="F86" s="880"/>
      <c r="G86" s="877" t="s">
        <v>1650</v>
      </c>
      <c r="H86" s="901" t="s">
        <v>134</v>
      </c>
      <c r="I86" s="902" t="s">
        <v>193</v>
      </c>
    </row>
    <row r="87" spans="1:9" s="151" customFormat="1" ht="31.5">
      <c r="A87" s="915">
        <v>2</v>
      </c>
      <c r="B87" s="865" t="s">
        <v>1725</v>
      </c>
      <c r="C87" s="909">
        <v>0.45</v>
      </c>
      <c r="D87" s="909">
        <v>0.45</v>
      </c>
      <c r="E87" s="909"/>
      <c r="F87" s="909"/>
      <c r="G87" s="886" t="s">
        <v>1726</v>
      </c>
      <c r="H87" s="901" t="s">
        <v>134</v>
      </c>
      <c r="I87" s="902" t="s">
        <v>193</v>
      </c>
    </row>
    <row r="88" spans="1:9" s="151" customFormat="1" ht="47.25">
      <c r="A88" s="902">
        <v>3</v>
      </c>
      <c r="B88" s="865" t="s">
        <v>1112</v>
      </c>
      <c r="C88" s="909">
        <v>2.25</v>
      </c>
      <c r="D88" s="909">
        <v>2.25</v>
      </c>
      <c r="E88" s="909"/>
      <c r="F88" s="909"/>
      <c r="G88" s="855" t="s">
        <v>1727</v>
      </c>
      <c r="H88" s="901" t="s">
        <v>134</v>
      </c>
      <c r="I88" s="902" t="s">
        <v>193</v>
      </c>
    </row>
    <row r="89" spans="1:9" s="151" customFormat="1" ht="47.25">
      <c r="A89" s="915">
        <v>4</v>
      </c>
      <c r="B89" s="865" t="s">
        <v>1728</v>
      </c>
      <c r="C89" s="909">
        <v>1.5</v>
      </c>
      <c r="D89" s="909">
        <v>1.5</v>
      </c>
      <c r="E89" s="909"/>
      <c r="F89" s="909"/>
      <c r="G89" s="855" t="s">
        <v>1729</v>
      </c>
      <c r="H89" s="901" t="s">
        <v>134</v>
      </c>
      <c r="I89" s="902" t="s">
        <v>193</v>
      </c>
    </row>
    <row r="90" spans="1:9" s="151" customFormat="1" ht="31.5">
      <c r="A90" s="902">
        <v>5</v>
      </c>
      <c r="B90" s="916" t="s">
        <v>1730</v>
      </c>
      <c r="C90" s="917">
        <v>0.5</v>
      </c>
      <c r="D90" s="917">
        <v>0.5</v>
      </c>
      <c r="E90" s="911"/>
      <c r="F90" s="911"/>
      <c r="G90" s="855" t="s">
        <v>1731</v>
      </c>
      <c r="H90" s="901" t="s">
        <v>134</v>
      </c>
      <c r="I90" s="902" t="s">
        <v>193</v>
      </c>
    </row>
    <row r="91" spans="1:9" s="151" customFormat="1" ht="47.25">
      <c r="A91" s="915">
        <v>6</v>
      </c>
      <c r="B91" s="916" t="s">
        <v>1732</v>
      </c>
      <c r="C91" s="917">
        <v>0.79</v>
      </c>
      <c r="D91" s="917">
        <v>0.79</v>
      </c>
      <c r="E91" s="911"/>
      <c r="F91" s="911"/>
      <c r="G91" s="855" t="s">
        <v>1731</v>
      </c>
      <c r="H91" s="901" t="s">
        <v>134</v>
      </c>
      <c r="I91" s="902" t="s">
        <v>193</v>
      </c>
    </row>
    <row r="92" spans="1:9" s="151" customFormat="1" ht="47.25">
      <c r="A92" s="902">
        <v>7</v>
      </c>
      <c r="B92" s="865" t="s">
        <v>1733</v>
      </c>
      <c r="C92" s="917">
        <v>0.25</v>
      </c>
      <c r="D92" s="917">
        <v>0.25</v>
      </c>
      <c r="E92" s="911"/>
      <c r="F92" s="911"/>
      <c r="G92" s="855" t="s">
        <v>1734</v>
      </c>
      <c r="H92" s="901" t="s">
        <v>134</v>
      </c>
      <c r="I92" s="902" t="s">
        <v>193</v>
      </c>
    </row>
    <row r="93" spans="1:9" s="151" customFormat="1" ht="31.5">
      <c r="A93" s="915">
        <v>8</v>
      </c>
      <c r="B93" s="876" t="s">
        <v>1735</v>
      </c>
      <c r="C93" s="900">
        <v>0.23</v>
      </c>
      <c r="D93" s="900">
        <v>0.23</v>
      </c>
      <c r="E93" s="900"/>
      <c r="F93" s="900"/>
      <c r="G93" s="882" t="s">
        <v>1736</v>
      </c>
      <c r="H93" s="901" t="s">
        <v>134</v>
      </c>
      <c r="I93" s="902" t="s">
        <v>193</v>
      </c>
    </row>
    <row r="94" spans="1:9" s="151" customFormat="1" ht="31.5">
      <c r="A94" s="902">
        <v>9</v>
      </c>
      <c r="B94" s="889" t="s">
        <v>1737</v>
      </c>
      <c r="C94" s="900">
        <v>0.4</v>
      </c>
      <c r="D94" s="900">
        <v>0.4</v>
      </c>
      <c r="E94" s="900"/>
      <c r="F94" s="900"/>
      <c r="G94" s="886" t="s">
        <v>1738</v>
      </c>
      <c r="H94" s="901" t="s">
        <v>134</v>
      </c>
      <c r="I94" s="902" t="s">
        <v>193</v>
      </c>
    </row>
    <row r="95" spans="1:9" s="151" customFormat="1" ht="31.5">
      <c r="A95" s="915">
        <v>10</v>
      </c>
      <c r="B95" s="865" t="s">
        <v>1112</v>
      </c>
      <c r="C95" s="909">
        <v>0.3</v>
      </c>
      <c r="D95" s="909">
        <v>0.3</v>
      </c>
      <c r="E95" s="909"/>
      <c r="F95" s="909"/>
      <c r="G95" s="855" t="s">
        <v>1621</v>
      </c>
      <c r="H95" s="901" t="s">
        <v>134</v>
      </c>
      <c r="I95" s="902" t="s">
        <v>193</v>
      </c>
    </row>
    <row r="96" spans="1:9" s="151" customFormat="1" ht="31.5">
      <c r="A96" s="902">
        <v>11</v>
      </c>
      <c r="B96" s="871" t="s">
        <v>1739</v>
      </c>
      <c r="C96" s="880">
        <v>0.01</v>
      </c>
      <c r="D96" s="880">
        <v>0.01</v>
      </c>
      <c r="E96" s="880"/>
      <c r="F96" s="880"/>
      <c r="G96" s="918" t="s">
        <v>1630</v>
      </c>
      <c r="H96" s="901" t="s">
        <v>196</v>
      </c>
      <c r="I96" s="902" t="s">
        <v>197</v>
      </c>
    </row>
    <row r="97" spans="1:9" s="151" customFormat="1" ht="31.5">
      <c r="A97" s="915">
        <v>12</v>
      </c>
      <c r="B97" s="869" t="s">
        <v>1740</v>
      </c>
      <c r="C97" s="909">
        <v>0.9</v>
      </c>
      <c r="D97" s="909">
        <v>0.9</v>
      </c>
      <c r="E97" s="919"/>
      <c r="F97" s="909"/>
      <c r="G97" s="869" t="s">
        <v>1741</v>
      </c>
      <c r="H97" s="901" t="s">
        <v>199</v>
      </c>
      <c r="I97" s="915" t="s">
        <v>200</v>
      </c>
    </row>
    <row r="98" spans="1:9" s="151" customFormat="1" ht="31.5">
      <c r="A98" s="902">
        <v>13</v>
      </c>
      <c r="B98" s="876" t="s">
        <v>1742</v>
      </c>
      <c r="C98" s="880">
        <v>0.01</v>
      </c>
      <c r="D98" s="880">
        <v>0.01</v>
      </c>
      <c r="E98" s="880"/>
      <c r="F98" s="880"/>
      <c r="G98" s="877" t="s">
        <v>1650</v>
      </c>
      <c r="H98" s="901" t="s">
        <v>134</v>
      </c>
      <c r="I98" s="902" t="s">
        <v>193</v>
      </c>
    </row>
    <row r="99" spans="1:9" s="151" customFormat="1" ht="31.5">
      <c r="A99" s="910" t="s">
        <v>216</v>
      </c>
      <c r="B99" s="851" t="s">
        <v>840</v>
      </c>
      <c r="C99" s="920">
        <v>1.26</v>
      </c>
      <c r="D99" s="920">
        <v>1.26</v>
      </c>
      <c r="E99" s="920">
        <v>0</v>
      </c>
      <c r="F99" s="920">
        <v>0</v>
      </c>
      <c r="G99" s="921"/>
      <c r="H99" s="866"/>
      <c r="I99" s="914"/>
    </row>
    <row r="100" spans="1:9" s="151" customFormat="1" ht="31.5">
      <c r="A100" s="922">
        <v>1</v>
      </c>
      <c r="B100" s="923" t="s">
        <v>1743</v>
      </c>
      <c r="C100" s="924">
        <v>1</v>
      </c>
      <c r="D100" s="924">
        <v>1</v>
      </c>
      <c r="E100" s="924"/>
      <c r="F100" s="924"/>
      <c r="G100" s="925" t="s">
        <v>1744</v>
      </c>
      <c r="H100" s="901" t="s">
        <v>134</v>
      </c>
      <c r="I100" s="902" t="s">
        <v>193</v>
      </c>
    </row>
    <row r="101" spans="1:9" s="151" customFormat="1" ht="31.5">
      <c r="A101" s="912">
        <v>2</v>
      </c>
      <c r="B101" s="871" t="s">
        <v>478</v>
      </c>
      <c r="C101" s="909">
        <v>0.26</v>
      </c>
      <c r="D101" s="909">
        <v>0.26</v>
      </c>
      <c r="E101" s="909"/>
      <c r="F101" s="909"/>
      <c r="G101" s="892" t="s">
        <v>1745</v>
      </c>
      <c r="H101" s="901" t="s">
        <v>199</v>
      </c>
      <c r="I101" s="915" t="s">
        <v>200</v>
      </c>
    </row>
    <row r="102" spans="1:9" s="151" customFormat="1" ht="15.75">
      <c r="A102" s="910" t="s">
        <v>222</v>
      </c>
      <c r="B102" s="851" t="s">
        <v>115</v>
      </c>
      <c r="C102" s="920">
        <v>13.240000000000002</v>
      </c>
      <c r="D102" s="920">
        <v>13.240000000000002</v>
      </c>
      <c r="E102" s="920">
        <v>0</v>
      </c>
      <c r="F102" s="920">
        <v>0</v>
      </c>
      <c r="G102" s="926"/>
      <c r="H102" s="866"/>
      <c r="I102" s="914"/>
    </row>
    <row r="103" spans="1:9" s="151" customFormat="1" ht="31.5">
      <c r="A103" s="902">
        <v>1</v>
      </c>
      <c r="B103" s="876" t="s">
        <v>1746</v>
      </c>
      <c r="C103" s="900">
        <v>0.5</v>
      </c>
      <c r="D103" s="900">
        <v>0.5</v>
      </c>
      <c r="E103" s="880"/>
      <c r="F103" s="880"/>
      <c r="G103" s="882" t="s">
        <v>1747</v>
      </c>
      <c r="H103" s="901" t="s">
        <v>134</v>
      </c>
      <c r="I103" s="902" t="s">
        <v>193</v>
      </c>
    </row>
    <row r="104" spans="1:9" s="151" customFormat="1" ht="47.25">
      <c r="A104" s="902">
        <v>2</v>
      </c>
      <c r="B104" s="876" t="s">
        <v>1748</v>
      </c>
      <c r="C104" s="900">
        <v>0.07</v>
      </c>
      <c r="D104" s="900">
        <v>0.07</v>
      </c>
      <c r="E104" s="880"/>
      <c r="F104" s="880"/>
      <c r="G104" s="882" t="s">
        <v>1749</v>
      </c>
      <c r="H104" s="901" t="s">
        <v>134</v>
      </c>
      <c r="I104" s="902" t="s">
        <v>193</v>
      </c>
    </row>
    <row r="105" spans="1:9" s="151" customFormat="1" ht="31.5">
      <c r="A105" s="902">
        <v>3</v>
      </c>
      <c r="B105" s="885" t="s">
        <v>1750</v>
      </c>
      <c r="C105" s="909">
        <v>0.8</v>
      </c>
      <c r="D105" s="909">
        <v>0.8</v>
      </c>
      <c r="E105" s="909"/>
      <c r="F105" s="909"/>
      <c r="G105" s="855" t="s">
        <v>1751</v>
      </c>
      <c r="H105" s="901" t="s">
        <v>134</v>
      </c>
      <c r="I105" s="902" t="s">
        <v>193</v>
      </c>
    </row>
    <row r="106" spans="1:9" s="151" customFormat="1" ht="47.25">
      <c r="A106" s="902">
        <v>4</v>
      </c>
      <c r="B106" s="927" t="s">
        <v>1752</v>
      </c>
      <c r="C106" s="917">
        <v>0.34</v>
      </c>
      <c r="D106" s="917">
        <v>0.34</v>
      </c>
      <c r="E106" s="911"/>
      <c r="F106" s="911"/>
      <c r="G106" s="928" t="s">
        <v>1753</v>
      </c>
      <c r="H106" s="901" t="s">
        <v>134</v>
      </c>
      <c r="I106" s="902" t="s">
        <v>193</v>
      </c>
    </row>
    <row r="107" spans="1:9" s="151" customFormat="1" ht="31.5">
      <c r="A107" s="902">
        <v>5</v>
      </c>
      <c r="B107" s="865" t="s">
        <v>1754</v>
      </c>
      <c r="C107" s="917">
        <v>0.9</v>
      </c>
      <c r="D107" s="917">
        <v>0.9</v>
      </c>
      <c r="E107" s="911"/>
      <c r="F107" s="911"/>
      <c r="G107" s="855" t="s">
        <v>1755</v>
      </c>
      <c r="H107" s="901" t="s">
        <v>134</v>
      </c>
      <c r="I107" s="902" t="s">
        <v>193</v>
      </c>
    </row>
    <row r="108" spans="1:9" s="151" customFormat="1" ht="31.5">
      <c r="A108" s="902">
        <v>6</v>
      </c>
      <c r="B108" s="927" t="s">
        <v>1756</v>
      </c>
      <c r="C108" s="917">
        <v>0.32</v>
      </c>
      <c r="D108" s="917">
        <v>0.32</v>
      </c>
      <c r="E108" s="911"/>
      <c r="F108" s="911"/>
      <c r="G108" s="928" t="s">
        <v>1757</v>
      </c>
      <c r="H108" s="901" t="s">
        <v>134</v>
      </c>
      <c r="I108" s="902" t="s">
        <v>193</v>
      </c>
    </row>
    <row r="109" spans="1:9" s="151" customFormat="1" ht="31.5">
      <c r="A109" s="902">
        <v>7</v>
      </c>
      <c r="B109" s="876" t="s">
        <v>1758</v>
      </c>
      <c r="C109" s="900">
        <v>1</v>
      </c>
      <c r="D109" s="900">
        <v>1</v>
      </c>
      <c r="E109" s="900"/>
      <c r="F109" s="900"/>
      <c r="G109" s="886" t="s">
        <v>1759</v>
      </c>
      <c r="H109" s="901" t="s">
        <v>134</v>
      </c>
      <c r="I109" s="902" t="s">
        <v>193</v>
      </c>
    </row>
    <row r="110" spans="1:9" s="151" customFormat="1" ht="31.5">
      <c r="A110" s="902">
        <v>8</v>
      </c>
      <c r="B110" s="929" t="s">
        <v>1760</v>
      </c>
      <c r="C110" s="900">
        <v>8.8</v>
      </c>
      <c r="D110" s="900">
        <v>8.8</v>
      </c>
      <c r="E110" s="900"/>
      <c r="F110" s="900"/>
      <c r="G110" s="930" t="s">
        <v>1759</v>
      </c>
      <c r="H110" s="901" t="s">
        <v>134</v>
      </c>
      <c r="I110" s="902" t="s">
        <v>193</v>
      </c>
    </row>
    <row r="111" spans="1:9" s="151" customFormat="1" ht="31.5">
      <c r="A111" s="902">
        <v>9</v>
      </c>
      <c r="B111" s="871" t="s">
        <v>1761</v>
      </c>
      <c r="C111" s="909">
        <v>0.06</v>
      </c>
      <c r="D111" s="909">
        <v>0.06</v>
      </c>
      <c r="E111" s="909"/>
      <c r="F111" s="909"/>
      <c r="G111" s="892" t="s">
        <v>1762</v>
      </c>
      <c r="H111" s="901" t="s">
        <v>199</v>
      </c>
      <c r="I111" s="915" t="s">
        <v>200</v>
      </c>
    </row>
    <row r="112" spans="1:9" s="151" customFormat="1" ht="47.25">
      <c r="A112" s="902">
        <v>10</v>
      </c>
      <c r="B112" s="865" t="s">
        <v>1763</v>
      </c>
      <c r="C112" s="909">
        <v>0.4</v>
      </c>
      <c r="D112" s="909">
        <v>0.4</v>
      </c>
      <c r="E112" s="909"/>
      <c r="F112" s="909"/>
      <c r="G112" s="892" t="s">
        <v>1764</v>
      </c>
      <c r="H112" s="901" t="s">
        <v>199</v>
      </c>
      <c r="I112" s="915" t="s">
        <v>200</v>
      </c>
    </row>
    <row r="113" spans="1:9" s="151" customFormat="1" ht="31.5">
      <c r="A113" s="902">
        <v>11</v>
      </c>
      <c r="B113" s="865" t="s">
        <v>1765</v>
      </c>
      <c r="C113" s="909">
        <v>0.05</v>
      </c>
      <c r="D113" s="909">
        <v>0.05</v>
      </c>
      <c r="E113" s="909"/>
      <c r="F113" s="909"/>
      <c r="G113" s="892" t="s">
        <v>1633</v>
      </c>
      <c r="H113" s="901" t="s">
        <v>199</v>
      </c>
      <c r="I113" s="915" t="s">
        <v>200</v>
      </c>
    </row>
    <row r="114" spans="1:9" s="151" customFormat="1" ht="15.75">
      <c r="A114" s="910" t="s">
        <v>230</v>
      </c>
      <c r="B114" s="851" t="s">
        <v>208</v>
      </c>
      <c r="C114" s="920">
        <v>11.83</v>
      </c>
      <c r="D114" s="920">
        <v>11.83</v>
      </c>
      <c r="E114" s="920">
        <v>0</v>
      </c>
      <c r="F114" s="920">
        <v>0</v>
      </c>
      <c r="G114" s="926"/>
      <c r="H114" s="866"/>
      <c r="I114" s="914"/>
    </row>
    <row r="115" spans="1:9" s="151" customFormat="1" ht="31.5">
      <c r="A115" s="902">
        <v>1</v>
      </c>
      <c r="B115" s="908" t="s">
        <v>1766</v>
      </c>
      <c r="C115" s="880">
        <v>1</v>
      </c>
      <c r="D115" s="880">
        <v>1</v>
      </c>
      <c r="E115" s="880"/>
      <c r="F115" s="880"/>
      <c r="G115" s="931" t="s">
        <v>1767</v>
      </c>
      <c r="H115" s="901" t="s">
        <v>134</v>
      </c>
      <c r="I115" s="902" t="s">
        <v>193</v>
      </c>
    </row>
    <row r="116" spans="1:9" s="151" customFormat="1" ht="47.25">
      <c r="A116" s="915">
        <v>2</v>
      </c>
      <c r="B116" s="927" t="s">
        <v>1768</v>
      </c>
      <c r="C116" s="917">
        <v>1.94</v>
      </c>
      <c r="D116" s="917">
        <v>1.94</v>
      </c>
      <c r="E116" s="911"/>
      <c r="F116" s="911"/>
      <c r="G116" s="928" t="s">
        <v>1769</v>
      </c>
      <c r="H116" s="901" t="s">
        <v>134</v>
      </c>
      <c r="I116" s="902" t="s">
        <v>193</v>
      </c>
    </row>
    <row r="117" spans="1:9" s="151" customFormat="1" ht="78.75">
      <c r="A117" s="902">
        <v>3</v>
      </c>
      <c r="B117" s="929" t="s">
        <v>1770</v>
      </c>
      <c r="C117" s="900">
        <v>1.29</v>
      </c>
      <c r="D117" s="900">
        <v>1.29</v>
      </c>
      <c r="E117" s="900"/>
      <c r="F117" s="900"/>
      <c r="G117" s="925" t="s">
        <v>1771</v>
      </c>
      <c r="H117" s="901" t="s">
        <v>134</v>
      </c>
      <c r="I117" s="902" t="s">
        <v>193</v>
      </c>
    </row>
    <row r="118" spans="1:9" s="151" customFormat="1" ht="47.25">
      <c r="A118" s="915">
        <v>4</v>
      </c>
      <c r="B118" s="876" t="s">
        <v>1772</v>
      </c>
      <c r="C118" s="900">
        <v>5.1</v>
      </c>
      <c r="D118" s="900">
        <v>5.1</v>
      </c>
      <c r="E118" s="900"/>
      <c r="F118" s="900"/>
      <c r="G118" s="886" t="s">
        <v>1698</v>
      </c>
      <c r="H118" s="901" t="s">
        <v>134</v>
      </c>
      <c r="I118" s="902" t="s">
        <v>193</v>
      </c>
    </row>
    <row r="119" spans="1:9" s="151" customFormat="1" ht="47.25">
      <c r="A119" s="902">
        <v>5</v>
      </c>
      <c r="B119" s="876" t="s">
        <v>1773</v>
      </c>
      <c r="C119" s="900">
        <v>2.5</v>
      </c>
      <c r="D119" s="900">
        <v>2.5</v>
      </c>
      <c r="E119" s="900"/>
      <c r="F119" s="900"/>
      <c r="G119" s="882" t="s">
        <v>1774</v>
      </c>
      <c r="H119" s="901" t="s">
        <v>134</v>
      </c>
      <c r="I119" s="902" t="s">
        <v>193</v>
      </c>
    </row>
    <row r="120" spans="1:9" s="151" customFormat="1" ht="15.75">
      <c r="A120" s="914" t="s">
        <v>234</v>
      </c>
      <c r="B120" s="851" t="s">
        <v>127</v>
      </c>
      <c r="C120" s="904">
        <v>0.08</v>
      </c>
      <c r="D120" s="904">
        <v>0.08</v>
      </c>
      <c r="E120" s="904">
        <v>0</v>
      </c>
      <c r="F120" s="904">
        <v>0</v>
      </c>
      <c r="G120" s="905"/>
      <c r="H120" s="906"/>
      <c r="I120" s="907"/>
    </row>
    <row r="121" spans="1:9" s="151" customFormat="1" ht="189">
      <c r="A121" s="902">
        <v>1</v>
      </c>
      <c r="B121" s="876" t="s">
        <v>1775</v>
      </c>
      <c r="C121" s="900">
        <v>0.08</v>
      </c>
      <c r="D121" s="900">
        <v>0.08</v>
      </c>
      <c r="E121" s="880"/>
      <c r="F121" s="880"/>
      <c r="G121" s="855" t="s">
        <v>1776</v>
      </c>
      <c r="H121" s="901" t="s">
        <v>134</v>
      </c>
      <c r="I121" s="902" t="s">
        <v>193</v>
      </c>
    </row>
    <row r="122" spans="1:9" s="151" customFormat="1" ht="15.75">
      <c r="A122" s="907" t="s">
        <v>274</v>
      </c>
      <c r="B122" s="851" t="s">
        <v>231</v>
      </c>
      <c r="C122" s="904">
        <v>5.84</v>
      </c>
      <c r="D122" s="904">
        <v>5.84</v>
      </c>
      <c r="E122" s="904">
        <v>0</v>
      </c>
      <c r="F122" s="904">
        <v>0</v>
      </c>
      <c r="G122" s="866"/>
      <c r="H122" s="878"/>
      <c r="I122" s="907"/>
    </row>
    <row r="123" spans="1:9" s="151" customFormat="1" ht="63">
      <c r="A123" s="932">
        <v>1</v>
      </c>
      <c r="B123" s="916" t="s">
        <v>1777</v>
      </c>
      <c r="C123" s="909">
        <v>0.3</v>
      </c>
      <c r="D123" s="909">
        <v>0.3</v>
      </c>
      <c r="E123" s="911"/>
      <c r="F123" s="911"/>
      <c r="G123" s="933" t="s">
        <v>1633</v>
      </c>
      <c r="H123" s="901" t="s">
        <v>134</v>
      </c>
      <c r="I123" s="902" t="s">
        <v>193</v>
      </c>
    </row>
    <row r="124" spans="1:9" s="151" customFormat="1" ht="47.25">
      <c r="A124" s="934">
        <v>2</v>
      </c>
      <c r="B124" s="871" t="s">
        <v>1778</v>
      </c>
      <c r="C124" s="880">
        <v>0.17</v>
      </c>
      <c r="D124" s="880">
        <v>0.17</v>
      </c>
      <c r="E124" s="880"/>
      <c r="F124" s="880"/>
      <c r="G124" s="869" t="s">
        <v>1657</v>
      </c>
      <c r="H124" s="901" t="s">
        <v>196</v>
      </c>
      <c r="I124" s="902" t="s">
        <v>197</v>
      </c>
    </row>
    <row r="125" spans="1:9" s="151" customFormat="1" ht="47.25">
      <c r="A125" s="932">
        <v>3</v>
      </c>
      <c r="B125" s="871" t="s">
        <v>1778</v>
      </c>
      <c r="C125" s="880">
        <v>0.01</v>
      </c>
      <c r="D125" s="880">
        <v>0.01</v>
      </c>
      <c r="E125" s="880"/>
      <c r="F125" s="880"/>
      <c r="G125" s="869" t="s">
        <v>1779</v>
      </c>
      <c r="H125" s="901" t="s">
        <v>196</v>
      </c>
      <c r="I125" s="902" t="s">
        <v>197</v>
      </c>
    </row>
    <row r="126" spans="1:9" s="151" customFormat="1" ht="47.25">
      <c r="A126" s="934">
        <v>4</v>
      </c>
      <c r="B126" s="871" t="s">
        <v>1780</v>
      </c>
      <c r="C126" s="880">
        <v>4.6</v>
      </c>
      <c r="D126" s="880">
        <v>4.6</v>
      </c>
      <c r="E126" s="880"/>
      <c r="F126" s="880"/>
      <c r="G126" s="869" t="s">
        <v>1781</v>
      </c>
      <c r="H126" s="901" t="s">
        <v>196</v>
      </c>
      <c r="I126" s="902" t="s">
        <v>197</v>
      </c>
    </row>
    <row r="127" spans="1:9" s="151" customFormat="1" ht="31.5">
      <c r="A127" s="932">
        <v>5</v>
      </c>
      <c r="B127" s="871" t="s">
        <v>1782</v>
      </c>
      <c r="C127" s="880">
        <v>0.21</v>
      </c>
      <c r="D127" s="880">
        <v>0.21</v>
      </c>
      <c r="E127" s="880"/>
      <c r="F127" s="880"/>
      <c r="G127" s="869" t="s">
        <v>1762</v>
      </c>
      <c r="H127" s="901" t="s">
        <v>196</v>
      </c>
      <c r="I127" s="902" t="s">
        <v>197</v>
      </c>
    </row>
    <row r="128" spans="1:9" s="151" customFormat="1" ht="31.5">
      <c r="A128" s="934">
        <v>6</v>
      </c>
      <c r="B128" s="871" t="s">
        <v>1782</v>
      </c>
      <c r="C128" s="880">
        <v>0.55</v>
      </c>
      <c r="D128" s="900">
        <v>0.55</v>
      </c>
      <c r="E128" s="880"/>
      <c r="F128" s="880"/>
      <c r="G128" s="869" t="s">
        <v>1783</v>
      </c>
      <c r="H128" s="901" t="s">
        <v>196</v>
      </c>
      <c r="I128" s="902" t="s">
        <v>197</v>
      </c>
    </row>
    <row r="129" spans="1:9" s="151" customFormat="1" ht="15.75">
      <c r="A129" s="935" t="s">
        <v>280</v>
      </c>
      <c r="B129" s="851" t="s">
        <v>168</v>
      </c>
      <c r="C129" s="936">
        <v>5.27</v>
      </c>
      <c r="D129" s="936">
        <v>5.27</v>
      </c>
      <c r="E129" s="936">
        <v>0</v>
      </c>
      <c r="F129" s="936">
        <v>0</v>
      </c>
      <c r="G129" s="921"/>
      <c r="H129" s="937"/>
      <c r="I129" s="907"/>
    </row>
    <row r="130" spans="1:9" s="151" customFormat="1" ht="31.5">
      <c r="A130" s="912">
        <v>1</v>
      </c>
      <c r="B130" s="876" t="s">
        <v>1784</v>
      </c>
      <c r="C130" s="900">
        <v>4.6</v>
      </c>
      <c r="D130" s="900">
        <v>4.6</v>
      </c>
      <c r="E130" s="900"/>
      <c r="F130" s="900"/>
      <c r="G130" s="882" t="s">
        <v>1785</v>
      </c>
      <c r="H130" s="901" t="s">
        <v>134</v>
      </c>
      <c r="I130" s="902" t="s">
        <v>193</v>
      </c>
    </row>
    <row r="131" spans="1:9" s="151" customFormat="1" ht="31.5">
      <c r="A131" s="912">
        <v>2</v>
      </c>
      <c r="B131" s="938" t="s">
        <v>1786</v>
      </c>
      <c r="C131" s="909">
        <v>0.67</v>
      </c>
      <c r="D131" s="909">
        <v>0.67</v>
      </c>
      <c r="E131" s="909"/>
      <c r="F131" s="909"/>
      <c r="G131" s="892" t="s">
        <v>1787</v>
      </c>
      <c r="H131" s="901" t="s">
        <v>199</v>
      </c>
      <c r="I131" s="915" t="s">
        <v>200</v>
      </c>
    </row>
    <row r="132" spans="1:9" s="151" customFormat="1" ht="31.5">
      <c r="A132" s="910" t="s">
        <v>393</v>
      </c>
      <c r="B132" s="851" t="s">
        <v>1788</v>
      </c>
      <c r="C132" s="920">
        <v>1.3800000000000001</v>
      </c>
      <c r="D132" s="920">
        <v>1.3800000000000001</v>
      </c>
      <c r="E132" s="920">
        <v>0</v>
      </c>
      <c r="F132" s="920">
        <v>0</v>
      </c>
      <c r="G132" s="926"/>
      <c r="H132" s="866"/>
      <c r="I132" s="914"/>
    </row>
    <row r="133" spans="1:9" s="151" customFormat="1" ht="47.25">
      <c r="A133" s="912">
        <v>1</v>
      </c>
      <c r="B133" s="876" t="s">
        <v>1789</v>
      </c>
      <c r="C133" s="900">
        <v>0.2</v>
      </c>
      <c r="D133" s="900">
        <v>0.2</v>
      </c>
      <c r="E133" s="900"/>
      <c r="F133" s="900"/>
      <c r="G133" s="855" t="s">
        <v>1790</v>
      </c>
      <c r="H133" s="901" t="s">
        <v>134</v>
      </c>
      <c r="I133" s="902" t="s">
        <v>193</v>
      </c>
    </row>
    <row r="134" spans="1:9" s="151" customFormat="1" ht="47.25">
      <c r="A134" s="934">
        <v>2</v>
      </c>
      <c r="B134" s="871" t="s">
        <v>1791</v>
      </c>
      <c r="C134" s="880">
        <v>0.28</v>
      </c>
      <c r="D134" s="880">
        <v>0.28</v>
      </c>
      <c r="E134" s="880"/>
      <c r="F134" s="880"/>
      <c r="G134" s="869" t="s">
        <v>1792</v>
      </c>
      <c r="H134" s="901" t="s">
        <v>196</v>
      </c>
      <c r="I134" s="902" t="s">
        <v>197</v>
      </c>
    </row>
    <row r="135" spans="1:9" s="151" customFormat="1" ht="47.25">
      <c r="A135" s="912">
        <v>3</v>
      </c>
      <c r="B135" s="871" t="s">
        <v>1793</v>
      </c>
      <c r="C135" s="909">
        <v>0.9</v>
      </c>
      <c r="D135" s="909">
        <v>0.9</v>
      </c>
      <c r="E135" s="909"/>
      <c r="F135" s="909"/>
      <c r="G135" s="892" t="s">
        <v>1794</v>
      </c>
      <c r="H135" s="901" t="s">
        <v>199</v>
      </c>
      <c r="I135" s="915" t="s">
        <v>200</v>
      </c>
    </row>
    <row r="136" spans="1:9" s="151" customFormat="1" ht="15.75">
      <c r="A136" s="910" t="s">
        <v>368</v>
      </c>
      <c r="B136" s="851" t="s">
        <v>150</v>
      </c>
      <c r="C136" s="920">
        <v>3.25</v>
      </c>
      <c r="D136" s="920">
        <v>3.25</v>
      </c>
      <c r="E136" s="920">
        <v>0</v>
      </c>
      <c r="F136" s="920">
        <v>0</v>
      </c>
      <c r="G136" s="926"/>
      <c r="H136" s="866"/>
      <c r="I136" s="914"/>
    </row>
    <row r="137" spans="1:9" s="151" customFormat="1" ht="31.5">
      <c r="A137" s="913">
        <v>1</v>
      </c>
      <c r="B137" s="908" t="s">
        <v>1795</v>
      </c>
      <c r="C137" s="939">
        <v>1.02</v>
      </c>
      <c r="D137" s="939">
        <v>1.02</v>
      </c>
      <c r="E137" s="939"/>
      <c r="F137" s="939"/>
      <c r="G137" s="940" t="s">
        <v>1796</v>
      </c>
      <c r="H137" s="901" t="s">
        <v>134</v>
      </c>
      <c r="I137" s="902" t="s">
        <v>193</v>
      </c>
    </row>
    <row r="138" spans="1:9" s="151" customFormat="1" ht="31.5">
      <c r="A138" s="902">
        <v>2</v>
      </c>
      <c r="B138" s="876" t="s">
        <v>1797</v>
      </c>
      <c r="C138" s="880">
        <v>0.95</v>
      </c>
      <c r="D138" s="880">
        <v>0.95</v>
      </c>
      <c r="E138" s="880"/>
      <c r="F138" s="880"/>
      <c r="G138" s="882" t="s">
        <v>1672</v>
      </c>
      <c r="H138" s="901" t="s">
        <v>134</v>
      </c>
      <c r="I138" s="902" t="s">
        <v>193</v>
      </c>
    </row>
    <row r="139" spans="1:9" s="151" customFormat="1" ht="31.5">
      <c r="A139" s="913">
        <v>3</v>
      </c>
      <c r="B139" s="871" t="s">
        <v>1798</v>
      </c>
      <c r="C139" s="909">
        <v>0.3</v>
      </c>
      <c r="D139" s="909">
        <v>0.3</v>
      </c>
      <c r="E139" s="909"/>
      <c r="F139" s="909"/>
      <c r="G139" s="855" t="s">
        <v>1799</v>
      </c>
      <c r="H139" s="901" t="s">
        <v>199</v>
      </c>
      <c r="I139" s="915" t="s">
        <v>200</v>
      </c>
    </row>
    <row r="140" spans="1:9" s="151" customFormat="1" ht="31.5">
      <c r="A140" s="902">
        <v>4</v>
      </c>
      <c r="B140" s="871" t="s">
        <v>1800</v>
      </c>
      <c r="C140" s="909">
        <v>0.53</v>
      </c>
      <c r="D140" s="909">
        <v>0.53</v>
      </c>
      <c r="E140" s="909"/>
      <c r="F140" s="909"/>
      <c r="G140" s="855" t="s">
        <v>1801</v>
      </c>
      <c r="H140" s="901" t="s">
        <v>199</v>
      </c>
      <c r="I140" s="915" t="s">
        <v>200</v>
      </c>
    </row>
    <row r="141" spans="1:9" s="151" customFormat="1" ht="31.5">
      <c r="A141" s="913">
        <v>5</v>
      </c>
      <c r="B141" s="871" t="s">
        <v>1802</v>
      </c>
      <c r="C141" s="909">
        <v>0.45</v>
      </c>
      <c r="D141" s="909">
        <v>0.45</v>
      </c>
      <c r="E141" s="909"/>
      <c r="F141" s="909"/>
      <c r="G141" s="855" t="s">
        <v>1803</v>
      </c>
      <c r="H141" s="901" t="s">
        <v>199</v>
      </c>
      <c r="I141" s="915" t="s">
        <v>200</v>
      </c>
    </row>
    <row r="142" spans="1:9" s="151" customFormat="1" ht="31.5">
      <c r="A142" s="910" t="s">
        <v>401</v>
      </c>
      <c r="B142" s="851" t="s">
        <v>1503</v>
      </c>
      <c r="C142" s="920">
        <v>5.03</v>
      </c>
      <c r="D142" s="920">
        <v>5.03</v>
      </c>
      <c r="E142" s="920">
        <v>0</v>
      </c>
      <c r="F142" s="920">
        <v>0</v>
      </c>
      <c r="G142" s="866"/>
      <c r="H142" s="866"/>
      <c r="I142" s="914"/>
    </row>
    <row r="143" spans="1:9" s="151" customFormat="1" ht="31.5">
      <c r="A143" s="915">
        <v>1</v>
      </c>
      <c r="B143" s="865" t="s">
        <v>1804</v>
      </c>
      <c r="C143" s="909">
        <v>0.38</v>
      </c>
      <c r="D143" s="909">
        <v>0.38</v>
      </c>
      <c r="E143" s="909"/>
      <c r="F143" s="909"/>
      <c r="G143" s="855" t="s">
        <v>1805</v>
      </c>
      <c r="H143" s="901" t="s">
        <v>134</v>
      </c>
      <c r="I143" s="902" t="s">
        <v>193</v>
      </c>
    </row>
    <row r="144" spans="1:9" s="151" customFormat="1" ht="31.5">
      <c r="A144" s="941">
        <v>2</v>
      </c>
      <c r="B144" s="865" t="s">
        <v>1806</v>
      </c>
      <c r="C144" s="917">
        <v>4.65</v>
      </c>
      <c r="D144" s="917">
        <v>4.65</v>
      </c>
      <c r="E144" s="911"/>
      <c r="F144" s="911"/>
      <c r="G144" s="882" t="s">
        <v>1614</v>
      </c>
      <c r="H144" s="901" t="s">
        <v>134</v>
      </c>
      <c r="I144" s="902" t="s">
        <v>193</v>
      </c>
    </row>
    <row r="145" spans="1:9" s="151" customFormat="1" ht="15.75">
      <c r="A145" s="942" t="s">
        <v>398</v>
      </c>
      <c r="B145" s="943" t="s">
        <v>124</v>
      </c>
      <c r="C145" s="911">
        <v>60.81999999999999</v>
      </c>
      <c r="D145" s="911">
        <v>60.81999999999999</v>
      </c>
      <c r="E145" s="911">
        <v>0</v>
      </c>
      <c r="F145" s="911">
        <v>0</v>
      </c>
      <c r="G145" s="905"/>
      <c r="H145" s="906"/>
      <c r="I145" s="907"/>
    </row>
    <row r="146" spans="1:9" s="151" customFormat="1" ht="31.5">
      <c r="A146" s="902">
        <v>1</v>
      </c>
      <c r="B146" s="908" t="s">
        <v>1807</v>
      </c>
      <c r="C146" s="900">
        <v>0.07</v>
      </c>
      <c r="D146" s="900">
        <v>0.07</v>
      </c>
      <c r="E146" s="880"/>
      <c r="F146" s="880"/>
      <c r="G146" s="882" t="s">
        <v>1808</v>
      </c>
      <c r="H146" s="901" t="s">
        <v>134</v>
      </c>
      <c r="I146" s="902" t="s">
        <v>193</v>
      </c>
    </row>
    <row r="147" spans="1:9" s="151" customFormat="1" ht="31.5">
      <c r="A147" s="902">
        <v>2</v>
      </c>
      <c r="B147" s="908" t="s">
        <v>1807</v>
      </c>
      <c r="C147" s="880">
        <v>0.4</v>
      </c>
      <c r="D147" s="880">
        <v>0.4</v>
      </c>
      <c r="E147" s="880"/>
      <c r="F147" s="880"/>
      <c r="G147" s="877" t="s">
        <v>1809</v>
      </c>
      <c r="H147" s="901" t="s">
        <v>134</v>
      </c>
      <c r="I147" s="902" t="s">
        <v>193</v>
      </c>
    </row>
    <row r="148" spans="1:9" s="151" customFormat="1" ht="94.5">
      <c r="A148" s="902">
        <v>3</v>
      </c>
      <c r="B148" s="908" t="s">
        <v>124</v>
      </c>
      <c r="C148" s="880">
        <v>0.8</v>
      </c>
      <c r="D148" s="880">
        <v>0.8</v>
      </c>
      <c r="E148" s="880"/>
      <c r="F148" s="880"/>
      <c r="G148" s="877" t="s">
        <v>1810</v>
      </c>
      <c r="H148" s="901" t="s">
        <v>134</v>
      </c>
      <c r="I148" s="902" t="s">
        <v>193</v>
      </c>
    </row>
    <row r="149" spans="1:9" s="151" customFormat="1" ht="47.25">
      <c r="A149" s="902">
        <v>4</v>
      </c>
      <c r="B149" s="885" t="s">
        <v>124</v>
      </c>
      <c r="C149" s="880">
        <v>0.35</v>
      </c>
      <c r="D149" s="880">
        <v>0.35</v>
      </c>
      <c r="E149" s="880"/>
      <c r="F149" s="880"/>
      <c r="G149" s="877" t="s">
        <v>1811</v>
      </c>
      <c r="H149" s="901" t="s">
        <v>134</v>
      </c>
      <c r="I149" s="902" t="s">
        <v>193</v>
      </c>
    </row>
    <row r="150" spans="1:9" s="151" customFormat="1" ht="31.5">
      <c r="A150" s="902">
        <v>5</v>
      </c>
      <c r="B150" s="876" t="s">
        <v>1807</v>
      </c>
      <c r="C150" s="880">
        <v>0.1</v>
      </c>
      <c r="D150" s="880">
        <v>0.1</v>
      </c>
      <c r="E150" s="880"/>
      <c r="F150" s="880"/>
      <c r="G150" s="877" t="s">
        <v>1812</v>
      </c>
      <c r="H150" s="901" t="s">
        <v>134</v>
      </c>
      <c r="I150" s="902" t="s">
        <v>193</v>
      </c>
    </row>
    <row r="151" spans="1:9" s="151" customFormat="1" ht="63">
      <c r="A151" s="902">
        <v>6</v>
      </c>
      <c r="B151" s="876" t="s">
        <v>124</v>
      </c>
      <c r="C151" s="880">
        <v>0.09</v>
      </c>
      <c r="D151" s="880">
        <v>0.09</v>
      </c>
      <c r="E151" s="880"/>
      <c r="F151" s="880"/>
      <c r="G151" s="877" t="s">
        <v>1813</v>
      </c>
      <c r="H151" s="901" t="s">
        <v>134</v>
      </c>
      <c r="I151" s="902" t="s">
        <v>193</v>
      </c>
    </row>
    <row r="152" spans="1:9" s="151" customFormat="1" ht="47.25">
      <c r="A152" s="902">
        <v>7</v>
      </c>
      <c r="B152" s="876" t="s">
        <v>124</v>
      </c>
      <c r="C152" s="880">
        <v>0.27</v>
      </c>
      <c r="D152" s="880">
        <v>0.27</v>
      </c>
      <c r="E152" s="880"/>
      <c r="F152" s="880"/>
      <c r="G152" s="882" t="s">
        <v>1814</v>
      </c>
      <c r="H152" s="901" t="s">
        <v>134</v>
      </c>
      <c r="I152" s="902" t="s">
        <v>193</v>
      </c>
    </row>
    <row r="153" spans="1:9" s="151" customFormat="1" ht="94.5">
      <c r="A153" s="902">
        <v>8</v>
      </c>
      <c r="B153" s="876" t="s">
        <v>124</v>
      </c>
      <c r="C153" s="939">
        <v>1.6</v>
      </c>
      <c r="D153" s="939">
        <v>1.6</v>
      </c>
      <c r="E153" s="939"/>
      <c r="F153" s="939"/>
      <c r="G153" s="940" t="s">
        <v>1815</v>
      </c>
      <c r="H153" s="901" t="s">
        <v>134</v>
      </c>
      <c r="I153" s="902" t="s">
        <v>193</v>
      </c>
    </row>
    <row r="154" spans="1:9" s="151" customFormat="1" ht="78.75">
      <c r="A154" s="902">
        <v>9</v>
      </c>
      <c r="B154" s="876" t="s">
        <v>124</v>
      </c>
      <c r="C154" s="939">
        <v>2</v>
      </c>
      <c r="D154" s="939">
        <v>2</v>
      </c>
      <c r="E154" s="939"/>
      <c r="F154" s="939"/>
      <c r="G154" s="940" t="s">
        <v>1816</v>
      </c>
      <c r="H154" s="901" t="s">
        <v>134</v>
      </c>
      <c r="I154" s="902" t="s">
        <v>193</v>
      </c>
    </row>
    <row r="155" spans="1:9" s="151" customFormat="1" ht="78.75">
      <c r="A155" s="902">
        <v>10</v>
      </c>
      <c r="B155" s="876" t="s">
        <v>124</v>
      </c>
      <c r="C155" s="939">
        <v>0.5</v>
      </c>
      <c r="D155" s="939">
        <v>0.5</v>
      </c>
      <c r="E155" s="939"/>
      <c r="F155" s="939"/>
      <c r="G155" s="940" t="s">
        <v>1817</v>
      </c>
      <c r="H155" s="901" t="s">
        <v>134</v>
      </c>
      <c r="I155" s="902" t="s">
        <v>193</v>
      </c>
    </row>
    <row r="156" spans="1:9" s="151" customFormat="1" ht="47.25">
      <c r="A156" s="902">
        <v>11</v>
      </c>
      <c r="B156" s="876" t="s">
        <v>124</v>
      </c>
      <c r="C156" s="939">
        <v>0.43</v>
      </c>
      <c r="D156" s="939">
        <v>0.43</v>
      </c>
      <c r="E156" s="939"/>
      <c r="F156" s="939"/>
      <c r="G156" s="940" t="s">
        <v>1818</v>
      </c>
      <c r="H156" s="901" t="s">
        <v>134</v>
      </c>
      <c r="I156" s="902" t="s">
        <v>193</v>
      </c>
    </row>
    <row r="157" spans="1:9" s="151" customFormat="1" ht="31.5">
      <c r="A157" s="902">
        <v>12</v>
      </c>
      <c r="B157" s="876" t="s">
        <v>124</v>
      </c>
      <c r="C157" s="909">
        <v>0.7</v>
      </c>
      <c r="D157" s="909">
        <v>0.7</v>
      </c>
      <c r="E157" s="939"/>
      <c r="F157" s="939"/>
      <c r="G157" s="855" t="s">
        <v>1819</v>
      </c>
      <c r="H157" s="901" t="s">
        <v>134</v>
      </c>
      <c r="I157" s="902" t="s">
        <v>193</v>
      </c>
    </row>
    <row r="158" spans="1:9" s="151" customFormat="1" ht="126">
      <c r="A158" s="902">
        <v>13</v>
      </c>
      <c r="B158" s="876" t="s">
        <v>124</v>
      </c>
      <c r="C158" s="944">
        <v>0.78</v>
      </c>
      <c r="D158" s="939">
        <v>0.78</v>
      </c>
      <c r="E158" s="939"/>
      <c r="F158" s="939"/>
      <c r="G158" s="882" t="s">
        <v>1820</v>
      </c>
      <c r="H158" s="901" t="s">
        <v>134</v>
      </c>
      <c r="I158" s="902" t="s">
        <v>193</v>
      </c>
    </row>
    <row r="159" spans="1:9" s="151" customFormat="1" ht="31.5">
      <c r="A159" s="902">
        <v>14</v>
      </c>
      <c r="B159" s="865" t="s">
        <v>124</v>
      </c>
      <c r="C159" s="909">
        <v>0.41</v>
      </c>
      <c r="D159" s="909">
        <v>0.41</v>
      </c>
      <c r="E159" s="909"/>
      <c r="F159" s="909"/>
      <c r="G159" s="855" t="s">
        <v>1821</v>
      </c>
      <c r="H159" s="901" t="s">
        <v>134</v>
      </c>
      <c r="I159" s="902" t="s">
        <v>193</v>
      </c>
    </row>
    <row r="160" spans="1:9" s="151" customFormat="1" ht="63">
      <c r="A160" s="902">
        <v>15</v>
      </c>
      <c r="B160" s="865" t="s">
        <v>1822</v>
      </c>
      <c r="C160" s="909">
        <v>0.31</v>
      </c>
      <c r="D160" s="909">
        <v>0.31</v>
      </c>
      <c r="E160" s="909"/>
      <c r="F160" s="909"/>
      <c r="G160" s="855" t="s">
        <v>1823</v>
      </c>
      <c r="H160" s="901" t="s">
        <v>134</v>
      </c>
      <c r="I160" s="902" t="s">
        <v>193</v>
      </c>
    </row>
    <row r="161" spans="1:9" s="151" customFormat="1" ht="31.5">
      <c r="A161" s="902">
        <v>16</v>
      </c>
      <c r="B161" s="865" t="s">
        <v>124</v>
      </c>
      <c r="C161" s="909">
        <v>0.54</v>
      </c>
      <c r="D161" s="909">
        <v>0.54</v>
      </c>
      <c r="E161" s="909"/>
      <c r="F161" s="909"/>
      <c r="G161" s="855" t="s">
        <v>1824</v>
      </c>
      <c r="H161" s="901" t="s">
        <v>134</v>
      </c>
      <c r="I161" s="902" t="s">
        <v>193</v>
      </c>
    </row>
    <row r="162" spans="1:9" s="151" customFormat="1" ht="63">
      <c r="A162" s="902">
        <v>17</v>
      </c>
      <c r="B162" s="865" t="s">
        <v>124</v>
      </c>
      <c r="C162" s="909">
        <v>1.44</v>
      </c>
      <c r="D162" s="909">
        <v>1.44</v>
      </c>
      <c r="E162" s="909"/>
      <c r="F162" s="909"/>
      <c r="G162" s="855" t="s">
        <v>1825</v>
      </c>
      <c r="H162" s="901" t="s">
        <v>134</v>
      </c>
      <c r="I162" s="902" t="s">
        <v>193</v>
      </c>
    </row>
    <row r="163" spans="1:9" s="151" customFormat="1" ht="94.5">
      <c r="A163" s="902">
        <v>18</v>
      </c>
      <c r="B163" s="865" t="s">
        <v>124</v>
      </c>
      <c r="C163" s="909">
        <v>0.36</v>
      </c>
      <c r="D163" s="909">
        <v>0.36</v>
      </c>
      <c r="E163" s="909"/>
      <c r="F163" s="909"/>
      <c r="G163" s="855" t="s">
        <v>1826</v>
      </c>
      <c r="H163" s="901" t="s">
        <v>134</v>
      </c>
      <c r="I163" s="902" t="s">
        <v>193</v>
      </c>
    </row>
    <row r="164" spans="1:9" s="151" customFormat="1" ht="31.5">
      <c r="A164" s="902">
        <v>19</v>
      </c>
      <c r="B164" s="865" t="s">
        <v>1807</v>
      </c>
      <c r="C164" s="909">
        <v>0.05</v>
      </c>
      <c r="D164" s="909">
        <v>0.05</v>
      </c>
      <c r="E164" s="909"/>
      <c r="F164" s="909"/>
      <c r="G164" s="886" t="s">
        <v>1648</v>
      </c>
      <c r="H164" s="901" t="s">
        <v>134</v>
      </c>
      <c r="I164" s="902" t="s">
        <v>193</v>
      </c>
    </row>
    <row r="165" spans="1:9" s="151" customFormat="1" ht="63">
      <c r="A165" s="902">
        <v>20</v>
      </c>
      <c r="B165" s="865" t="s">
        <v>1807</v>
      </c>
      <c r="C165" s="909">
        <v>0.29000000000000004</v>
      </c>
      <c r="D165" s="909">
        <v>0.29000000000000004</v>
      </c>
      <c r="E165" s="909"/>
      <c r="F165" s="909"/>
      <c r="G165" s="855" t="s">
        <v>1827</v>
      </c>
      <c r="H165" s="901" t="s">
        <v>134</v>
      </c>
      <c r="I165" s="902" t="s">
        <v>193</v>
      </c>
    </row>
    <row r="166" spans="1:9" s="151" customFormat="1" ht="31.5">
      <c r="A166" s="902">
        <v>21</v>
      </c>
      <c r="B166" s="865" t="s">
        <v>124</v>
      </c>
      <c r="C166" s="909">
        <v>0.72</v>
      </c>
      <c r="D166" s="909">
        <v>0.72</v>
      </c>
      <c r="E166" s="909"/>
      <c r="F166" s="909"/>
      <c r="G166" s="855" t="s">
        <v>1678</v>
      </c>
      <c r="H166" s="901" t="s">
        <v>134</v>
      </c>
      <c r="I166" s="902" t="s">
        <v>193</v>
      </c>
    </row>
    <row r="167" spans="1:9" s="151" customFormat="1" ht="31.5">
      <c r="A167" s="902">
        <v>22</v>
      </c>
      <c r="B167" s="865" t="s">
        <v>1828</v>
      </c>
      <c r="C167" s="917">
        <v>0.43999999999999995</v>
      </c>
      <c r="D167" s="917">
        <v>0.43999999999999995</v>
      </c>
      <c r="E167" s="911"/>
      <c r="F167" s="911"/>
      <c r="G167" s="886" t="s">
        <v>1829</v>
      </c>
      <c r="H167" s="901" t="s">
        <v>134</v>
      </c>
      <c r="I167" s="902" t="s">
        <v>193</v>
      </c>
    </row>
    <row r="168" spans="1:9" s="151" customFormat="1" ht="47.25">
      <c r="A168" s="902">
        <v>23</v>
      </c>
      <c r="B168" s="927" t="s">
        <v>1264</v>
      </c>
      <c r="C168" s="917">
        <v>0.2</v>
      </c>
      <c r="D168" s="917">
        <v>0.2</v>
      </c>
      <c r="E168" s="911"/>
      <c r="F168" s="911"/>
      <c r="G168" s="855" t="s">
        <v>1830</v>
      </c>
      <c r="H168" s="901" t="s">
        <v>134</v>
      </c>
      <c r="I168" s="902" t="s">
        <v>193</v>
      </c>
    </row>
    <row r="169" spans="1:9" s="151" customFormat="1" ht="47.25">
      <c r="A169" s="902">
        <v>24</v>
      </c>
      <c r="B169" s="927" t="s">
        <v>1264</v>
      </c>
      <c r="C169" s="917">
        <v>0.4</v>
      </c>
      <c r="D169" s="917">
        <v>0.4</v>
      </c>
      <c r="E169" s="911"/>
      <c r="F169" s="911"/>
      <c r="G169" s="855" t="s">
        <v>1831</v>
      </c>
      <c r="H169" s="901" t="s">
        <v>134</v>
      </c>
      <c r="I169" s="902" t="s">
        <v>193</v>
      </c>
    </row>
    <row r="170" spans="1:9" s="151" customFormat="1" ht="47.25">
      <c r="A170" s="902">
        <v>25</v>
      </c>
      <c r="B170" s="927" t="s">
        <v>1264</v>
      </c>
      <c r="C170" s="917">
        <v>0.5</v>
      </c>
      <c r="D170" s="917">
        <v>0.5</v>
      </c>
      <c r="E170" s="911"/>
      <c r="F170" s="911"/>
      <c r="G170" s="855" t="s">
        <v>1832</v>
      </c>
      <c r="H170" s="901" t="s">
        <v>134</v>
      </c>
      <c r="I170" s="902" t="s">
        <v>193</v>
      </c>
    </row>
    <row r="171" spans="1:9" s="151" customFormat="1" ht="31.5">
      <c r="A171" s="902">
        <v>26</v>
      </c>
      <c r="B171" s="865" t="s">
        <v>1833</v>
      </c>
      <c r="C171" s="917">
        <v>0.17</v>
      </c>
      <c r="D171" s="917">
        <v>0.17</v>
      </c>
      <c r="E171" s="911"/>
      <c r="F171" s="911"/>
      <c r="G171" s="855" t="s">
        <v>1834</v>
      </c>
      <c r="H171" s="901" t="s">
        <v>134</v>
      </c>
      <c r="I171" s="902" t="s">
        <v>193</v>
      </c>
    </row>
    <row r="172" spans="1:9" s="151" customFormat="1" ht="47.25">
      <c r="A172" s="902">
        <v>27</v>
      </c>
      <c r="B172" s="865" t="s">
        <v>124</v>
      </c>
      <c r="C172" s="917">
        <v>2</v>
      </c>
      <c r="D172" s="917">
        <v>2</v>
      </c>
      <c r="E172" s="917"/>
      <c r="F172" s="917"/>
      <c r="G172" s="886" t="s">
        <v>1835</v>
      </c>
      <c r="H172" s="901" t="s">
        <v>134</v>
      </c>
      <c r="I172" s="902" t="s">
        <v>193</v>
      </c>
    </row>
    <row r="173" spans="1:9" s="151" customFormat="1" ht="31.5">
      <c r="A173" s="902">
        <v>28</v>
      </c>
      <c r="B173" s="865" t="s">
        <v>124</v>
      </c>
      <c r="C173" s="917">
        <v>0.73</v>
      </c>
      <c r="D173" s="917">
        <v>0.73</v>
      </c>
      <c r="E173" s="911"/>
      <c r="F173" s="911"/>
      <c r="G173" s="886" t="s">
        <v>1824</v>
      </c>
      <c r="H173" s="901" t="s">
        <v>134</v>
      </c>
      <c r="I173" s="902" t="s">
        <v>193</v>
      </c>
    </row>
    <row r="174" spans="1:9" s="151" customFormat="1" ht="47.25">
      <c r="A174" s="902">
        <v>29</v>
      </c>
      <c r="B174" s="865" t="s">
        <v>124</v>
      </c>
      <c r="C174" s="917">
        <v>0.32</v>
      </c>
      <c r="D174" s="917">
        <v>0.32</v>
      </c>
      <c r="E174" s="911"/>
      <c r="F174" s="911"/>
      <c r="G174" s="886" t="s">
        <v>1836</v>
      </c>
      <c r="H174" s="901" t="s">
        <v>134</v>
      </c>
      <c r="I174" s="902" t="s">
        <v>193</v>
      </c>
    </row>
    <row r="175" spans="1:9" s="151" customFormat="1" ht="31.5">
      <c r="A175" s="902">
        <v>30</v>
      </c>
      <c r="B175" s="865" t="s">
        <v>124</v>
      </c>
      <c r="C175" s="917">
        <v>0.25</v>
      </c>
      <c r="D175" s="917">
        <v>0.25</v>
      </c>
      <c r="E175" s="911"/>
      <c r="F175" s="911"/>
      <c r="G175" s="855" t="s">
        <v>1837</v>
      </c>
      <c r="H175" s="901" t="s">
        <v>134</v>
      </c>
      <c r="I175" s="902" t="s">
        <v>193</v>
      </c>
    </row>
    <row r="176" spans="1:9" s="151" customFormat="1" ht="31.5">
      <c r="A176" s="902">
        <v>31</v>
      </c>
      <c r="B176" s="865" t="s">
        <v>1838</v>
      </c>
      <c r="C176" s="917">
        <v>1.1</v>
      </c>
      <c r="D176" s="917">
        <v>1.1</v>
      </c>
      <c r="E176" s="911"/>
      <c r="F176" s="911"/>
      <c r="G176" s="855" t="s">
        <v>1839</v>
      </c>
      <c r="H176" s="901" t="s">
        <v>134</v>
      </c>
      <c r="I176" s="902" t="s">
        <v>193</v>
      </c>
    </row>
    <row r="177" spans="1:9" s="151" customFormat="1" ht="47.25">
      <c r="A177" s="902">
        <v>32</v>
      </c>
      <c r="B177" s="865" t="s">
        <v>1840</v>
      </c>
      <c r="C177" s="917">
        <v>7.5</v>
      </c>
      <c r="D177" s="917">
        <v>7.5</v>
      </c>
      <c r="E177" s="911"/>
      <c r="F177" s="911"/>
      <c r="G177" s="855" t="s">
        <v>1630</v>
      </c>
      <c r="H177" s="901" t="s">
        <v>134</v>
      </c>
      <c r="I177" s="902" t="s">
        <v>193</v>
      </c>
    </row>
    <row r="178" spans="1:9" s="151" customFormat="1" ht="31.5">
      <c r="A178" s="902">
        <v>33</v>
      </c>
      <c r="B178" s="865" t="s">
        <v>1841</v>
      </c>
      <c r="C178" s="917">
        <v>0.65</v>
      </c>
      <c r="D178" s="917">
        <v>0.65</v>
      </c>
      <c r="E178" s="911"/>
      <c r="F178" s="911"/>
      <c r="G178" s="945" t="s">
        <v>1842</v>
      </c>
      <c r="H178" s="901" t="s">
        <v>134</v>
      </c>
      <c r="I178" s="902" t="s">
        <v>193</v>
      </c>
    </row>
    <row r="179" spans="1:9" s="151" customFormat="1" ht="78.75">
      <c r="A179" s="902">
        <v>34</v>
      </c>
      <c r="B179" s="876" t="s">
        <v>124</v>
      </c>
      <c r="C179" s="900">
        <v>1</v>
      </c>
      <c r="D179" s="900">
        <v>1</v>
      </c>
      <c r="E179" s="900"/>
      <c r="F179" s="900"/>
      <c r="G179" s="882" t="s">
        <v>1843</v>
      </c>
      <c r="H179" s="901" t="s">
        <v>134</v>
      </c>
      <c r="I179" s="902" t="s">
        <v>193</v>
      </c>
    </row>
    <row r="180" spans="1:9" s="151" customFormat="1" ht="31.5">
      <c r="A180" s="902">
        <v>35</v>
      </c>
      <c r="B180" s="876" t="s">
        <v>124</v>
      </c>
      <c r="C180" s="900">
        <v>0.2</v>
      </c>
      <c r="D180" s="900">
        <v>0.2</v>
      </c>
      <c r="E180" s="900"/>
      <c r="F180" s="900"/>
      <c r="G180" s="886" t="s">
        <v>1844</v>
      </c>
      <c r="H180" s="901" t="s">
        <v>134</v>
      </c>
      <c r="I180" s="902" t="s">
        <v>193</v>
      </c>
    </row>
    <row r="181" spans="1:9" s="151" customFormat="1" ht="47.25">
      <c r="A181" s="902">
        <v>36</v>
      </c>
      <c r="B181" s="885" t="s">
        <v>1264</v>
      </c>
      <c r="C181" s="900">
        <v>1</v>
      </c>
      <c r="D181" s="900">
        <v>1</v>
      </c>
      <c r="E181" s="900"/>
      <c r="F181" s="900"/>
      <c r="G181" s="882" t="s">
        <v>1845</v>
      </c>
      <c r="H181" s="901" t="s">
        <v>134</v>
      </c>
      <c r="I181" s="902" t="s">
        <v>193</v>
      </c>
    </row>
    <row r="182" spans="1:9" s="151" customFormat="1" ht="47.25">
      <c r="A182" s="902">
        <v>37</v>
      </c>
      <c r="B182" s="887" t="s">
        <v>124</v>
      </c>
      <c r="C182" s="900">
        <v>0.9</v>
      </c>
      <c r="D182" s="900">
        <v>0.9</v>
      </c>
      <c r="E182" s="900"/>
      <c r="F182" s="900"/>
      <c r="G182" s="882" t="s">
        <v>1846</v>
      </c>
      <c r="H182" s="901" t="s">
        <v>134</v>
      </c>
      <c r="I182" s="902" t="s">
        <v>193</v>
      </c>
    </row>
    <row r="183" spans="1:9" s="151" customFormat="1" ht="47.25">
      <c r="A183" s="902">
        <v>38</v>
      </c>
      <c r="B183" s="876" t="s">
        <v>124</v>
      </c>
      <c r="C183" s="900">
        <v>1.2</v>
      </c>
      <c r="D183" s="900">
        <v>1.2</v>
      </c>
      <c r="E183" s="900"/>
      <c r="F183" s="900"/>
      <c r="G183" s="882" t="s">
        <v>1847</v>
      </c>
      <c r="H183" s="901" t="s">
        <v>134</v>
      </c>
      <c r="I183" s="902" t="s">
        <v>193</v>
      </c>
    </row>
    <row r="184" spans="1:9" s="151" customFormat="1" ht="63">
      <c r="A184" s="902">
        <v>39</v>
      </c>
      <c r="B184" s="876" t="s">
        <v>1848</v>
      </c>
      <c r="C184" s="900">
        <v>0.4</v>
      </c>
      <c r="D184" s="900">
        <v>0.4</v>
      </c>
      <c r="E184" s="900"/>
      <c r="F184" s="900"/>
      <c r="G184" s="882" t="s">
        <v>1849</v>
      </c>
      <c r="H184" s="901" t="s">
        <v>134</v>
      </c>
      <c r="I184" s="902" t="s">
        <v>193</v>
      </c>
    </row>
    <row r="185" spans="1:9" s="151" customFormat="1" ht="31.5">
      <c r="A185" s="902">
        <v>40</v>
      </c>
      <c r="B185" s="876" t="s">
        <v>1850</v>
      </c>
      <c r="C185" s="900">
        <v>6.25</v>
      </c>
      <c r="D185" s="900">
        <v>6.25</v>
      </c>
      <c r="E185" s="900"/>
      <c r="F185" s="900"/>
      <c r="G185" s="882" t="s">
        <v>1851</v>
      </c>
      <c r="H185" s="901" t="s">
        <v>134</v>
      </c>
      <c r="I185" s="902" t="s">
        <v>193</v>
      </c>
    </row>
    <row r="186" spans="1:9" s="151" customFormat="1" ht="47.25">
      <c r="A186" s="902">
        <v>41</v>
      </c>
      <c r="B186" s="929" t="s">
        <v>124</v>
      </c>
      <c r="C186" s="900">
        <v>4.15</v>
      </c>
      <c r="D186" s="900">
        <v>4.15</v>
      </c>
      <c r="E186" s="900"/>
      <c r="F186" s="900"/>
      <c r="G186" s="925" t="s">
        <v>1852</v>
      </c>
      <c r="H186" s="901" t="s">
        <v>134</v>
      </c>
      <c r="I186" s="902" t="s">
        <v>193</v>
      </c>
    </row>
    <row r="187" spans="1:9" s="151" customFormat="1" ht="31.5">
      <c r="A187" s="902">
        <v>42</v>
      </c>
      <c r="B187" s="876" t="s">
        <v>124</v>
      </c>
      <c r="C187" s="900">
        <v>0.39</v>
      </c>
      <c r="D187" s="900">
        <v>0.39</v>
      </c>
      <c r="E187" s="900"/>
      <c r="F187" s="900"/>
      <c r="G187" s="882" t="s">
        <v>1853</v>
      </c>
      <c r="H187" s="901" t="s">
        <v>134</v>
      </c>
      <c r="I187" s="902" t="s">
        <v>193</v>
      </c>
    </row>
    <row r="188" spans="1:9" s="151" customFormat="1" ht="31.5">
      <c r="A188" s="902">
        <v>43</v>
      </c>
      <c r="B188" s="876" t="s">
        <v>124</v>
      </c>
      <c r="C188" s="900">
        <v>0.4</v>
      </c>
      <c r="D188" s="900">
        <v>0.4</v>
      </c>
      <c r="E188" s="900"/>
      <c r="F188" s="900"/>
      <c r="G188" s="882" t="s">
        <v>1854</v>
      </c>
      <c r="H188" s="901" t="s">
        <v>134</v>
      </c>
      <c r="I188" s="902" t="s">
        <v>193</v>
      </c>
    </row>
    <row r="189" spans="1:9" s="151" customFormat="1" ht="31.5">
      <c r="A189" s="902">
        <v>44</v>
      </c>
      <c r="B189" s="876" t="s">
        <v>124</v>
      </c>
      <c r="C189" s="900">
        <v>0.26</v>
      </c>
      <c r="D189" s="900">
        <v>0.26</v>
      </c>
      <c r="E189" s="900"/>
      <c r="F189" s="900"/>
      <c r="G189" s="886" t="s">
        <v>1614</v>
      </c>
      <c r="H189" s="901" t="s">
        <v>134</v>
      </c>
      <c r="I189" s="902" t="s">
        <v>193</v>
      </c>
    </row>
    <row r="190" spans="1:9" s="151" customFormat="1" ht="31.5">
      <c r="A190" s="902">
        <v>45</v>
      </c>
      <c r="B190" s="876" t="s">
        <v>124</v>
      </c>
      <c r="C190" s="900">
        <v>0.06</v>
      </c>
      <c r="D190" s="900">
        <v>0.06</v>
      </c>
      <c r="E190" s="900"/>
      <c r="F190" s="900"/>
      <c r="G190" s="882" t="s">
        <v>1855</v>
      </c>
      <c r="H190" s="901" t="s">
        <v>134</v>
      </c>
      <c r="I190" s="902" t="s">
        <v>193</v>
      </c>
    </row>
    <row r="191" spans="1:9" s="151" customFormat="1" ht="31.5">
      <c r="A191" s="902">
        <v>46</v>
      </c>
      <c r="B191" s="887" t="s">
        <v>124</v>
      </c>
      <c r="C191" s="900">
        <v>0.15</v>
      </c>
      <c r="D191" s="900">
        <v>0.15</v>
      </c>
      <c r="E191" s="900"/>
      <c r="F191" s="900"/>
      <c r="G191" s="901" t="s">
        <v>1657</v>
      </c>
      <c r="H191" s="901" t="s">
        <v>134</v>
      </c>
      <c r="I191" s="902" t="s">
        <v>193</v>
      </c>
    </row>
    <row r="192" spans="1:9" s="151" customFormat="1" ht="31.5">
      <c r="A192" s="902">
        <v>47</v>
      </c>
      <c r="B192" s="876" t="s">
        <v>1264</v>
      </c>
      <c r="C192" s="900">
        <v>0.38</v>
      </c>
      <c r="D192" s="900">
        <v>0.38</v>
      </c>
      <c r="E192" s="900"/>
      <c r="F192" s="900"/>
      <c r="G192" s="882" t="s">
        <v>1736</v>
      </c>
      <c r="H192" s="901" t="s">
        <v>134</v>
      </c>
      <c r="I192" s="902" t="s">
        <v>193</v>
      </c>
    </row>
    <row r="193" spans="1:9" s="151" customFormat="1" ht="47.25">
      <c r="A193" s="902">
        <v>48</v>
      </c>
      <c r="B193" s="876" t="s">
        <v>1264</v>
      </c>
      <c r="C193" s="900">
        <v>1.17</v>
      </c>
      <c r="D193" s="900">
        <v>1.17</v>
      </c>
      <c r="E193" s="900"/>
      <c r="F193" s="900"/>
      <c r="G193" s="882" t="s">
        <v>1856</v>
      </c>
      <c r="H193" s="901" t="s">
        <v>134</v>
      </c>
      <c r="I193" s="902" t="s">
        <v>193</v>
      </c>
    </row>
    <row r="194" spans="1:9" s="151" customFormat="1" ht="31.5">
      <c r="A194" s="902">
        <v>49</v>
      </c>
      <c r="B194" s="889" t="s">
        <v>1264</v>
      </c>
      <c r="C194" s="900">
        <v>3.4</v>
      </c>
      <c r="D194" s="900">
        <v>3.4</v>
      </c>
      <c r="E194" s="900"/>
      <c r="F194" s="900"/>
      <c r="G194" s="886" t="s">
        <v>1857</v>
      </c>
      <c r="H194" s="901" t="s">
        <v>134</v>
      </c>
      <c r="I194" s="902" t="s">
        <v>193</v>
      </c>
    </row>
    <row r="195" spans="1:9" s="151" customFormat="1" ht="31.5">
      <c r="A195" s="902">
        <v>50</v>
      </c>
      <c r="B195" s="885" t="s">
        <v>124</v>
      </c>
      <c r="C195" s="900">
        <v>0.8</v>
      </c>
      <c r="D195" s="900">
        <v>0.8</v>
      </c>
      <c r="E195" s="900"/>
      <c r="F195" s="900"/>
      <c r="G195" s="946" t="s">
        <v>1858</v>
      </c>
      <c r="H195" s="901" t="s">
        <v>134</v>
      </c>
      <c r="I195" s="902" t="s">
        <v>193</v>
      </c>
    </row>
    <row r="196" spans="1:9" s="151" customFormat="1" ht="31.5">
      <c r="A196" s="902">
        <v>51</v>
      </c>
      <c r="B196" s="876" t="s">
        <v>124</v>
      </c>
      <c r="C196" s="900">
        <v>0.18</v>
      </c>
      <c r="D196" s="900">
        <v>0.18</v>
      </c>
      <c r="E196" s="900"/>
      <c r="F196" s="900"/>
      <c r="G196" s="882" t="s">
        <v>1859</v>
      </c>
      <c r="H196" s="901" t="s">
        <v>134</v>
      </c>
      <c r="I196" s="902" t="s">
        <v>193</v>
      </c>
    </row>
    <row r="197" spans="1:9" s="151" customFormat="1" ht="47.25">
      <c r="A197" s="902">
        <v>52</v>
      </c>
      <c r="B197" s="887" t="s">
        <v>124</v>
      </c>
      <c r="C197" s="900">
        <v>0.25</v>
      </c>
      <c r="D197" s="900">
        <v>0.25</v>
      </c>
      <c r="E197" s="900"/>
      <c r="F197" s="900"/>
      <c r="G197" s="882" t="s">
        <v>1860</v>
      </c>
      <c r="H197" s="901" t="s">
        <v>134</v>
      </c>
      <c r="I197" s="902" t="s">
        <v>193</v>
      </c>
    </row>
    <row r="198" spans="1:9" s="151" customFormat="1" ht="31.5">
      <c r="A198" s="902">
        <v>53</v>
      </c>
      <c r="B198" s="876" t="s">
        <v>1861</v>
      </c>
      <c r="C198" s="900">
        <v>1.3</v>
      </c>
      <c r="D198" s="900">
        <v>1.3</v>
      </c>
      <c r="E198" s="900"/>
      <c r="F198" s="900"/>
      <c r="G198" s="882" t="s">
        <v>1862</v>
      </c>
      <c r="H198" s="901" t="s">
        <v>134</v>
      </c>
      <c r="I198" s="902" t="s">
        <v>193</v>
      </c>
    </row>
    <row r="199" spans="1:9" s="151" customFormat="1" ht="31.5">
      <c r="A199" s="902">
        <v>54</v>
      </c>
      <c r="B199" s="876" t="s">
        <v>124</v>
      </c>
      <c r="C199" s="900">
        <v>0.08</v>
      </c>
      <c r="D199" s="900">
        <v>0.08</v>
      </c>
      <c r="E199" s="900"/>
      <c r="F199" s="900"/>
      <c r="G199" s="882" t="s">
        <v>1863</v>
      </c>
      <c r="H199" s="901" t="s">
        <v>134</v>
      </c>
      <c r="I199" s="902" t="s">
        <v>193</v>
      </c>
    </row>
    <row r="200" spans="1:9" s="151" customFormat="1" ht="31.5">
      <c r="A200" s="902">
        <v>55</v>
      </c>
      <c r="B200" s="885" t="s">
        <v>124</v>
      </c>
      <c r="C200" s="900">
        <v>0.12</v>
      </c>
      <c r="D200" s="900">
        <v>0.12</v>
      </c>
      <c r="E200" s="900"/>
      <c r="F200" s="900"/>
      <c r="G200" s="886" t="s">
        <v>1864</v>
      </c>
      <c r="H200" s="901" t="s">
        <v>134</v>
      </c>
      <c r="I200" s="902" t="s">
        <v>193</v>
      </c>
    </row>
    <row r="201" spans="1:9" s="151" customFormat="1" ht="31.5">
      <c r="A201" s="902">
        <v>56</v>
      </c>
      <c r="B201" s="885" t="s">
        <v>1865</v>
      </c>
      <c r="C201" s="900">
        <v>0.1</v>
      </c>
      <c r="D201" s="900">
        <v>0.1</v>
      </c>
      <c r="E201" s="900"/>
      <c r="F201" s="900"/>
      <c r="G201" s="886" t="s">
        <v>1812</v>
      </c>
      <c r="H201" s="901" t="s">
        <v>134</v>
      </c>
      <c r="I201" s="902" t="s">
        <v>193</v>
      </c>
    </row>
    <row r="202" spans="1:9" s="151" customFormat="1" ht="47.25">
      <c r="A202" s="902">
        <v>57</v>
      </c>
      <c r="B202" s="889" t="s">
        <v>124</v>
      </c>
      <c r="C202" s="900">
        <v>0.35</v>
      </c>
      <c r="D202" s="900">
        <v>0.35</v>
      </c>
      <c r="E202" s="900"/>
      <c r="F202" s="900"/>
      <c r="G202" s="946" t="s">
        <v>1866</v>
      </c>
      <c r="H202" s="901" t="s">
        <v>134</v>
      </c>
      <c r="I202" s="902" t="s">
        <v>193</v>
      </c>
    </row>
    <row r="203" spans="1:9" s="151" customFormat="1" ht="63">
      <c r="A203" s="902">
        <v>58</v>
      </c>
      <c r="B203" s="889" t="s">
        <v>1264</v>
      </c>
      <c r="C203" s="900">
        <v>1.5</v>
      </c>
      <c r="D203" s="900">
        <v>1.5</v>
      </c>
      <c r="E203" s="900"/>
      <c r="F203" s="900"/>
      <c r="G203" s="886" t="s">
        <v>1867</v>
      </c>
      <c r="H203" s="901" t="s">
        <v>134</v>
      </c>
      <c r="I203" s="902" t="s">
        <v>193</v>
      </c>
    </row>
    <row r="204" spans="1:9" s="151" customFormat="1" ht="31.5">
      <c r="A204" s="902">
        <v>59</v>
      </c>
      <c r="B204" s="876" t="s">
        <v>124</v>
      </c>
      <c r="C204" s="900">
        <v>0.35</v>
      </c>
      <c r="D204" s="900">
        <v>0.35</v>
      </c>
      <c r="E204" s="900"/>
      <c r="F204" s="900"/>
      <c r="G204" s="886" t="s">
        <v>1868</v>
      </c>
      <c r="H204" s="901" t="s">
        <v>134</v>
      </c>
      <c r="I204" s="902" t="s">
        <v>193</v>
      </c>
    </row>
    <row r="205" spans="1:9" s="151" customFormat="1" ht="31.5">
      <c r="A205" s="902">
        <v>60</v>
      </c>
      <c r="B205" s="885" t="s">
        <v>1264</v>
      </c>
      <c r="C205" s="900">
        <v>0.35</v>
      </c>
      <c r="D205" s="900">
        <v>0.35</v>
      </c>
      <c r="E205" s="900"/>
      <c r="F205" s="900"/>
      <c r="G205" s="886" t="s">
        <v>1801</v>
      </c>
      <c r="H205" s="901" t="s">
        <v>134</v>
      </c>
      <c r="I205" s="902" t="s">
        <v>193</v>
      </c>
    </row>
    <row r="206" spans="1:9" s="151" customFormat="1" ht="31.5">
      <c r="A206" s="902">
        <v>61</v>
      </c>
      <c r="B206" s="929" t="s">
        <v>124</v>
      </c>
      <c r="C206" s="924">
        <v>0.12</v>
      </c>
      <c r="D206" s="924">
        <v>0.12</v>
      </c>
      <c r="E206" s="924"/>
      <c r="F206" s="924"/>
      <c r="G206" s="925" t="s">
        <v>1869</v>
      </c>
      <c r="H206" s="901" t="s">
        <v>134</v>
      </c>
      <c r="I206" s="902" t="s">
        <v>193</v>
      </c>
    </row>
    <row r="207" spans="1:9" s="151" customFormat="1" ht="47.25">
      <c r="A207" s="902">
        <v>62</v>
      </c>
      <c r="B207" s="871" t="s">
        <v>1870</v>
      </c>
      <c r="C207" s="880">
        <v>0.34</v>
      </c>
      <c r="D207" s="880">
        <v>0.34</v>
      </c>
      <c r="E207" s="880"/>
      <c r="F207" s="880"/>
      <c r="G207" s="869" t="s">
        <v>1684</v>
      </c>
      <c r="H207" s="901" t="s">
        <v>196</v>
      </c>
      <c r="I207" s="902" t="s">
        <v>197</v>
      </c>
    </row>
    <row r="208" spans="1:9" s="151" customFormat="1" ht="47.25">
      <c r="A208" s="902">
        <v>63</v>
      </c>
      <c r="B208" s="871" t="s">
        <v>1871</v>
      </c>
      <c r="C208" s="880">
        <v>1.1</v>
      </c>
      <c r="D208" s="880">
        <v>1.1</v>
      </c>
      <c r="E208" s="880"/>
      <c r="F208" s="880"/>
      <c r="G208" s="869" t="s">
        <v>1686</v>
      </c>
      <c r="H208" s="901" t="s">
        <v>196</v>
      </c>
      <c r="I208" s="902" t="s">
        <v>197</v>
      </c>
    </row>
    <row r="209" spans="1:9" s="151" customFormat="1" ht="47.25">
      <c r="A209" s="902">
        <v>64</v>
      </c>
      <c r="B209" s="871" t="s">
        <v>1872</v>
      </c>
      <c r="C209" s="880">
        <v>4.03</v>
      </c>
      <c r="D209" s="880">
        <v>4.03</v>
      </c>
      <c r="E209" s="880"/>
      <c r="F209" s="880"/>
      <c r="G209" s="869" t="s">
        <v>1873</v>
      </c>
      <c r="H209" s="901" t="s">
        <v>196</v>
      </c>
      <c r="I209" s="902" t="s">
        <v>197</v>
      </c>
    </row>
    <row r="210" spans="1:9" s="151" customFormat="1" ht="47.25">
      <c r="A210" s="902">
        <v>65</v>
      </c>
      <c r="B210" s="871" t="s">
        <v>1874</v>
      </c>
      <c r="C210" s="880">
        <v>0.3</v>
      </c>
      <c r="D210" s="880">
        <v>0.3</v>
      </c>
      <c r="E210" s="880"/>
      <c r="F210" s="880"/>
      <c r="G210" s="869" t="s">
        <v>1688</v>
      </c>
      <c r="H210" s="901" t="s">
        <v>196</v>
      </c>
      <c r="I210" s="902" t="s">
        <v>197</v>
      </c>
    </row>
    <row r="211" spans="1:9" s="151" customFormat="1" ht="47.25">
      <c r="A211" s="902">
        <v>66</v>
      </c>
      <c r="B211" s="871" t="s">
        <v>1874</v>
      </c>
      <c r="C211" s="880">
        <v>0.9</v>
      </c>
      <c r="D211" s="880">
        <v>0.9</v>
      </c>
      <c r="E211" s="880"/>
      <c r="F211" s="880"/>
      <c r="G211" s="869" t="s">
        <v>1875</v>
      </c>
      <c r="H211" s="901" t="s">
        <v>196</v>
      </c>
      <c r="I211" s="902" t="s">
        <v>197</v>
      </c>
    </row>
    <row r="212" spans="1:9" s="151" customFormat="1" ht="31.5">
      <c r="A212" s="902">
        <v>67</v>
      </c>
      <c r="B212" s="871" t="s">
        <v>1876</v>
      </c>
      <c r="C212" s="880">
        <v>0.62</v>
      </c>
      <c r="D212" s="880">
        <v>0.62</v>
      </c>
      <c r="E212" s="880"/>
      <c r="F212" s="880"/>
      <c r="G212" s="869" t="s">
        <v>1698</v>
      </c>
      <c r="H212" s="901" t="s">
        <v>196</v>
      </c>
      <c r="I212" s="902" t="s">
        <v>197</v>
      </c>
    </row>
    <row r="213" spans="1:9" s="151" customFormat="1" ht="31.5">
      <c r="A213" s="902">
        <v>68</v>
      </c>
      <c r="B213" s="871" t="s">
        <v>1472</v>
      </c>
      <c r="C213" s="880">
        <v>0.25</v>
      </c>
      <c r="D213" s="939">
        <v>0.25</v>
      </c>
      <c r="E213" s="939"/>
      <c r="F213" s="939"/>
      <c r="G213" s="869" t="s">
        <v>1877</v>
      </c>
      <c r="H213" s="901" t="s">
        <v>196</v>
      </c>
      <c r="I213" s="902" t="s">
        <v>197</v>
      </c>
    </row>
    <row r="214" spans="1:9" s="151" customFormat="1" ht="15.75">
      <c r="A214" s="935" t="s">
        <v>416</v>
      </c>
      <c r="B214" s="947" t="s">
        <v>275</v>
      </c>
      <c r="C214" s="936">
        <v>4.5</v>
      </c>
      <c r="D214" s="936">
        <v>4.5</v>
      </c>
      <c r="E214" s="936">
        <v>0</v>
      </c>
      <c r="F214" s="936">
        <v>0</v>
      </c>
      <c r="G214" s="921"/>
      <c r="H214" s="897"/>
      <c r="I214" s="907"/>
    </row>
    <row r="215" spans="1:9" s="151" customFormat="1" ht="47.25">
      <c r="A215" s="899">
        <v>1</v>
      </c>
      <c r="B215" s="885" t="s">
        <v>1878</v>
      </c>
      <c r="C215" s="900">
        <v>3</v>
      </c>
      <c r="D215" s="900">
        <v>3</v>
      </c>
      <c r="E215" s="900"/>
      <c r="F215" s="900"/>
      <c r="G215" s="882" t="s">
        <v>1879</v>
      </c>
      <c r="H215" s="901" t="s">
        <v>134</v>
      </c>
      <c r="I215" s="902" t="s">
        <v>193</v>
      </c>
    </row>
    <row r="216" spans="1:9" s="151" customFormat="1" ht="47.25">
      <c r="A216" s="915">
        <v>2</v>
      </c>
      <c r="B216" s="876" t="s">
        <v>275</v>
      </c>
      <c r="C216" s="900">
        <v>1.5</v>
      </c>
      <c r="D216" s="900">
        <v>1.5</v>
      </c>
      <c r="E216" s="900"/>
      <c r="F216" s="900"/>
      <c r="G216" s="886" t="s">
        <v>1880</v>
      </c>
      <c r="H216" s="901" t="s">
        <v>134</v>
      </c>
      <c r="I216" s="902" t="s">
        <v>193</v>
      </c>
    </row>
    <row r="217" spans="1:9" s="151" customFormat="1" ht="15.75">
      <c r="A217" s="914" t="s">
        <v>420</v>
      </c>
      <c r="B217" s="851" t="s">
        <v>281</v>
      </c>
      <c r="C217" s="904">
        <v>0.6</v>
      </c>
      <c r="D217" s="904">
        <v>0.6</v>
      </c>
      <c r="E217" s="904">
        <v>0</v>
      </c>
      <c r="F217" s="904">
        <v>0</v>
      </c>
      <c r="G217" s="895"/>
      <c r="H217" s="906"/>
      <c r="I217" s="907"/>
    </row>
    <row r="218" spans="1:9" s="151" customFormat="1" ht="47.25">
      <c r="A218" s="913">
        <v>1</v>
      </c>
      <c r="B218" s="890" t="s">
        <v>1881</v>
      </c>
      <c r="C218" s="939">
        <v>0.6</v>
      </c>
      <c r="D218" s="939">
        <v>0.6</v>
      </c>
      <c r="E218" s="939"/>
      <c r="F218" s="939"/>
      <c r="G218" s="940" t="s">
        <v>1882</v>
      </c>
      <c r="H218" s="901" t="s">
        <v>134</v>
      </c>
      <c r="I218" s="902" t="s">
        <v>193</v>
      </c>
    </row>
    <row r="219" spans="1:9" s="151" customFormat="1" ht="31.5">
      <c r="A219" s="948" t="s">
        <v>1510</v>
      </c>
      <c r="B219" s="851" t="s">
        <v>396</v>
      </c>
      <c r="C219" s="949">
        <v>1.75</v>
      </c>
      <c r="D219" s="949">
        <v>1.75</v>
      </c>
      <c r="E219" s="949">
        <v>0</v>
      </c>
      <c r="F219" s="949">
        <v>0</v>
      </c>
      <c r="G219" s="950"/>
      <c r="H219" s="897"/>
      <c r="I219" s="907"/>
    </row>
    <row r="220" spans="1:9" s="151" customFormat="1" ht="31.5">
      <c r="A220" s="934">
        <v>1</v>
      </c>
      <c r="B220" s="871" t="s">
        <v>1883</v>
      </c>
      <c r="C220" s="880">
        <v>1.75</v>
      </c>
      <c r="D220" s="939">
        <v>1.75</v>
      </c>
      <c r="E220" s="939"/>
      <c r="F220" s="939"/>
      <c r="G220" s="869" t="s">
        <v>1884</v>
      </c>
      <c r="H220" s="901" t="s">
        <v>196</v>
      </c>
      <c r="I220" s="902" t="s">
        <v>197</v>
      </c>
    </row>
    <row r="221" spans="1:9" s="151" customFormat="1" ht="15.75">
      <c r="A221" s="3">
        <f>SUBTOTAL(3,G62:G220)</f>
        <v>141</v>
      </c>
      <c r="B221" s="154" t="s">
        <v>1886</v>
      </c>
      <c r="C221" s="951">
        <v>180.01999999999995</v>
      </c>
      <c r="D221" s="951">
        <v>180.01999999999995</v>
      </c>
      <c r="E221" s="951">
        <v>0</v>
      </c>
      <c r="F221" s="951">
        <v>0</v>
      </c>
      <c r="G221" s="952"/>
      <c r="H221" s="152"/>
      <c r="I221" s="152"/>
    </row>
    <row r="222" spans="1:9" s="151" customFormat="1" ht="12.75">
      <c r="A222" s="152">
        <f>A221+A60</f>
        <v>178</v>
      </c>
      <c r="B222" s="154" t="s">
        <v>1887</v>
      </c>
      <c r="C222" s="153">
        <f>C221+C60</f>
        <v>222.45999999999995</v>
      </c>
      <c r="D222" s="153">
        <f>D221+D60</f>
        <v>215.40999999999997</v>
      </c>
      <c r="E222" s="153">
        <f>E221+E60</f>
        <v>7.05</v>
      </c>
      <c r="F222" s="153">
        <f>F221+F60</f>
        <v>0</v>
      </c>
      <c r="G222" s="152"/>
      <c r="H222" s="152"/>
      <c r="I222" s="152"/>
    </row>
    <row r="223" ht="15.75">
      <c r="C223" s="953"/>
    </row>
    <row r="224" spans="6:9" ht="15.75">
      <c r="F224" s="961" t="s">
        <v>1891</v>
      </c>
      <c r="G224" s="961"/>
      <c r="H224" s="961"/>
      <c r="I224" s="961"/>
    </row>
  </sheetData>
  <sheetProtection/>
  <mergeCells count="18">
    <mergeCell ref="A7:I7"/>
    <mergeCell ref="A6:I6"/>
    <mergeCell ref="A5:I5"/>
    <mergeCell ref="A1:C1"/>
    <mergeCell ref="D1:I1"/>
    <mergeCell ref="A2:C2"/>
    <mergeCell ref="D2:I2"/>
    <mergeCell ref="A3:I3"/>
    <mergeCell ref="A4:I4"/>
    <mergeCell ref="F224:I224"/>
    <mergeCell ref="I8:I9"/>
    <mergeCell ref="A8:A9"/>
    <mergeCell ref="B8:B9"/>
    <mergeCell ref="C8:C9"/>
    <mergeCell ref="D8:F8"/>
    <mergeCell ref="G8:G9"/>
    <mergeCell ref="H8:H9"/>
    <mergeCell ref="A61:I61"/>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TQD</dc:creator>
  <cp:keywords/>
  <dc:description/>
  <cp:lastModifiedBy>Admin</cp:lastModifiedBy>
  <cp:lastPrinted>2022-11-17T15:27:59Z</cp:lastPrinted>
  <dcterms:created xsi:type="dcterms:W3CDTF">2017-12-11T07:29:45Z</dcterms:created>
  <dcterms:modified xsi:type="dcterms:W3CDTF">2022-11-17T18:16:23Z</dcterms:modified>
  <cp:category/>
  <cp:version/>
  <cp:contentType/>
  <cp:contentStatus/>
</cp:coreProperties>
</file>